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511"/>
  </bookViews>
  <sheets>
    <sheet name="Class A" sheetId="1" r:id="rId1"/>
    <sheet name="Class B" sheetId="2" r:id="rId2"/>
    <sheet name="Class C" sheetId="3" r:id="rId3"/>
    <sheet name="Summary" sheetId="4" r:id="rId4"/>
  </sheets>
  <definedNames>
    <definedName name="_xlnm._FilterDatabase" localSheetId="2" hidden="1">'Class C'!$A$2:$E$40</definedName>
  </definedNames>
  <calcPr calcId="144525"/>
</workbook>
</file>

<file path=xl/sharedStrings.xml><?xml version="1.0" encoding="utf-8"?>
<sst xmlns="http://schemas.openxmlformats.org/spreadsheetml/2006/main" count="138">
  <si>
    <t>Score Records for Course S of Class A</t>
  </si>
  <si>
    <t>ID</t>
  </si>
  <si>
    <t xml:space="preserve"> Name</t>
  </si>
  <si>
    <t xml:space="preserve"> Project</t>
  </si>
  <si>
    <t xml:space="preserve"> Mid-Term</t>
  </si>
  <si>
    <t xml:space="preserve"> Exam</t>
  </si>
  <si>
    <t xml:space="preserve">   总分</t>
  </si>
  <si>
    <t>等级</t>
  </si>
  <si>
    <t xml:space="preserve"> Adam</t>
  </si>
  <si>
    <t xml:space="preserve"> Eva</t>
  </si>
  <si>
    <t xml:space="preserve"> Smith</t>
  </si>
  <si>
    <t xml:space="preserve"> Bob</t>
  </si>
  <si>
    <t xml:space="preserve"> Tom</t>
  </si>
  <si>
    <t xml:space="preserve"> York</t>
  </si>
  <si>
    <t xml:space="preserve"> Lisa</t>
  </si>
  <si>
    <t xml:space="preserve"> Hilton</t>
  </si>
  <si>
    <t xml:space="preserve"> Lincoln</t>
  </si>
  <si>
    <t xml:space="preserve"> Yourdon</t>
  </si>
  <si>
    <t xml:space="preserve"> White</t>
  </si>
  <si>
    <t xml:space="preserve"> Jack</t>
  </si>
  <si>
    <t xml:space="preserve"> Patrick</t>
  </si>
  <si>
    <t xml:space="preserve"> William</t>
  </si>
  <si>
    <t xml:space="preserve"> Kais</t>
  </si>
  <si>
    <t xml:space="preserve"> Hart</t>
  </si>
  <si>
    <t xml:space="preserve"> Marthon</t>
  </si>
  <si>
    <t xml:space="preserve"> Jackson</t>
  </si>
  <si>
    <t xml:space="preserve"> Nilson</t>
  </si>
  <si>
    <t xml:space="preserve"> Winston</t>
  </si>
  <si>
    <t xml:space="preserve"> Simon</t>
  </si>
  <si>
    <t xml:space="preserve"> Duke</t>
  </si>
  <si>
    <t xml:space="preserve"> Yale</t>
  </si>
  <si>
    <t xml:space="preserve"> Cambridge</t>
  </si>
  <si>
    <t xml:space="preserve"> Kucker</t>
  </si>
  <si>
    <t xml:space="preserve"> May</t>
  </si>
  <si>
    <t xml:space="preserve"> Amy</t>
  </si>
  <si>
    <t xml:space="preserve"> Pop</t>
  </si>
  <si>
    <t xml:space="preserve"> Lily</t>
  </si>
  <si>
    <t xml:space="preserve"> Marks</t>
  </si>
  <si>
    <t xml:space="preserve"> Digger</t>
  </si>
  <si>
    <t xml:space="preserve"> Black</t>
  </si>
  <si>
    <t xml:space="preserve"> Peppy</t>
  </si>
  <si>
    <t xml:space="preserve"> Houston</t>
  </si>
  <si>
    <t xml:space="preserve"> Frank</t>
  </si>
  <si>
    <t xml:space="preserve"> Susan</t>
  </si>
  <si>
    <t xml:space="preserve"> Bright</t>
  </si>
  <si>
    <t xml:space="preserve"> Wise</t>
  </si>
  <si>
    <t>最高分</t>
  </si>
  <si>
    <t>最低分</t>
  </si>
  <si>
    <t>平均分</t>
  </si>
  <si>
    <t>不及格(&lt;60)</t>
  </si>
  <si>
    <t>及格[60,69]</t>
  </si>
  <si>
    <t>中等[70,79]</t>
  </si>
  <si>
    <t>良好[80,89]</t>
  </si>
  <si>
    <t>优秀(&gt;=90)</t>
  </si>
  <si>
    <t>Score Records for Course S of Class B</t>
  </si>
  <si>
    <t>总分</t>
  </si>
  <si>
    <t>邵志敏</t>
  </si>
  <si>
    <t>行科瑜</t>
  </si>
  <si>
    <t>张梓聪</t>
  </si>
  <si>
    <t>钱学锋</t>
  </si>
  <si>
    <t>范一凡</t>
  </si>
  <si>
    <t>张祖豪</t>
  </si>
  <si>
    <t>陈蔚</t>
  </si>
  <si>
    <t>邹济遥</t>
  </si>
  <si>
    <t>姚宇航</t>
  </si>
  <si>
    <t>张家瑞</t>
  </si>
  <si>
    <t>唐昕</t>
  </si>
  <si>
    <t>薛宇琦</t>
  </si>
  <si>
    <t>林邦</t>
  </si>
  <si>
    <t>魏璐嘉</t>
  </si>
  <si>
    <t>庄子聪</t>
  </si>
  <si>
    <t>杨奉武</t>
  </si>
  <si>
    <t>冯子宁</t>
  </si>
  <si>
    <t>李崇玖</t>
  </si>
  <si>
    <t>刘罗</t>
  </si>
  <si>
    <t>陈浩洋</t>
  </si>
  <si>
    <t>符强</t>
  </si>
  <si>
    <t>郑东邦</t>
  </si>
  <si>
    <t>李雪纯</t>
  </si>
  <si>
    <t>周知远</t>
  </si>
  <si>
    <t>王一帆</t>
  </si>
  <si>
    <t>陈俊蓉</t>
  </si>
  <si>
    <t>陈苏玥</t>
  </si>
  <si>
    <t>王瑞琳</t>
  </si>
  <si>
    <t>余金洋</t>
  </si>
  <si>
    <t>黄静仪</t>
  </si>
  <si>
    <t>刘建岑</t>
  </si>
  <si>
    <t>刘峻麟</t>
  </si>
  <si>
    <t>金天济</t>
  </si>
  <si>
    <t>夏宇</t>
  </si>
  <si>
    <t>陈柳凤</t>
  </si>
  <si>
    <t>林嘉鑫</t>
  </si>
  <si>
    <t>尹鹏博</t>
  </si>
  <si>
    <t>万雅文</t>
  </si>
  <si>
    <t>Score Records for Course S of Class C</t>
  </si>
  <si>
    <t xml:space="preserve">   Name</t>
  </si>
  <si>
    <t xml:space="preserve">  Project</t>
  </si>
  <si>
    <t xml:space="preserve">   Exam</t>
  </si>
  <si>
    <t>105387</t>
  </si>
  <si>
    <t>李金威</t>
  </si>
  <si>
    <t>彭淳熙</t>
  </si>
  <si>
    <t>李舜尧</t>
  </si>
  <si>
    <t>张博一</t>
  </si>
  <si>
    <t>郑国澄</t>
  </si>
  <si>
    <t>李明桦</t>
  </si>
  <si>
    <t>黄欧烁</t>
  </si>
  <si>
    <t>王婷婷</t>
  </si>
  <si>
    <t>张馨宁</t>
  </si>
  <si>
    <t>郑泽丰</t>
  </si>
  <si>
    <t>梁博裕</t>
  </si>
  <si>
    <t>陈壮鹏</t>
  </si>
  <si>
    <t>黎泽林</t>
  </si>
  <si>
    <t>林韦达</t>
  </si>
  <si>
    <t>郑嘉祺</t>
  </si>
  <si>
    <t>韦一</t>
  </si>
  <si>
    <t>刘峻佑</t>
  </si>
  <si>
    <t>徐泽栩</t>
  </si>
  <si>
    <t>唐舒琪</t>
  </si>
  <si>
    <t>文一丹</t>
  </si>
  <si>
    <t>高寒</t>
  </si>
  <si>
    <t>刘国成</t>
  </si>
  <si>
    <t>李鑫波</t>
  </si>
  <si>
    <t>梁志高</t>
  </si>
  <si>
    <t>陈雪敏</t>
  </si>
  <si>
    <t>梁子超</t>
  </si>
  <si>
    <t>于天琦</t>
  </si>
  <si>
    <t>刘可</t>
  </si>
  <si>
    <t>陈嘉创</t>
  </si>
  <si>
    <t>陈玺</t>
  </si>
  <si>
    <t>黄耀成</t>
  </si>
  <si>
    <t>肖昂</t>
  </si>
  <si>
    <t>梁哲铖</t>
  </si>
  <si>
    <t>邓畅景</t>
  </si>
  <si>
    <t>蔡种然</t>
  </si>
  <si>
    <t>彭炜琳</t>
  </si>
  <si>
    <t>伍佩丽</t>
  </si>
  <si>
    <t>张诺珏</t>
  </si>
  <si>
    <t>全年级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</si>
</sst>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Green][&gt;=90]General;[Red][&lt;60]General;[Black]General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 tint="-0.5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10" applyFont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76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3" fillId="0" borderId="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 A</a:t>
            </a:r>
            <a:endParaRPr lang="en-US" altLang="zh-CN"/>
          </a:p>
        </c:rich>
      </c:tx>
      <c:layout>
        <c:manualLayout>
          <c:xMode val="edge"/>
          <c:yMode val="edge"/>
          <c:x val="0.412777777777778"/>
          <c:y val="0.0291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A'!$C$46</c:f>
              <c:strCache>
                <c:ptCount val="1"/>
                <c:pt idx="0">
                  <c:v> 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A'!$C$47:$C$51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'Class A'!$D$46</c:f>
              <c:strCache>
                <c:ptCount val="1"/>
                <c:pt idx="0">
                  <c:v> 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A'!$D$47:$D$51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'Class A'!$E$46</c:f>
              <c:strCache>
                <c:ptCount val="1"/>
                <c:pt idx="0">
                  <c:v> 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A'!$E$47:$E$51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22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'Class A'!$F$46</c:f>
              <c:strCache>
                <c:ptCount val="1"/>
                <c:pt idx="0">
                  <c:v>   总分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A'!$F$47:$F$51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5627"/>
        <c:axId val="886317551"/>
      </c:barChart>
      <c:catAx>
        <c:axId val="722856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317551"/>
        <c:crosses val="autoZero"/>
        <c:auto val="1"/>
        <c:lblAlgn val="ctr"/>
        <c:lblOffset val="100"/>
        <c:noMultiLvlLbl val="0"/>
      </c:catAx>
      <c:valAx>
        <c:axId val="8863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85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不及格(&lt;60)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Summary!$B$3:$F$3</c:f>
              <c:strCache>
                <c:ptCount val="5"/>
                <c:pt idx="1">
                  <c:v> Project</c:v>
                </c:pt>
                <c:pt idx="2">
                  <c:v> Mid-Term</c:v>
                </c:pt>
                <c:pt idx="3">
                  <c:v> Exam</c:v>
                </c:pt>
                <c:pt idx="4">
                  <c:v>   总分</c:v>
                </c:pt>
              </c:strCache>
            </c:strRef>
          </c:cat>
          <c:val>
            <c:numRef>
              <c:f>Summary!$B$4:$F$4</c:f>
              <c:numCache>
                <c:formatCode>General</c:formatCode>
                <c:ptCount val="5"/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及格[60,69]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Summary!$B$3:$F$3</c:f>
              <c:strCache>
                <c:ptCount val="5"/>
                <c:pt idx="1">
                  <c:v> Project</c:v>
                </c:pt>
                <c:pt idx="2">
                  <c:v> Mid-Term</c:v>
                </c:pt>
                <c:pt idx="3">
                  <c:v> Exam</c:v>
                </c:pt>
                <c:pt idx="4">
                  <c:v>   总分</c:v>
                </c:pt>
              </c:strCache>
            </c:strRef>
          </c:cat>
          <c:val>
            <c:numRef>
              <c:f>Summary!$B$5:$F$5</c:f>
              <c:numCache>
                <c:formatCode>General</c:formatCode>
                <c:ptCount val="5"/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中等[70,79]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Summary!$B$3:$F$3</c:f>
              <c:strCache>
                <c:ptCount val="5"/>
                <c:pt idx="1">
                  <c:v> Project</c:v>
                </c:pt>
                <c:pt idx="2">
                  <c:v> Mid-Term</c:v>
                </c:pt>
                <c:pt idx="3">
                  <c:v> Exam</c:v>
                </c:pt>
                <c:pt idx="4">
                  <c:v>   总分</c:v>
                </c:pt>
              </c:strCache>
            </c:strRef>
          </c:cat>
          <c:val>
            <c:numRef>
              <c:f>Summary!$B$6:$F$6</c:f>
              <c:numCache>
                <c:formatCode>General</c:formatCode>
                <c:ptCount val="5"/>
                <c:pt idx="1">
                  <c:v>42</c:v>
                </c:pt>
                <c:pt idx="2">
                  <c:v>40</c:v>
                </c:pt>
                <c:pt idx="3">
                  <c:v>35</c:v>
                </c:pt>
                <c:pt idx="4">
                  <c:v>45</c:v>
                </c:pt>
              </c:numCache>
            </c:numRef>
          </c:val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良好[80,89]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Summary!$B$3:$F$3</c:f>
              <c:strCache>
                <c:ptCount val="5"/>
                <c:pt idx="1">
                  <c:v> Project</c:v>
                </c:pt>
                <c:pt idx="2">
                  <c:v> Mid-Term</c:v>
                </c:pt>
                <c:pt idx="3">
                  <c:v> Exam</c:v>
                </c:pt>
                <c:pt idx="4">
                  <c:v>   总分</c:v>
                </c:pt>
              </c:strCache>
            </c:strRef>
          </c:cat>
          <c:val>
            <c:numRef>
              <c:f>Summary!$B$7:$F$7</c:f>
              <c:numCache>
                <c:formatCode>General</c:formatCode>
                <c:ptCount val="5"/>
                <c:pt idx="1">
                  <c:v>45</c:v>
                </c:pt>
                <c:pt idx="2">
                  <c:v>46</c:v>
                </c:pt>
                <c:pt idx="3">
                  <c:v>61</c:v>
                </c:pt>
                <c:pt idx="4">
                  <c:v>57</c:v>
                </c:pt>
              </c:numCache>
            </c:numRef>
          </c:val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优秀(&gt;=90)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Summary!$B$3:$F$3</c:f>
              <c:strCache>
                <c:ptCount val="5"/>
                <c:pt idx="1">
                  <c:v> Project</c:v>
                </c:pt>
                <c:pt idx="2">
                  <c:v> Mid-Term</c:v>
                </c:pt>
                <c:pt idx="3">
                  <c:v> Exam</c:v>
                </c:pt>
                <c:pt idx="4">
                  <c:v>   总分</c:v>
                </c:pt>
              </c:strCache>
            </c:strRef>
          </c:cat>
          <c:val>
            <c:numRef>
              <c:f>Summary!$B$8:$F$8</c:f>
              <c:numCache>
                <c:formatCode>General</c:formatCode>
                <c:ptCount val="5"/>
                <c:pt idx="1">
                  <c:v>14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122260"/>
        <c:axId val="682261940"/>
      </c:barChart>
      <c:catAx>
        <c:axId val="7051222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261940"/>
        <c:crosses val="autoZero"/>
        <c:auto val="1"/>
        <c:lblAlgn val="ctr"/>
        <c:lblOffset val="100"/>
        <c:noMultiLvlLbl val="0"/>
      </c:catAx>
      <c:valAx>
        <c:axId val="682261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1222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Summary!$C$3</c:f>
              <c:strCache>
                <c:ptCount val="1"/>
                <c:pt idx="0">
                  <c:v> 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Summary!$A$4:$B$8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Summary!$C$4:$C$8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42</c:v>
                </c:pt>
                <c:pt idx="3">
                  <c:v>45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 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Summary!$A$4:$B$8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Summary!$D$4:$D$8</c:f>
              <c:numCache>
                <c:formatCode>General</c:formatCode>
                <c:ptCount val="5"/>
                <c:pt idx="0">
                  <c:v>3</c:v>
                </c:pt>
                <c:pt idx="1">
                  <c:v>20</c:v>
                </c:pt>
                <c:pt idx="2">
                  <c:v>40</c:v>
                </c:pt>
                <c:pt idx="3">
                  <c:v>46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 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Summary!$A$4:$B$8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Summary!$E$4:$E$8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35</c:v>
                </c:pt>
                <c:pt idx="3">
                  <c:v>61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   总分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Summary!$A$4:$B$8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Summary!$F$4:$F$8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45</c:v>
                </c:pt>
                <c:pt idx="3">
                  <c:v>57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69726046446948"/>
          <c:y val="0.156052503646087"/>
          <c:w val="0.907161729940203"/>
          <c:h val="0.586631016042781"/>
        </c:manualLayout>
      </c:layout>
      <c:lineChart>
        <c:grouping val="standar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 Project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Summary!$A$4:$B$8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Summary!$C$4:$C$8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42</c:v>
                </c:pt>
                <c:pt idx="3">
                  <c:v>45</c:v>
                </c:pt>
                <c:pt idx="4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 Mid-Term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Summary!$A$4:$B$8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Summary!$D$4:$D$8</c:f>
              <c:numCache>
                <c:formatCode>General</c:formatCode>
                <c:ptCount val="5"/>
                <c:pt idx="0">
                  <c:v>3</c:v>
                </c:pt>
                <c:pt idx="1">
                  <c:v>20</c:v>
                </c:pt>
                <c:pt idx="2">
                  <c:v>40</c:v>
                </c:pt>
                <c:pt idx="3">
                  <c:v>46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 Exam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Summary!$A$4:$B$8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Summary!$E$4:$E$8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35</c:v>
                </c:pt>
                <c:pt idx="3">
                  <c:v>61</c:v>
                </c:pt>
                <c:pt idx="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   总分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Summary!$A$4:$B$8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Summary!$F$4:$F$8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45</c:v>
                </c:pt>
                <c:pt idx="3">
                  <c:v>57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918135"/>
        <c:axId val="165996889"/>
      </c:lineChart>
      <c:catAx>
        <c:axId val="597918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996889"/>
        <c:crosses val="autoZero"/>
        <c:auto val="1"/>
        <c:lblAlgn val="ctr"/>
        <c:lblOffset val="100"/>
        <c:noMultiLvlLbl val="0"/>
      </c:catAx>
      <c:valAx>
        <c:axId val="165996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91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Summary!$A$38:$B$38</c:f>
              <c:strCache>
                <c:ptCount val="1"/>
                <c:pt idx="0">
                  <c:v>最高分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Summary!$C$37:$F$37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  总分</c:v>
                </c:pt>
              </c:strCache>
            </c:strRef>
          </c:cat>
          <c:val>
            <c:numRef>
              <c:f>Summary!$C$38:$F$38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95</c:v>
                </c:pt>
                <c:pt idx="3">
                  <c:v>92</c:v>
                </c:pt>
              </c:numCache>
            </c:numRef>
          </c:val>
        </c:ser>
        <c:ser>
          <c:idx val="1"/>
          <c:order val="1"/>
          <c:tx>
            <c:strRef>
              <c:f>Summary!$A$39:$B$39</c:f>
              <c:strCache>
                <c:ptCount val="1"/>
                <c:pt idx="0">
                  <c:v>最低分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Summary!$C$37:$F$37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  总分</c:v>
                </c:pt>
              </c:strCache>
            </c:strRef>
          </c:cat>
          <c:val>
            <c:numRef>
              <c:f>Summary!$C$39:$F$39</c:f>
              <c:numCache>
                <c:formatCode>General</c:formatCode>
                <c:ptCount val="4"/>
                <c:pt idx="0">
                  <c:v>62</c:v>
                </c:pt>
                <c:pt idx="1">
                  <c:v>50</c:v>
                </c:pt>
                <c:pt idx="2">
                  <c:v>45</c:v>
                </c:pt>
                <c:pt idx="3">
                  <c:v>53</c:v>
                </c:pt>
              </c:numCache>
            </c:numRef>
          </c:val>
        </c:ser>
        <c:ser>
          <c:idx val="2"/>
          <c:order val="2"/>
          <c:tx>
            <c:strRef>
              <c:f>Summary!$A$40:$B$40</c:f>
              <c:strCache>
                <c:ptCount val="1"/>
                <c:pt idx="0">
                  <c:v>平均分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Summary!$C$37:$F$37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  总分</c:v>
                </c:pt>
              </c:strCache>
            </c:strRef>
          </c:cat>
          <c:val>
            <c:numRef>
              <c:f>Summary!$C$40:$F$40</c:f>
              <c:numCache>
                <c:formatCode>General</c:formatCode>
                <c:ptCount val="4"/>
                <c:pt idx="0">
                  <c:v>76</c:v>
                </c:pt>
                <c:pt idx="1">
                  <c:v>74.5263158</c:v>
                </c:pt>
                <c:pt idx="2">
                  <c:v>75.8157895</c:v>
                </c:pt>
                <c:pt idx="3">
                  <c:v>75.68421053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581194"/>
        <c:axId val="934763563"/>
      </c:barChart>
      <c:catAx>
        <c:axId val="2415811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763563"/>
        <c:crosses val="autoZero"/>
        <c:auto val="1"/>
        <c:lblAlgn val="ctr"/>
        <c:lblOffset val="100"/>
        <c:noMultiLvlLbl val="0"/>
      </c:catAx>
      <c:valAx>
        <c:axId val="934763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5811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Summary!$A$38:$B$38</c:f>
              <c:strCache>
                <c:ptCount val="1"/>
                <c:pt idx="0">
                  <c:v>最高分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Summary!$C$37:$F$37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  总分</c:v>
                </c:pt>
              </c:strCache>
            </c:strRef>
          </c:cat>
          <c:val>
            <c:numRef>
              <c:f>Summary!$C$38:$F$38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95</c:v>
                </c:pt>
                <c:pt idx="3">
                  <c:v>92</c:v>
                </c:pt>
              </c:numCache>
            </c:numRef>
          </c:val>
        </c:ser>
        <c:ser>
          <c:idx val="1"/>
          <c:order val="1"/>
          <c:tx>
            <c:strRef>
              <c:f>Summary!$A$39:$B$39</c:f>
              <c:strCache>
                <c:ptCount val="1"/>
                <c:pt idx="0">
                  <c:v>最低分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Summary!$C$37:$F$37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  总分</c:v>
                </c:pt>
              </c:strCache>
            </c:strRef>
          </c:cat>
          <c:val>
            <c:numRef>
              <c:f>Summary!$C$39:$F$39</c:f>
              <c:numCache>
                <c:formatCode>General</c:formatCode>
                <c:ptCount val="4"/>
                <c:pt idx="0">
                  <c:v>62</c:v>
                </c:pt>
                <c:pt idx="1">
                  <c:v>50</c:v>
                </c:pt>
                <c:pt idx="2">
                  <c:v>45</c:v>
                </c:pt>
                <c:pt idx="3">
                  <c:v>53</c:v>
                </c:pt>
              </c:numCache>
            </c:numRef>
          </c:val>
        </c:ser>
        <c:ser>
          <c:idx val="2"/>
          <c:order val="2"/>
          <c:tx>
            <c:strRef>
              <c:f>Summary!$A$40:$B$40</c:f>
              <c:strCache>
                <c:ptCount val="1"/>
                <c:pt idx="0">
                  <c:v>平均分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Summary!$C$37:$F$37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  总分</c:v>
                </c:pt>
              </c:strCache>
            </c:strRef>
          </c:cat>
          <c:val>
            <c:numRef>
              <c:f>Summary!$C$40:$F$40</c:f>
              <c:numCache>
                <c:formatCode>General</c:formatCode>
                <c:ptCount val="4"/>
                <c:pt idx="0">
                  <c:v>76</c:v>
                </c:pt>
                <c:pt idx="1">
                  <c:v>74.5263158</c:v>
                </c:pt>
                <c:pt idx="2">
                  <c:v>75.8157895</c:v>
                </c:pt>
                <c:pt idx="3">
                  <c:v>75.68421053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Summary!$A$38</c:f>
              <c:strCache>
                <c:ptCount val="1"/>
                <c:pt idx="0">
                  <c:v>最高分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Summary!$B$38:$F$38</c:f>
              <c:numCache>
                <c:formatCode>General</c:formatCode>
                <c:ptCount val="5"/>
                <c:pt idx="1">
                  <c:v>100</c:v>
                </c:pt>
                <c:pt idx="2">
                  <c:v>90</c:v>
                </c:pt>
                <c:pt idx="3">
                  <c:v>95</c:v>
                </c:pt>
                <c:pt idx="4">
                  <c:v>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Summary!$A$39</c:f>
              <c:strCache>
                <c:ptCount val="1"/>
                <c:pt idx="0">
                  <c:v>最低分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Summary!$B$39:$F$39</c:f>
              <c:numCache>
                <c:formatCode>General</c:formatCode>
                <c:ptCount val="5"/>
                <c:pt idx="1">
                  <c:v>62</c:v>
                </c:pt>
                <c:pt idx="2">
                  <c:v>50</c:v>
                </c:pt>
                <c:pt idx="3">
                  <c:v>45</c:v>
                </c:pt>
                <c:pt idx="4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Summary!$A$40</c:f>
              <c:strCache>
                <c:ptCount val="1"/>
                <c:pt idx="0">
                  <c:v>平均分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Summary!$B$40:$F$40</c:f>
              <c:numCache>
                <c:formatCode>General</c:formatCode>
                <c:ptCount val="5"/>
                <c:pt idx="1">
                  <c:v>76</c:v>
                </c:pt>
                <c:pt idx="2">
                  <c:v>74.5263158</c:v>
                </c:pt>
                <c:pt idx="3">
                  <c:v>75.8157895</c:v>
                </c:pt>
                <c:pt idx="4">
                  <c:v>75.68421053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034169"/>
        <c:axId val="342522488"/>
      </c:lineChart>
      <c:catAx>
        <c:axId val="250341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522488"/>
        <c:crosses val="autoZero"/>
        <c:auto val="1"/>
        <c:lblAlgn val="ctr"/>
        <c:lblOffset val="100"/>
        <c:noMultiLvlLbl val="0"/>
      </c:catAx>
      <c:valAx>
        <c:axId val="3425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341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'Class A'!$C$46</c:f>
              <c:strCache>
                <c:ptCount val="1"/>
                <c:pt idx="0">
                  <c:v> 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A'!$C$47:$C$51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'Class A'!$D$46</c:f>
              <c:strCache>
                <c:ptCount val="1"/>
                <c:pt idx="0">
                  <c:v> 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A'!$D$47:$D$51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'Class A'!$E$46</c:f>
              <c:strCache>
                <c:ptCount val="1"/>
                <c:pt idx="0">
                  <c:v> 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A'!$E$47:$E$51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22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'Class A'!$F$46</c:f>
              <c:strCache>
                <c:ptCount val="1"/>
                <c:pt idx="0">
                  <c:v>   总分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A'!$F$47:$F$51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38333333333333"/>
          <c:y val="0.143055555555556"/>
          <c:w val="0.907277777777778"/>
          <c:h val="0.606342592592593"/>
        </c:manualLayout>
      </c:layout>
      <c:lineChart>
        <c:grouping val="standard"/>
        <c:varyColors val="0"/>
        <c:ser>
          <c:idx val="0"/>
          <c:order val="0"/>
          <c:tx>
            <c:strRef>
              <c:f>'Class A'!$C$46</c:f>
              <c:strCache>
                <c:ptCount val="1"/>
                <c:pt idx="0">
                  <c:v> Project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A'!$C$47:$C$51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'Class A'!$D$46</c:f>
              <c:strCache>
                <c:ptCount val="1"/>
                <c:pt idx="0">
                  <c:v> Mid-Term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A'!$D$47:$D$51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'Class A'!$E$46</c:f>
              <c:strCache>
                <c:ptCount val="1"/>
                <c:pt idx="0">
                  <c:v> Exam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A'!$E$47:$E$51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22</c:v>
                </c:pt>
                <c:pt idx="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'Class A'!$F$46</c:f>
              <c:strCache>
                <c:ptCount val="1"/>
                <c:pt idx="0">
                  <c:v>   总分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A'!$A$47:$B$51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A'!$F$47:$F$51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6021823"/>
        <c:axId val="482498725"/>
      </c:lineChart>
      <c:catAx>
        <c:axId val="38602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498725"/>
        <c:crosses val="autoZero"/>
        <c:auto val="1"/>
        <c:lblAlgn val="ctr"/>
        <c:lblOffset val="100"/>
        <c:noMultiLvlLbl val="0"/>
      </c:catAx>
      <c:valAx>
        <c:axId val="4824987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02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 B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B'!$C$46</c:f>
              <c:strCache>
                <c:ptCount val="1"/>
                <c:pt idx="0">
                  <c:v> 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B'!$C$47:$C$51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19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'Class B'!$D$46</c:f>
              <c:strCache>
                <c:ptCount val="1"/>
                <c:pt idx="0">
                  <c:v> 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B'!$D$47:$D$51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'Class B'!$E$46</c:f>
              <c:strCache>
                <c:ptCount val="1"/>
                <c:pt idx="0">
                  <c:v> 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B'!$E$47:$E$51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26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'Class B'!$F$46</c:f>
              <c:strCache>
                <c:ptCount val="1"/>
                <c:pt idx="0">
                  <c:v>   总分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B'!$F$47:$F$51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26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6118174"/>
        <c:axId val="908863430"/>
      </c:barChart>
      <c:catAx>
        <c:axId val="6761181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863430"/>
        <c:crosses val="autoZero"/>
        <c:auto val="1"/>
        <c:lblAlgn val="ctr"/>
        <c:lblOffset val="100"/>
        <c:noMultiLvlLbl val="0"/>
      </c:catAx>
      <c:valAx>
        <c:axId val="908863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1181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'Class B'!$C$46</c:f>
              <c:strCache>
                <c:ptCount val="1"/>
                <c:pt idx="0">
                  <c:v> 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B'!$C$47:$C$51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19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'Class B'!$D$46</c:f>
              <c:strCache>
                <c:ptCount val="1"/>
                <c:pt idx="0">
                  <c:v> 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B'!$D$47:$D$51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'Class B'!$E$46</c:f>
              <c:strCache>
                <c:ptCount val="1"/>
                <c:pt idx="0">
                  <c:v> 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B'!$E$47:$E$51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26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'Class B'!$F$46</c:f>
              <c:strCache>
                <c:ptCount val="1"/>
                <c:pt idx="0">
                  <c:v>   总分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B'!$F$47:$F$51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26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B'!$C$46</c:f>
              <c:strCache>
                <c:ptCount val="1"/>
                <c:pt idx="0">
                  <c:v> Project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B'!$C$47:$C$51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19</c:v>
                </c:pt>
                <c:pt idx="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'Class B'!$D$46</c:f>
              <c:strCache>
                <c:ptCount val="1"/>
                <c:pt idx="0">
                  <c:v> Mid-Term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B'!$D$47:$D$51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'Class B'!$E$46</c:f>
              <c:strCache>
                <c:ptCount val="1"/>
                <c:pt idx="0">
                  <c:v> Exam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B'!$E$47:$E$51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'Class B'!$F$46</c:f>
              <c:strCache>
                <c:ptCount val="1"/>
                <c:pt idx="0">
                  <c:v>   总分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B'!$A$47:$B$51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优秀(&gt;=90)</c:v>
                  </c:pt>
                </c:lvl>
              </c:multiLvlStrCache>
            </c:multiLvlStrRef>
          </c:cat>
          <c:val>
            <c:numRef>
              <c:f>'Class B'!$F$47:$F$51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26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8512707"/>
        <c:axId val="507687717"/>
      </c:lineChart>
      <c:catAx>
        <c:axId val="7385127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687717"/>
        <c:crosses val="autoZero"/>
        <c:auto val="1"/>
        <c:lblAlgn val="ctr"/>
        <c:lblOffset val="100"/>
        <c:noMultiLvlLbl val="0"/>
      </c:catAx>
      <c:valAx>
        <c:axId val="5076877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5127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Class 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C'!$C$46</c:f>
              <c:strCache>
                <c:ptCount val="1"/>
                <c:pt idx="0">
                  <c:v> 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C'!$C$47:$C$51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'Class C'!$D$46</c:f>
              <c:strCache>
                <c:ptCount val="1"/>
                <c:pt idx="0">
                  <c:v> 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C'!$D$47:$D$51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'Class C'!$E$46</c:f>
              <c:strCache>
                <c:ptCount val="1"/>
                <c:pt idx="0">
                  <c:v> 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C'!$E$47:$E$51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'Class C'!$F$46</c:f>
              <c:strCache>
                <c:ptCount val="1"/>
                <c:pt idx="0">
                  <c:v>   总分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C'!$F$47:$F$51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63956"/>
        <c:axId val="854683468"/>
      </c:barChart>
      <c:catAx>
        <c:axId val="4624639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683468"/>
        <c:crosses val="autoZero"/>
        <c:auto val="1"/>
        <c:lblAlgn val="ctr"/>
        <c:lblOffset val="100"/>
        <c:noMultiLvlLbl val="0"/>
      </c:catAx>
      <c:valAx>
        <c:axId val="854683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463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'Class C'!$C$46</c:f>
              <c:strCache>
                <c:ptCount val="1"/>
                <c:pt idx="0">
                  <c:v> 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C'!$C$47:$C$51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'Class C'!$D$46</c:f>
              <c:strCache>
                <c:ptCount val="1"/>
                <c:pt idx="0">
                  <c:v> 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C'!$D$47:$D$51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'Class C'!$E$46</c:f>
              <c:strCache>
                <c:ptCount val="1"/>
                <c:pt idx="0">
                  <c:v> 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C'!$E$47:$E$51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'Class C'!$F$46</c:f>
              <c:strCache>
                <c:ptCount val="1"/>
                <c:pt idx="0">
                  <c:v>   总分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C'!$F$47:$F$51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'Class C'!$C$46</c:f>
              <c:strCache>
                <c:ptCount val="1"/>
                <c:pt idx="0">
                  <c:v> Project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C'!$C$47:$C$51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'Class C'!$D$46</c:f>
              <c:strCache>
                <c:ptCount val="1"/>
                <c:pt idx="0">
                  <c:v> Mid-Term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C'!$D$47:$D$51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'Class C'!$E$46</c:f>
              <c:strCache>
                <c:ptCount val="1"/>
                <c:pt idx="0">
                  <c:v> Exam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C'!$E$47:$E$51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'Class C'!$F$46</c:f>
              <c:strCache>
                <c:ptCount val="1"/>
                <c:pt idx="0">
                  <c:v>   总分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'Class C'!$A$47:$B$51</c:f>
              <c:multiLvlStrCache>
                <c:ptCount val="5"/>
                <c:lvl/>
                <c:lvl>
                  <c:pt idx="0">
                    <c:v>不及格(&lt;60)</c:v>
                  </c:pt>
                  <c:pt idx="1">
                    <c:v>及格[60,69]</c:v>
                  </c:pt>
                  <c:pt idx="2">
                    <c:v>中等[70,79]</c:v>
                  </c:pt>
                  <c:pt idx="3">
                    <c:v>良好[80,89]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'Class C'!$F$47:$F$51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226807"/>
        <c:axId val="811496223"/>
      </c:lineChart>
      <c:catAx>
        <c:axId val="451226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496223"/>
        <c:crosses val="autoZero"/>
        <c:auto val="1"/>
        <c:lblAlgn val="ctr"/>
        <c:lblOffset val="100"/>
        <c:noMultiLvlLbl val="0"/>
      </c:catAx>
      <c:valAx>
        <c:axId val="8114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226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236220</xdr:colOff>
      <xdr:row>51</xdr:row>
      <xdr:rowOff>162560</xdr:rowOff>
    </xdr:from>
    <xdr:to>
      <xdr:col>5</xdr:col>
      <xdr:colOff>800100</xdr:colOff>
      <xdr:row>66</xdr:row>
      <xdr:rowOff>162560</xdr:rowOff>
    </xdr:to>
    <xdr:graphicFrame>
      <xdr:nvGraphicFramePr>
        <xdr:cNvPr id="2" name="图表 1"/>
        <xdr:cNvGraphicFramePr/>
      </xdr:nvGraphicFramePr>
      <xdr:xfrm>
        <a:off x="236220" y="9489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838200</xdr:colOff>
      <xdr:row>52</xdr:row>
      <xdr:rowOff>30480</xdr:rowOff>
    </xdr:from>
    <xdr:to>
      <xdr:col>13</xdr:col>
      <xdr:colOff>259080</xdr:colOff>
      <xdr:row>67</xdr:row>
      <xdr:rowOff>30480</xdr:rowOff>
    </xdr:to>
    <xdr:graphicFrame>
      <xdr:nvGraphicFramePr>
        <xdr:cNvPr id="4" name="图表 3"/>
        <xdr:cNvGraphicFramePr/>
      </xdr:nvGraphicFramePr>
      <xdr:xfrm>
        <a:off x="4846320" y="9540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52</xdr:row>
      <xdr:rowOff>10160</xdr:rowOff>
    </xdr:from>
    <xdr:to>
      <xdr:col>20</xdr:col>
      <xdr:colOff>419100</xdr:colOff>
      <xdr:row>67</xdr:row>
      <xdr:rowOff>10160</xdr:rowOff>
    </xdr:to>
    <xdr:graphicFrame>
      <xdr:nvGraphicFramePr>
        <xdr:cNvPr id="5" name="图表 4"/>
        <xdr:cNvGraphicFramePr/>
      </xdr:nvGraphicFramePr>
      <xdr:xfrm>
        <a:off x="9273540" y="95199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</xdr:colOff>
      <xdr:row>52</xdr:row>
      <xdr:rowOff>144780</xdr:rowOff>
    </xdr:from>
    <xdr:to>
      <xdr:col>6</xdr:col>
      <xdr:colOff>0</xdr:colOff>
      <xdr:row>67</xdr:row>
      <xdr:rowOff>144780</xdr:rowOff>
    </xdr:to>
    <xdr:graphicFrame>
      <xdr:nvGraphicFramePr>
        <xdr:cNvPr id="2" name="图表 1"/>
        <xdr:cNvGraphicFramePr/>
      </xdr:nvGraphicFramePr>
      <xdr:xfrm>
        <a:off x="30480" y="9654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830580</xdr:colOff>
      <xdr:row>52</xdr:row>
      <xdr:rowOff>114300</xdr:rowOff>
    </xdr:from>
    <xdr:to>
      <xdr:col>13</xdr:col>
      <xdr:colOff>251460</xdr:colOff>
      <xdr:row>67</xdr:row>
      <xdr:rowOff>114300</xdr:rowOff>
    </xdr:to>
    <xdr:graphicFrame>
      <xdr:nvGraphicFramePr>
        <xdr:cNvPr id="3" name="图表 2"/>
        <xdr:cNvGraphicFramePr/>
      </xdr:nvGraphicFramePr>
      <xdr:xfrm>
        <a:off x="4549140" y="9624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205740</xdr:colOff>
      <xdr:row>52</xdr:row>
      <xdr:rowOff>129540</xdr:rowOff>
    </xdr:from>
    <xdr:to>
      <xdr:col>20</xdr:col>
      <xdr:colOff>510540</xdr:colOff>
      <xdr:row>67</xdr:row>
      <xdr:rowOff>129540</xdr:rowOff>
    </xdr:to>
    <xdr:graphicFrame>
      <xdr:nvGraphicFramePr>
        <xdr:cNvPr id="4" name="图表 3"/>
        <xdr:cNvGraphicFramePr/>
      </xdr:nvGraphicFramePr>
      <xdr:xfrm>
        <a:off x="9075420" y="9639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45720</xdr:colOff>
      <xdr:row>52</xdr:row>
      <xdr:rowOff>109220</xdr:rowOff>
    </xdr:from>
    <xdr:to>
      <xdr:col>5</xdr:col>
      <xdr:colOff>868680</xdr:colOff>
      <xdr:row>67</xdr:row>
      <xdr:rowOff>109220</xdr:rowOff>
    </xdr:to>
    <xdr:graphicFrame>
      <xdr:nvGraphicFramePr>
        <xdr:cNvPr id="2" name="图表 1"/>
        <xdr:cNvGraphicFramePr/>
      </xdr:nvGraphicFramePr>
      <xdr:xfrm>
        <a:off x="45720" y="96189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52</xdr:row>
      <xdr:rowOff>76200</xdr:rowOff>
    </xdr:from>
    <xdr:to>
      <xdr:col>13</xdr:col>
      <xdr:colOff>236220</xdr:colOff>
      <xdr:row>67</xdr:row>
      <xdr:rowOff>137160</xdr:rowOff>
    </xdr:to>
    <xdr:graphicFrame>
      <xdr:nvGraphicFramePr>
        <xdr:cNvPr id="3" name="图表 2"/>
        <xdr:cNvGraphicFramePr/>
      </xdr:nvGraphicFramePr>
      <xdr:xfrm>
        <a:off x="4564380" y="9585960"/>
        <a:ext cx="457200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213360</xdr:colOff>
      <xdr:row>52</xdr:row>
      <xdr:rowOff>139700</xdr:rowOff>
    </xdr:from>
    <xdr:to>
      <xdr:col>20</xdr:col>
      <xdr:colOff>518160</xdr:colOff>
      <xdr:row>67</xdr:row>
      <xdr:rowOff>139700</xdr:rowOff>
    </xdr:to>
    <xdr:graphicFrame>
      <xdr:nvGraphicFramePr>
        <xdr:cNvPr id="4" name="图表 3"/>
        <xdr:cNvGraphicFramePr/>
      </xdr:nvGraphicFramePr>
      <xdr:xfrm>
        <a:off x="9113520" y="96494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16</xdr:row>
      <xdr:rowOff>172720</xdr:rowOff>
    </xdr:from>
    <xdr:to>
      <xdr:col>5</xdr:col>
      <xdr:colOff>572135</xdr:colOff>
      <xdr:row>31</xdr:row>
      <xdr:rowOff>172720</xdr:rowOff>
    </xdr:to>
    <xdr:graphicFrame>
      <xdr:nvGraphicFramePr>
        <xdr:cNvPr id="3" name="图表 2"/>
        <xdr:cNvGraphicFramePr/>
      </xdr:nvGraphicFramePr>
      <xdr:xfrm>
        <a:off x="635" y="309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316230</xdr:colOff>
      <xdr:row>17</xdr:row>
      <xdr:rowOff>86360</xdr:rowOff>
    </xdr:from>
    <xdr:to>
      <xdr:col>14</xdr:col>
      <xdr:colOff>11430</xdr:colOff>
      <xdr:row>32</xdr:row>
      <xdr:rowOff>86360</xdr:rowOff>
    </xdr:to>
    <xdr:graphicFrame>
      <xdr:nvGraphicFramePr>
        <xdr:cNvPr id="4" name="图表 3"/>
        <xdr:cNvGraphicFramePr/>
      </xdr:nvGraphicFramePr>
      <xdr:xfrm>
        <a:off x="5147310" y="3195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347345</xdr:colOff>
      <xdr:row>1</xdr:row>
      <xdr:rowOff>41275</xdr:rowOff>
    </xdr:from>
    <xdr:to>
      <xdr:col>14</xdr:col>
      <xdr:colOff>42545</xdr:colOff>
      <xdr:row>16</xdr:row>
      <xdr:rowOff>41275</xdr:rowOff>
    </xdr:to>
    <xdr:graphicFrame>
      <xdr:nvGraphicFramePr>
        <xdr:cNvPr id="5" name="图表 4"/>
        <xdr:cNvGraphicFramePr/>
      </xdr:nvGraphicFramePr>
      <xdr:xfrm>
        <a:off x="5178425" y="2241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51</xdr:row>
      <xdr:rowOff>109855</xdr:rowOff>
    </xdr:from>
    <xdr:to>
      <xdr:col>5</xdr:col>
      <xdr:colOff>572135</xdr:colOff>
      <xdr:row>66</xdr:row>
      <xdr:rowOff>109855</xdr:rowOff>
    </xdr:to>
    <xdr:graphicFrame>
      <xdr:nvGraphicFramePr>
        <xdr:cNvPr id="6" name="图表 5"/>
        <xdr:cNvGraphicFramePr/>
      </xdr:nvGraphicFramePr>
      <xdr:xfrm>
        <a:off x="635" y="94367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43815</xdr:colOff>
      <xdr:row>51</xdr:row>
      <xdr:rowOff>91440</xdr:rowOff>
    </xdr:from>
    <xdr:to>
      <xdr:col>13</xdr:col>
      <xdr:colOff>348615</xdr:colOff>
      <xdr:row>66</xdr:row>
      <xdr:rowOff>91440</xdr:rowOff>
    </xdr:to>
    <xdr:graphicFrame>
      <xdr:nvGraphicFramePr>
        <xdr:cNvPr id="10" name="图表 9"/>
        <xdr:cNvGraphicFramePr/>
      </xdr:nvGraphicFramePr>
      <xdr:xfrm>
        <a:off x="4874895" y="9418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12065</xdr:colOff>
      <xdr:row>35</xdr:row>
      <xdr:rowOff>169545</xdr:rowOff>
    </xdr:from>
    <xdr:to>
      <xdr:col>13</xdr:col>
      <xdr:colOff>316865</xdr:colOff>
      <xdr:row>50</xdr:row>
      <xdr:rowOff>169545</xdr:rowOff>
    </xdr:to>
    <xdr:graphicFrame>
      <xdr:nvGraphicFramePr>
        <xdr:cNvPr id="11" name="图表 10"/>
        <xdr:cNvGraphicFramePr/>
      </xdr:nvGraphicFramePr>
      <xdr:xfrm>
        <a:off x="4843145" y="65703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topLeftCell="A16" workbookViewId="0">
      <selection activeCell="H22" sqref="H22"/>
    </sheetView>
  </sheetViews>
  <sheetFormatPr defaultColWidth="8.88888888888889" defaultRowHeight="14.4" outlineLevelCol="6"/>
  <cols>
    <col min="1" max="1" width="10.8888888888889" customWidth="1"/>
    <col min="3" max="6" width="12.8888888888889"/>
  </cols>
  <sheetData>
    <row r="1" spans="1:6">
      <c r="A1" s="5" t="s">
        <v>0</v>
      </c>
      <c r="B1" s="5"/>
      <c r="C1" s="5"/>
      <c r="D1" s="5"/>
      <c r="E1" s="5"/>
      <c r="F1" s="5"/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t="s">
        <v>7</v>
      </c>
    </row>
    <row r="3" spans="1:7">
      <c r="A3" s="5">
        <v>150012</v>
      </c>
      <c r="B3" s="2" t="s">
        <v>8</v>
      </c>
      <c r="C3" s="2">
        <v>86</v>
      </c>
      <c r="D3" s="2">
        <v>75</v>
      </c>
      <c r="E3" s="2">
        <v>83</v>
      </c>
      <c r="F3" s="13">
        <f>ROUND(SUM(C3*0.3,D3*0.2,E3*0.5),0)</f>
        <v>82</v>
      </c>
      <c r="G3" t="str">
        <f>IF(F3&lt;60,"不及格",IF(F3&lt;=69,"及格",IF(F3&lt;=79,"中等",IF(F3&lt;=89,"良好",IF(F3&lt;=100,"优秀")))))</f>
        <v>良好</v>
      </c>
    </row>
    <row r="4" spans="1:7">
      <c r="A4" s="5">
        <v>150015</v>
      </c>
      <c r="B4" s="2" t="s">
        <v>9</v>
      </c>
      <c r="C4" s="2">
        <v>78</v>
      </c>
      <c r="D4" s="2">
        <v>88</v>
      </c>
      <c r="E4" s="2">
        <v>85</v>
      </c>
      <c r="F4" s="13">
        <f t="shared" ref="F4:F40" si="0">ROUND(SUM(C4*0.3,D4*0.2,E4*0.5),0)</f>
        <v>84</v>
      </c>
      <c r="G4" t="str">
        <f t="shared" ref="G4:G40" si="1">IF(F4&lt;60,"不及格",IF(F4&lt;=69,"及格",IF(F4&lt;=79,"中等",IF(F4&lt;=89,"良好",IF(F4&lt;=100,"优秀")))))</f>
        <v>良好</v>
      </c>
    </row>
    <row r="5" spans="1:7">
      <c r="A5" s="5">
        <v>150017</v>
      </c>
      <c r="B5" s="2" t="s">
        <v>10</v>
      </c>
      <c r="C5" s="2">
        <v>90</v>
      </c>
      <c r="D5" s="2">
        <v>86</v>
      </c>
      <c r="E5" s="2">
        <v>95</v>
      </c>
      <c r="F5" s="13">
        <f t="shared" si="0"/>
        <v>92</v>
      </c>
      <c r="G5" s="12" t="str">
        <f t="shared" si="1"/>
        <v>优秀</v>
      </c>
    </row>
    <row r="6" spans="1:7">
      <c r="A6" s="5">
        <v>151012</v>
      </c>
      <c r="B6" s="2" t="s">
        <v>11</v>
      </c>
      <c r="C6" s="2">
        <v>75</v>
      </c>
      <c r="D6" s="2">
        <v>68</v>
      </c>
      <c r="E6" s="2">
        <v>77</v>
      </c>
      <c r="F6" s="13">
        <f t="shared" si="0"/>
        <v>75</v>
      </c>
      <c r="G6" t="str">
        <f t="shared" si="1"/>
        <v>中等</v>
      </c>
    </row>
    <row r="7" spans="1:7">
      <c r="A7" s="5">
        <v>151306</v>
      </c>
      <c r="B7" s="2" t="s">
        <v>12</v>
      </c>
      <c r="C7" s="2">
        <v>85</v>
      </c>
      <c r="D7" s="2">
        <v>88</v>
      </c>
      <c r="E7" s="2">
        <v>90</v>
      </c>
      <c r="F7" s="13">
        <f t="shared" si="0"/>
        <v>88</v>
      </c>
      <c r="G7" t="str">
        <f t="shared" si="1"/>
        <v>良好</v>
      </c>
    </row>
    <row r="8" spans="1:7">
      <c r="A8" s="5">
        <v>151312</v>
      </c>
      <c r="B8" s="2" t="s">
        <v>13</v>
      </c>
      <c r="C8" s="2">
        <v>70</v>
      </c>
      <c r="D8" s="2">
        <v>75</v>
      </c>
      <c r="E8" s="2">
        <v>66</v>
      </c>
      <c r="F8" s="13">
        <f t="shared" si="0"/>
        <v>69</v>
      </c>
      <c r="G8" t="str">
        <f t="shared" si="1"/>
        <v>及格</v>
      </c>
    </row>
    <row r="9" spans="1:7">
      <c r="A9" s="5">
        <v>151315</v>
      </c>
      <c r="B9" s="2" t="s">
        <v>14</v>
      </c>
      <c r="C9" s="2">
        <v>75</v>
      </c>
      <c r="D9" s="2">
        <v>80</v>
      </c>
      <c r="E9" s="2">
        <v>86</v>
      </c>
      <c r="F9" s="13">
        <f t="shared" si="0"/>
        <v>82</v>
      </c>
      <c r="G9" t="str">
        <f t="shared" si="1"/>
        <v>良好</v>
      </c>
    </row>
    <row r="10" spans="1:7">
      <c r="A10" s="5">
        <v>151412</v>
      </c>
      <c r="B10" s="2" t="s">
        <v>15</v>
      </c>
      <c r="C10" s="2">
        <v>95</v>
      </c>
      <c r="D10" s="2">
        <v>86</v>
      </c>
      <c r="E10" s="2">
        <v>92</v>
      </c>
      <c r="F10" s="13">
        <f t="shared" si="0"/>
        <v>92</v>
      </c>
      <c r="G10" s="12" t="str">
        <f t="shared" si="1"/>
        <v>优秀</v>
      </c>
    </row>
    <row r="11" spans="1:7">
      <c r="A11" s="5">
        <v>151417</v>
      </c>
      <c r="B11" s="2" t="s">
        <v>16</v>
      </c>
      <c r="C11" s="2">
        <v>70</v>
      </c>
      <c r="D11" s="2">
        <v>60</v>
      </c>
      <c r="E11" s="2">
        <v>55</v>
      </c>
      <c r="F11" s="13">
        <f t="shared" si="0"/>
        <v>61</v>
      </c>
      <c r="G11" t="str">
        <f t="shared" si="1"/>
        <v>及格</v>
      </c>
    </row>
    <row r="12" spans="1:7">
      <c r="A12" s="5">
        <v>151428</v>
      </c>
      <c r="B12" s="2" t="s">
        <v>17</v>
      </c>
      <c r="C12" s="2">
        <v>85</v>
      </c>
      <c r="D12" s="2">
        <v>75</v>
      </c>
      <c r="E12" s="2">
        <v>80</v>
      </c>
      <c r="F12" s="13">
        <f t="shared" si="0"/>
        <v>81</v>
      </c>
      <c r="G12" t="str">
        <f t="shared" si="1"/>
        <v>良好</v>
      </c>
    </row>
    <row r="13" spans="1:7">
      <c r="A13" s="5">
        <v>151501</v>
      </c>
      <c r="B13" s="2" t="s">
        <v>18</v>
      </c>
      <c r="C13" s="2">
        <v>75</v>
      </c>
      <c r="D13" s="2">
        <v>80</v>
      </c>
      <c r="E13" s="2">
        <v>83</v>
      </c>
      <c r="F13" s="13">
        <f t="shared" si="0"/>
        <v>80</v>
      </c>
      <c r="G13" t="str">
        <f t="shared" si="1"/>
        <v>良好</v>
      </c>
    </row>
    <row r="14" spans="1:7">
      <c r="A14" s="5">
        <v>151508</v>
      </c>
      <c r="B14" s="2" t="s">
        <v>19</v>
      </c>
      <c r="C14" s="2">
        <v>88</v>
      </c>
      <c r="D14" s="2">
        <v>75</v>
      </c>
      <c r="E14" s="2">
        <v>76</v>
      </c>
      <c r="F14" s="13">
        <f t="shared" si="0"/>
        <v>79</v>
      </c>
      <c r="G14" t="str">
        <f t="shared" si="1"/>
        <v>中等</v>
      </c>
    </row>
    <row r="15" spans="1:7">
      <c r="A15" s="5">
        <v>151603</v>
      </c>
      <c r="B15" s="2" t="s">
        <v>20</v>
      </c>
      <c r="C15" s="2">
        <v>70</v>
      </c>
      <c r="D15" s="2">
        <v>83</v>
      </c>
      <c r="E15" s="2">
        <v>83</v>
      </c>
      <c r="F15" s="13">
        <f t="shared" si="0"/>
        <v>79</v>
      </c>
      <c r="G15" t="str">
        <f t="shared" si="1"/>
        <v>中等</v>
      </c>
    </row>
    <row r="16" spans="1:7">
      <c r="A16" s="5">
        <v>151612</v>
      </c>
      <c r="B16" s="2" t="s">
        <v>21</v>
      </c>
      <c r="C16" s="2">
        <v>70</v>
      </c>
      <c r="D16" s="2">
        <v>50</v>
      </c>
      <c r="E16" s="2">
        <v>45</v>
      </c>
      <c r="F16" s="13">
        <f t="shared" si="0"/>
        <v>54</v>
      </c>
      <c r="G16" s="10" t="str">
        <f>IF(F16&lt;60,"不及格",IF(F16&lt;=69,"及格",IF(F16&lt;=79,"中等",IF(F16&lt;=89,"良好",IF(F16&lt;=100,"优秀")))))</f>
        <v>不及格</v>
      </c>
    </row>
    <row r="17" spans="1:7">
      <c r="A17" s="5">
        <v>151711</v>
      </c>
      <c r="B17" s="2" t="s">
        <v>22</v>
      </c>
      <c r="C17" s="2">
        <v>93</v>
      </c>
      <c r="D17" s="2">
        <v>85</v>
      </c>
      <c r="E17" s="2">
        <v>88</v>
      </c>
      <c r="F17" s="13">
        <f t="shared" si="0"/>
        <v>89</v>
      </c>
      <c r="G17" t="str">
        <f t="shared" si="1"/>
        <v>良好</v>
      </c>
    </row>
    <row r="18" spans="1:7">
      <c r="A18" s="5">
        <v>151715</v>
      </c>
      <c r="B18" s="2" t="s">
        <v>23</v>
      </c>
      <c r="C18" s="2">
        <v>75</v>
      </c>
      <c r="D18" s="2">
        <v>75</v>
      </c>
      <c r="E18" s="2">
        <v>68</v>
      </c>
      <c r="F18" s="13">
        <f t="shared" si="0"/>
        <v>72</v>
      </c>
      <c r="G18" t="str">
        <f t="shared" si="1"/>
        <v>中等</v>
      </c>
    </row>
    <row r="19" spans="1:7">
      <c r="A19" s="5">
        <v>151809</v>
      </c>
      <c r="B19" s="2" t="s">
        <v>24</v>
      </c>
      <c r="C19" s="2">
        <v>65</v>
      </c>
      <c r="D19" s="2">
        <v>60</v>
      </c>
      <c r="E19" s="2">
        <v>63</v>
      </c>
      <c r="F19" s="13">
        <f t="shared" si="0"/>
        <v>63</v>
      </c>
      <c r="G19" t="str">
        <f t="shared" si="1"/>
        <v>及格</v>
      </c>
    </row>
    <row r="20" spans="1:7">
      <c r="A20" s="5">
        <v>151816</v>
      </c>
      <c r="B20" s="2" t="s">
        <v>25</v>
      </c>
      <c r="C20" s="2">
        <v>90</v>
      </c>
      <c r="D20" s="2">
        <v>88</v>
      </c>
      <c r="E20" s="2">
        <v>93</v>
      </c>
      <c r="F20" s="13">
        <f t="shared" si="0"/>
        <v>91</v>
      </c>
      <c r="G20" t="str">
        <f t="shared" si="1"/>
        <v>优秀</v>
      </c>
    </row>
    <row r="21" spans="1:7">
      <c r="A21" s="5">
        <v>151823</v>
      </c>
      <c r="B21" s="2" t="s">
        <v>26</v>
      </c>
      <c r="C21" s="2">
        <v>86</v>
      </c>
      <c r="D21" s="2">
        <v>75</v>
      </c>
      <c r="E21" s="2">
        <v>83</v>
      </c>
      <c r="F21" s="13">
        <f t="shared" si="0"/>
        <v>82</v>
      </c>
      <c r="G21" t="str">
        <f t="shared" si="1"/>
        <v>良好</v>
      </c>
    </row>
    <row r="22" spans="1:7">
      <c r="A22" s="5">
        <v>152101</v>
      </c>
      <c r="B22" s="2" t="s">
        <v>27</v>
      </c>
      <c r="C22" s="2">
        <v>80</v>
      </c>
      <c r="D22" s="2">
        <v>75</v>
      </c>
      <c r="E22" s="2">
        <v>88</v>
      </c>
      <c r="F22" s="13">
        <f t="shared" si="0"/>
        <v>83</v>
      </c>
      <c r="G22" t="str">
        <f t="shared" si="1"/>
        <v>良好</v>
      </c>
    </row>
    <row r="23" spans="1:7">
      <c r="A23" s="5">
        <v>152111</v>
      </c>
      <c r="B23" s="2" t="s">
        <v>28</v>
      </c>
      <c r="C23" s="2">
        <v>70</v>
      </c>
      <c r="D23" s="2">
        <v>65</v>
      </c>
      <c r="E23" s="2">
        <v>45</v>
      </c>
      <c r="F23" s="13">
        <f t="shared" si="0"/>
        <v>57</v>
      </c>
      <c r="G23" s="10" t="str">
        <f>IF(F23&lt;60,"不及格",IF(F23&lt;=69,"及格",IF(F23&lt;=79,"中等",IF(F23&lt;=89,"良好",IF(F23&lt;=100,"优秀")))))</f>
        <v>不及格</v>
      </c>
    </row>
    <row r="24" spans="1:7">
      <c r="A24" s="5">
        <v>152116</v>
      </c>
      <c r="B24" s="2" t="s">
        <v>29</v>
      </c>
      <c r="C24" s="2">
        <v>86</v>
      </c>
      <c r="D24" s="2">
        <v>75</v>
      </c>
      <c r="E24" s="2">
        <v>83</v>
      </c>
      <c r="F24" s="13">
        <f t="shared" si="0"/>
        <v>82</v>
      </c>
      <c r="G24" t="str">
        <f t="shared" si="1"/>
        <v>良好</v>
      </c>
    </row>
    <row r="25" spans="1:7">
      <c r="A25" s="5">
        <v>152122</v>
      </c>
      <c r="B25" s="2" t="s">
        <v>30</v>
      </c>
      <c r="C25" s="2">
        <v>93</v>
      </c>
      <c r="D25" s="2">
        <v>85</v>
      </c>
      <c r="E25" s="2">
        <v>88</v>
      </c>
      <c r="F25" s="13">
        <f t="shared" si="0"/>
        <v>89</v>
      </c>
      <c r="G25" t="str">
        <f t="shared" si="1"/>
        <v>良好</v>
      </c>
    </row>
    <row r="26" spans="1:7">
      <c r="A26" s="5">
        <v>152309</v>
      </c>
      <c r="B26" s="2" t="s">
        <v>31</v>
      </c>
      <c r="C26" s="2">
        <v>86</v>
      </c>
      <c r="D26" s="2">
        <v>75</v>
      </c>
      <c r="E26" s="2">
        <v>83</v>
      </c>
      <c r="F26" s="13">
        <f t="shared" si="0"/>
        <v>82</v>
      </c>
      <c r="G26" t="str">
        <f t="shared" si="1"/>
        <v>良好</v>
      </c>
    </row>
    <row r="27" spans="1:7">
      <c r="A27" s="5">
        <v>152311</v>
      </c>
      <c r="B27" s="2" t="s">
        <v>32</v>
      </c>
      <c r="C27" s="2">
        <v>80</v>
      </c>
      <c r="D27" s="2">
        <v>85</v>
      </c>
      <c r="E27" s="2">
        <v>83</v>
      </c>
      <c r="F27" s="13">
        <f t="shared" si="0"/>
        <v>83</v>
      </c>
      <c r="G27" t="str">
        <f t="shared" si="1"/>
        <v>良好</v>
      </c>
    </row>
    <row r="28" spans="1:7">
      <c r="A28" s="5">
        <v>152318</v>
      </c>
      <c r="B28" s="2" t="s">
        <v>33</v>
      </c>
      <c r="C28" s="2">
        <v>86</v>
      </c>
      <c r="D28" s="2">
        <v>75</v>
      </c>
      <c r="E28" s="2">
        <v>83</v>
      </c>
      <c r="F28" s="13">
        <f t="shared" si="0"/>
        <v>82</v>
      </c>
      <c r="G28" t="str">
        <f t="shared" si="1"/>
        <v>良好</v>
      </c>
    </row>
    <row r="29" spans="1:7">
      <c r="A29" s="5">
        <v>152319</v>
      </c>
      <c r="B29" s="2" t="s">
        <v>34</v>
      </c>
      <c r="C29" s="2">
        <v>93</v>
      </c>
      <c r="D29" s="2">
        <v>85</v>
      </c>
      <c r="E29" s="2">
        <v>88</v>
      </c>
      <c r="F29" s="13">
        <f t="shared" si="0"/>
        <v>89</v>
      </c>
      <c r="G29" t="str">
        <f t="shared" si="1"/>
        <v>良好</v>
      </c>
    </row>
    <row r="30" spans="1:7">
      <c r="A30" s="5">
        <v>152511</v>
      </c>
      <c r="B30" s="2" t="s">
        <v>35</v>
      </c>
      <c r="C30" s="2">
        <v>70</v>
      </c>
      <c r="D30" s="2">
        <v>66</v>
      </c>
      <c r="E30" s="2">
        <v>78</v>
      </c>
      <c r="F30" s="13">
        <f t="shared" si="0"/>
        <v>73</v>
      </c>
      <c r="G30" t="str">
        <f t="shared" si="1"/>
        <v>中等</v>
      </c>
    </row>
    <row r="31" spans="1:7">
      <c r="A31" s="5">
        <v>152512</v>
      </c>
      <c r="B31" s="2" t="s">
        <v>36</v>
      </c>
      <c r="C31" s="2">
        <v>86</v>
      </c>
      <c r="D31" s="2">
        <v>85</v>
      </c>
      <c r="E31" s="2">
        <v>93</v>
      </c>
      <c r="F31" s="13">
        <f t="shared" si="0"/>
        <v>89</v>
      </c>
      <c r="G31" t="str">
        <f t="shared" si="1"/>
        <v>良好</v>
      </c>
    </row>
    <row r="32" spans="1:7">
      <c r="A32" s="5">
        <v>152612</v>
      </c>
      <c r="B32" s="2" t="s">
        <v>37</v>
      </c>
      <c r="C32" s="2">
        <v>86</v>
      </c>
      <c r="D32" s="2">
        <v>75</v>
      </c>
      <c r="E32" s="2">
        <v>83</v>
      </c>
      <c r="F32" s="13">
        <f t="shared" si="0"/>
        <v>82</v>
      </c>
      <c r="G32" t="str">
        <f t="shared" si="1"/>
        <v>良好</v>
      </c>
    </row>
    <row r="33" spans="1:7">
      <c r="A33" s="5">
        <v>152702</v>
      </c>
      <c r="B33" s="2" t="s">
        <v>38</v>
      </c>
      <c r="C33" s="2">
        <v>93</v>
      </c>
      <c r="D33" s="2">
        <v>85</v>
      </c>
      <c r="E33" s="2">
        <v>88</v>
      </c>
      <c r="F33" s="13">
        <f t="shared" si="0"/>
        <v>89</v>
      </c>
      <c r="G33" t="str">
        <f t="shared" si="1"/>
        <v>良好</v>
      </c>
    </row>
    <row r="34" spans="1:7">
      <c r="A34" s="5">
        <v>152703</v>
      </c>
      <c r="B34" s="2" t="s">
        <v>39</v>
      </c>
      <c r="C34" s="2">
        <v>66</v>
      </c>
      <c r="D34" s="2">
        <v>75</v>
      </c>
      <c r="E34" s="2">
        <v>73</v>
      </c>
      <c r="F34" s="13">
        <f t="shared" si="0"/>
        <v>71</v>
      </c>
      <c r="G34" t="str">
        <f t="shared" si="1"/>
        <v>中等</v>
      </c>
    </row>
    <row r="35" spans="1:7">
      <c r="A35" s="5">
        <v>152713</v>
      </c>
      <c r="B35" s="2" t="s">
        <v>40</v>
      </c>
      <c r="C35" s="2">
        <v>86</v>
      </c>
      <c r="D35" s="2">
        <v>75</v>
      </c>
      <c r="E35" s="2">
        <v>83</v>
      </c>
      <c r="F35" s="14">
        <f t="shared" si="0"/>
        <v>82</v>
      </c>
      <c r="G35" t="str">
        <f t="shared" si="1"/>
        <v>良好</v>
      </c>
    </row>
    <row r="36" spans="1:7">
      <c r="A36" s="5">
        <v>152911</v>
      </c>
      <c r="B36" s="2" t="s">
        <v>41</v>
      </c>
      <c r="C36" s="2">
        <v>93</v>
      </c>
      <c r="D36" s="2">
        <v>85</v>
      </c>
      <c r="E36" s="2">
        <v>88</v>
      </c>
      <c r="F36" s="13">
        <f t="shared" si="0"/>
        <v>89</v>
      </c>
      <c r="G36" t="str">
        <f t="shared" si="1"/>
        <v>良好</v>
      </c>
    </row>
    <row r="37" spans="1:7">
      <c r="A37" s="5">
        <v>152918</v>
      </c>
      <c r="B37" s="2" t="s">
        <v>42</v>
      </c>
      <c r="C37" s="2">
        <v>86</v>
      </c>
      <c r="D37" s="2">
        <v>85</v>
      </c>
      <c r="E37" s="2">
        <v>83</v>
      </c>
      <c r="F37" s="13">
        <f t="shared" si="0"/>
        <v>84</v>
      </c>
      <c r="G37" t="str">
        <f t="shared" si="1"/>
        <v>良好</v>
      </c>
    </row>
    <row r="38" spans="1:7">
      <c r="A38" s="5">
        <v>152922</v>
      </c>
      <c r="B38" s="2" t="s">
        <v>43</v>
      </c>
      <c r="C38" s="2">
        <v>86</v>
      </c>
      <c r="D38" s="2">
        <v>75</v>
      </c>
      <c r="E38" s="2">
        <v>83</v>
      </c>
      <c r="F38" s="13">
        <f t="shared" si="0"/>
        <v>82</v>
      </c>
      <c r="G38" t="str">
        <f t="shared" si="1"/>
        <v>良好</v>
      </c>
    </row>
    <row r="39" spans="1:7">
      <c r="A39" s="5">
        <v>153003</v>
      </c>
      <c r="B39" s="2" t="s">
        <v>44</v>
      </c>
      <c r="C39" s="2">
        <v>83</v>
      </c>
      <c r="D39" s="2">
        <v>85</v>
      </c>
      <c r="E39" s="2">
        <v>88</v>
      </c>
      <c r="F39" s="13">
        <f t="shared" si="0"/>
        <v>86</v>
      </c>
      <c r="G39" t="str">
        <f t="shared" si="1"/>
        <v>良好</v>
      </c>
    </row>
    <row r="40" spans="1:7">
      <c r="A40" s="5">
        <v>153106</v>
      </c>
      <c r="B40" s="2" t="s">
        <v>45</v>
      </c>
      <c r="C40" s="2">
        <v>76</v>
      </c>
      <c r="D40" s="2">
        <v>75</v>
      </c>
      <c r="E40" s="2">
        <v>63</v>
      </c>
      <c r="F40" s="13">
        <f t="shared" si="0"/>
        <v>69</v>
      </c>
      <c r="G40" t="str">
        <f t="shared" si="1"/>
        <v>及格</v>
      </c>
    </row>
    <row r="41" spans="1:6">
      <c r="A41" s="2"/>
      <c r="B41" t="s">
        <v>46</v>
      </c>
      <c r="C41">
        <f>MAX(C3:C40)</f>
        <v>95</v>
      </c>
      <c r="D41">
        <f>MAX(D3:D40)</f>
        <v>88</v>
      </c>
      <c r="E41">
        <f>MAX(E3:E40)</f>
        <v>95</v>
      </c>
      <c r="F41">
        <f>MAX(F3:F40)</f>
        <v>92</v>
      </c>
    </row>
    <row r="42" spans="1:6">
      <c r="A42" s="2"/>
      <c r="B42" t="s">
        <v>47</v>
      </c>
      <c r="C42">
        <f>MIN(C3:C40)</f>
        <v>65</v>
      </c>
      <c r="D42">
        <f>MIN(D3:D40)</f>
        <v>50</v>
      </c>
      <c r="E42">
        <f>MIN(E3:E40)</f>
        <v>45</v>
      </c>
      <c r="F42">
        <f>MIN(F3:F40)</f>
        <v>54</v>
      </c>
    </row>
    <row r="43" spans="1:6">
      <c r="A43" s="2"/>
      <c r="B43" t="s">
        <v>48</v>
      </c>
      <c r="C43">
        <f>AVERAGE(C3:C40)</f>
        <v>81.7368421052632</v>
      </c>
      <c r="D43">
        <f>AVERAGE(D3:D40)</f>
        <v>77.3157894736842</v>
      </c>
      <c r="E43">
        <f>AVERAGE(E3:E40)</f>
        <v>79.8684210526316</v>
      </c>
      <c r="F43">
        <f>AVERAGE(F3:F40)</f>
        <v>79.9473684210526</v>
      </c>
    </row>
    <row r="46" spans="3:6">
      <c r="C46" t="s">
        <v>3</v>
      </c>
      <c r="D46" t="s">
        <v>4</v>
      </c>
      <c r="E46" t="s">
        <v>5</v>
      </c>
      <c r="F46" t="s">
        <v>6</v>
      </c>
    </row>
    <row r="47" spans="1:6">
      <c r="A47" s="2" t="s">
        <v>49</v>
      </c>
      <c r="C47">
        <f>COUNTIF(C3:C40,"&lt;60")</f>
        <v>0</v>
      </c>
      <c r="D47">
        <f>COUNTIF(D3:D40,"&lt;60")</f>
        <v>1</v>
      </c>
      <c r="E47">
        <f>COUNTIF(E3:E40,"&lt;60")</f>
        <v>3</v>
      </c>
      <c r="F47">
        <f>COUNTIF(F3:F40,"&lt;60")</f>
        <v>2</v>
      </c>
    </row>
    <row r="48" spans="1:6">
      <c r="A48" s="2" t="s">
        <v>50</v>
      </c>
      <c r="C48">
        <f>COUNTIFS(C3:C40,"&gt;=60",C3:C40,"&lt;=69")</f>
        <v>2</v>
      </c>
      <c r="D48">
        <f>COUNTIFS(D3:D40,"&gt;=60",D3:D40,"&lt;=69")</f>
        <v>5</v>
      </c>
      <c r="E48">
        <f>COUNTIFS(E3:E40,"&gt;=60",E3:E40,"&lt;=69")</f>
        <v>4</v>
      </c>
      <c r="F48">
        <f>COUNTIFS(F3:F40,"&gt;=60",F3:F40,"&lt;=69")</f>
        <v>4</v>
      </c>
    </row>
    <row r="49" spans="1:6">
      <c r="A49" s="2" t="s">
        <v>51</v>
      </c>
      <c r="C49">
        <f>COUNTIFS(C3:C40,"&gt;=70",C3:C40,"&lt;=79")</f>
        <v>12</v>
      </c>
      <c r="D49">
        <f>COUNTIFS(D3:D40,"&gt;=70",D3:D40,"&lt;=79")</f>
        <v>15</v>
      </c>
      <c r="E49">
        <f>COUNTIFS(E3:E40,"&gt;=70",E3:E40,"&lt;=79")</f>
        <v>4</v>
      </c>
      <c r="F49">
        <f>COUNTIFS(F3:F40,"&gt;=70",F3:F40,"&lt;=79")</f>
        <v>6</v>
      </c>
    </row>
    <row r="50" spans="1:6">
      <c r="A50" s="2" t="s">
        <v>52</v>
      </c>
      <c r="C50">
        <f>COUNTIFS(C3:C40,"&gt;=80",C3:C40,"&lt;=89")</f>
        <v>16</v>
      </c>
      <c r="D50">
        <f>COUNTIFS(D3:D40,"&gt;=80",D3:D40,"&lt;=89")</f>
        <v>17</v>
      </c>
      <c r="E50">
        <f>COUNTIFS(E3:E40,"&gt;=80",E3:E40,"&lt;=89")</f>
        <v>22</v>
      </c>
      <c r="F50">
        <f>COUNTIFS(F3:F40,"&gt;=80",F3:F40,"&lt;=89")</f>
        <v>23</v>
      </c>
    </row>
    <row r="51" spans="1:6">
      <c r="A51" s="2" t="s">
        <v>53</v>
      </c>
      <c r="C51">
        <f>COUNTIF(C3:C40,"&gt;=90")</f>
        <v>8</v>
      </c>
      <c r="D51">
        <f>COUNTIF(D3:D40,"&gt;=90")</f>
        <v>0</v>
      </c>
      <c r="E51">
        <f>COUNTIF(E3:E40,"&gt;=90")</f>
        <v>5</v>
      </c>
      <c r="F51">
        <f>COUNTIF(F3:F40,"&gt;=90")</f>
        <v>3</v>
      </c>
    </row>
  </sheetData>
  <mergeCells count="1">
    <mergeCell ref="A1:F1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29" workbookViewId="0">
      <selection activeCell="C41" sqref="C41"/>
    </sheetView>
  </sheetViews>
  <sheetFormatPr defaultColWidth="8.88888888888889" defaultRowHeight="14.4" outlineLevelCol="6"/>
  <cols>
    <col min="1" max="1" width="10.7777777777778" customWidth="1"/>
    <col min="2" max="2" width="11" customWidth="1"/>
    <col min="3" max="3" width="10.7777777777778" customWidth="1"/>
    <col min="4" max="4" width="10.8888888888889" customWidth="1"/>
    <col min="5" max="5" width="10.7777777777778" customWidth="1"/>
    <col min="6" max="6" width="12.8888888888889"/>
  </cols>
  <sheetData>
    <row r="1" spans="1:6">
      <c r="A1" s="5" t="s">
        <v>54</v>
      </c>
      <c r="B1" s="5"/>
      <c r="C1" s="5"/>
      <c r="D1" s="5"/>
      <c r="E1" s="5"/>
      <c r="F1" s="5"/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t="s">
        <v>55</v>
      </c>
      <c r="G2" t="s">
        <v>7</v>
      </c>
    </row>
    <row r="3" spans="1:7">
      <c r="A3" s="7">
        <v>190204</v>
      </c>
      <c r="B3" s="7" t="s">
        <v>56</v>
      </c>
      <c r="C3" s="8">
        <v>100</v>
      </c>
      <c r="D3" s="8">
        <v>84</v>
      </c>
      <c r="E3" s="8">
        <v>88</v>
      </c>
      <c r="F3" s="9">
        <f>ROUND(SUM(C3*0.3,D3*0.2,E3*0.5),0)</f>
        <v>91</v>
      </c>
      <c r="G3" s="12" t="str">
        <f>IF(F3&lt;60,"不及格",IF(F3&lt;=69,"及格",IF(F3&lt;=79,"中等",IF(F3&lt;=89,"良好",IF(F3&lt;=100,"优秀")))))</f>
        <v>优秀</v>
      </c>
    </row>
    <row r="4" spans="1:7">
      <c r="A4" s="7">
        <v>105009</v>
      </c>
      <c r="B4" s="7" t="s">
        <v>57</v>
      </c>
      <c r="C4" s="8">
        <v>87</v>
      </c>
      <c r="D4" s="8">
        <v>78</v>
      </c>
      <c r="E4" s="8">
        <v>84</v>
      </c>
      <c r="F4" s="9">
        <f t="shared" ref="F4:F40" si="0">ROUND(SUM(C4*0.3,D4*0.2,E4*0.5),0)</f>
        <v>84</v>
      </c>
      <c r="G4" t="str">
        <f t="shared" ref="G4:G40" si="1">IF(F4&lt;60,"不及格",IF(F4&lt;=69,"及格",IF(F4&lt;=79,"中等",IF(F4&lt;=89,"良好",IF(F4&lt;=100,"优秀")))))</f>
        <v>良好</v>
      </c>
    </row>
    <row r="5" spans="1:7">
      <c r="A5" s="7">
        <v>105011</v>
      </c>
      <c r="B5" s="7" t="s">
        <v>58</v>
      </c>
      <c r="C5" s="8">
        <v>78</v>
      </c>
      <c r="D5" s="8">
        <v>89</v>
      </c>
      <c r="E5" s="8">
        <v>76</v>
      </c>
      <c r="F5" s="9">
        <f t="shared" si="0"/>
        <v>79</v>
      </c>
      <c r="G5" t="str">
        <f t="shared" si="1"/>
        <v>中等</v>
      </c>
    </row>
    <row r="6" spans="1:7">
      <c r="A6" s="7">
        <v>105427</v>
      </c>
      <c r="B6" s="7" t="s">
        <v>59</v>
      </c>
      <c r="C6" s="8">
        <v>96</v>
      </c>
      <c r="D6" s="8">
        <v>87</v>
      </c>
      <c r="E6" s="8">
        <v>80</v>
      </c>
      <c r="F6" s="9">
        <f t="shared" si="0"/>
        <v>86</v>
      </c>
      <c r="G6" t="str">
        <f t="shared" si="1"/>
        <v>良好</v>
      </c>
    </row>
    <row r="7" spans="1:7">
      <c r="A7" s="7">
        <v>105015</v>
      </c>
      <c r="B7" s="7" t="s">
        <v>60</v>
      </c>
      <c r="C7" s="8">
        <v>79</v>
      </c>
      <c r="D7" s="8">
        <v>80</v>
      </c>
      <c r="E7" s="8">
        <v>76</v>
      </c>
      <c r="F7" s="9">
        <f t="shared" si="0"/>
        <v>78</v>
      </c>
      <c r="G7" t="str">
        <f t="shared" si="1"/>
        <v>中等</v>
      </c>
    </row>
    <row r="8" spans="1:7">
      <c r="A8" s="7">
        <v>105510</v>
      </c>
      <c r="B8" s="7" t="s">
        <v>61</v>
      </c>
      <c r="C8" s="8">
        <v>86</v>
      </c>
      <c r="D8" s="8">
        <v>77</v>
      </c>
      <c r="E8" s="8">
        <v>83</v>
      </c>
      <c r="F8" s="9">
        <f t="shared" si="0"/>
        <v>83</v>
      </c>
      <c r="G8" t="str">
        <f t="shared" si="1"/>
        <v>良好</v>
      </c>
    </row>
    <row r="9" spans="1:7">
      <c r="A9" s="7">
        <v>105016</v>
      </c>
      <c r="B9" s="7" t="s">
        <v>62</v>
      </c>
      <c r="C9" s="8">
        <v>84</v>
      </c>
      <c r="D9" s="8">
        <v>86</v>
      </c>
      <c r="E9" s="8">
        <v>78</v>
      </c>
      <c r="F9" s="9">
        <f t="shared" si="0"/>
        <v>81</v>
      </c>
      <c r="G9" t="str">
        <f t="shared" si="1"/>
        <v>良好</v>
      </c>
    </row>
    <row r="10" spans="1:7">
      <c r="A10" s="7">
        <v>105021</v>
      </c>
      <c r="B10" s="7" t="s">
        <v>63</v>
      </c>
      <c r="C10" s="8">
        <v>75</v>
      </c>
      <c r="D10" s="8">
        <v>88</v>
      </c>
      <c r="E10" s="8">
        <v>80</v>
      </c>
      <c r="F10" s="9">
        <f t="shared" si="0"/>
        <v>80</v>
      </c>
      <c r="G10" t="str">
        <f t="shared" si="1"/>
        <v>良好</v>
      </c>
    </row>
    <row r="11" spans="1:7">
      <c r="A11" s="7">
        <v>105019</v>
      </c>
      <c r="B11" s="7" t="s">
        <v>64</v>
      </c>
      <c r="C11" s="8">
        <v>99</v>
      </c>
      <c r="D11" s="8">
        <v>73</v>
      </c>
      <c r="E11" s="8">
        <v>79</v>
      </c>
      <c r="F11" s="9">
        <f t="shared" si="0"/>
        <v>84</v>
      </c>
      <c r="G11" t="str">
        <f t="shared" si="1"/>
        <v>良好</v>
      </c>
    </row>
    <row r="12" spans="1:7">
      <c r="A12" s="7">
        <v>105006</v>
      </c>
      <c r="B12" s="7" t="s">
        <v>65</v>
      </c>
      <c r="C12" s="8">
        <v>80</v>
      </c>
      <c r="D12" s="8">
        <v>75</v>
      </c>
      <c r="E12" s="8">
        <v>80</v>
      </c>
      <c r="F12" s="9">
        <f t="shared" si="0"/>
        <v>79</v>
      </c>
      <c r="G12" t="str">
        <f t="shared" si="1"/>
        <v>中等</v>
      </c>
    </row>
    <row r="13" spans="1:7">
      <c r="A13" s="7">
        <v>105090</v>
      </c>
      <c r="B13" s="7" t="s">
        <v>66</v>
      </c>
      <c r="C13" s="8">
        <v>81</v>
      </c>
      <c r="D13" s="8">
        <v>88</v>
      </c>
      <c r="E13" s="8">
        <v>77</v>
      </c>
      <c r="F13" s="9">
        <f t="shared" si="0"/>
        <v>80</v>
      </c>
      <c r="G13" t="str">
        <f t="shared" si="1"/>
        <v>良好</v>
      </c>
    </row>
    <row r="14" spans="1:7">
      <c r="A14" s="7">
        <v>105133</v>
      </c>
      <c r="B14" s="7" t="s">
        <v>67</v>
      </c>
      <c r="C14" s="8">
        <v>88</v>
      </c>
      <c r="D14" s="8">
        <v>85</v>
      </c>
      <c r="E14" s="8">
        <v>84</v>
      </c>
      <c r="F14" s="9">
        <f t="shared" si="0"/>
        <v>85</v>
      </c>
      <c r="G14" t="str">
        <f t="shared" si="1"/>
        <v>良好</v>
      </c>
    </row>
    <row r="15" spans="1:7">
      <c r="A15" s="7">
        <v>105202</v>
      </c>
      <c r="B15" s="7" t="s">
        <v>68</v>
      </c>
      <c r="C15" s="8">
        <v>86</v>
      </c>
      <c r="D15" s="8">
        <v>82</v>
      </c>
      <c r="E15" s="8">
        <v>79</v>
      </c>
      <c r="F15" s="9">
        <f t="shared" si="0"/>
        <v>82</v>
      </c>
      <c r="G15" t="str">
        <f t="shared" si="1"/>
        <v>良好</v>
      </c>
    </row>
    <row r="16" spans="1:7">
      <c r="A16" s="7">
        <v>190207</v>
      </c>
      <c r="B16" s="7" t="s">
        <v>69</v>
      </c>
      <c r="C16" s="8">
        <v>62</v>
      </c>
      <c r="D16" s="8">
        <v>90</v>
      </c>
      <c r="E16" s="8">
        <v>76</v>
      </c>
      <c r="F16" s="9">
        <f t="shared" si="0"/>
        <v>75</v>
      </c>
      <c r="G16" t="str">
        <f t="shared" si="1"/>
        <v>中等</v>
      </c>
    </row>
    <row r="17" spans="1:7">
      <c r="A17" s="7">
        <v>105001</v>
      </c>
      <c r="B17" s="7" t="s">
        <v>70</v>
      </c>
      <c r="C17" s="8">
        <v>77</v>
      </c>
      <c r="D17" s="8">
        <v>69</v>
      </c>
      <c r="E17" s="8">
        <v>85</v>
      </c>
      <c r="F17" s="9">
        <f t="shared" si="0"/>
        <v>79</v>
      </c>
      <c r="G17" t="str">
        <f t="shared" si="1"/>
        <v>中等</v>
      </c>
    </row>
    <row r="18" spans="1:7">
      <c r="A18" s="7">
        <v>105098</v>
      </c>
      <c r="B18" s="7" t="s">
        <v>71</v>
      </c>
      <c r="C18" s="8">
        <v>76</v>
      </c>
      <c r="D18" s="8">
        <v>88</v>
      </c>
      <c r="E18" s="8">
        <v>76</v>
      </c>
      <c r="F18" s="9">
        <f t="shared" si="0"/>
        <v>78</v>
      </c>
      <c r="G18" t="str">
        <f t="shared" si="1"/>
        <v>中等</v>
      </c>
    </row>
    <row r="19" spans="1:7">
      <c r="A19" s="7">
        <v>105141</v>
      </c>
      <c r="B19" s="7" t="s">
        <v>72</v>
      </c>
      <c r="C19" s="8">
        <v>88</v>
      </c>
      <c r="D19" s="8">
        <v>74</v>
      </c>
      <c r="E19" s="8">
        <v>83</v>
      </c>
      <c r="F19" s="9">
        <f t="shared" si="0"/>
        <v>83</v>
      </c>
      <c r="G19" t="str">
        <f t="shared" si="1"/>
        <v>良好</v>
      </c>
    </row>
    <row r="20" spans="1:7">
      <c r="A20" s="7">
        <v>105196</v>
      </c>
      <c r="B20" s="7" t="s">
        <v>73</v>
      </c>
      <c r="C20" s="8">
        <v>88</v>
      </c>
      <c r="D20" s="8">
        <v>82</v>
      </c>
      <c r="E20" s="8">
        <v>80</v>
      </c>
      <c r="F20" s="9">
        <f t="shared" si="0"/>
        <v>83</v>
      </c>
      <c r="G20" t="str">
        <f t="shared" si="1"/>
        <v>良好</v>
      </c>
    </row>
    <row r="21" spans="1:7">
      <c r="A21" s="7">
        <v>190205</v>
      </c>
      <c r="B21" s="7" t="s">
        <v>74</v>
      </c>
      <c r="C21" s="8">
        <v>79</v>
      </c>
      <c r="D21" s="8">
        <v>82</v>
      </c>
      <c r="E21" s="8">
        <v>84</v>
      </c>
      <c r="F21" s="9">
        <f t="shared" si="0"/>
        <v>82</v>
      </c>
      <c r="G21" t="str">
        <f t="shared" si="1"/>
        <v>良好</v>
      </c>
    </row>
    <row r="22" spans="1:7">
      <c r="A22" s="7">
        <v>105003</v>
      </c>
      <c r="B22" s="7" t="s">
        <v>75</v>
      </c>
      <c r="C22" s="8">
        <v>74</v>
      </c>
      <c r="D22" s="8">
        <v>81</v>
      </c>
      <c r="E22" s="8">
        <v>84</v>
      </c>
      <c r="F22" s="9">
        <f t="shared" si="0"/>
        <v>80</v>
      </c>
      <c r="G22" t="str">
        <f t="shared" si="1"/>
        <v>良好</v>
      </c>
    </row>
    <row r="23" spans="1:7">
      <c r="A23" s="7">
        <v>105027</v>
      </c>
      <c r="B23" s="7" t="s">
        <v>76</v>
      </c>
      <c r="C23" s="8">
        <v>82</v>
      </c>
      <c r="D23" s="8">
        <v>71</v>
      </c>
      <c r="E23" s="8">
        <v>85</v>
      </c>
      <c r="F23" s="9">
        <f t="shared" si="0"/>
        <v>81</v>
      </c>
      <c r="G23" t="str">
        <f t="shared" si="1"/>
        <v>良好</v>
      </c>
    </row>
    <row r="24" spans="1:7">
      <c r="A24" s="7">
        <v>105081</v>
      </c>
      <c r="B24" s="7" t="s">
        <v>77</v>
      </c>
      <c r="C24" s="8">
        <v>87</v>
      </c>
      <c r="D24" s="8">
        <v>86</v>
      </c>
      <c r="E24" s="8">
        <v>78</v>
      </c>
      <c r="F24" s="9">
        <f t="shared" si="0"/>
        <v>82</v>
      </c>
      <c r="G24" t="str">
        <f t="shared" si="1"/>
        <v>良好</v>
      </c>
    </row>
    <row r="25" spans="1:7">
      <c r="A25" s="7">
        <v>105004</v>
      </c>
      <c r="B25" s="7" t="s">
        <v>78</v>
      </c>
      <c r="C25" s="8">
        <v>75</v>
      </c>
      <c r="D25" s="8">
        <v>77</v>
      </c>
      <c r="E25" s="8">
        <v>83</v>
      </c>
      <c r="F25" s="9">
        <f t="shared" si="0"/>
        <v>79</v>
      </c>
      <c r="G25" t="str">
        <f t="shared" si="1"/>
        <v>中等</v>
      </c>
    </row>
    <row r="26" spans="1:7">
      <c r="A26" s="7">
        <v>105023</v>
      </c>
      <c r="B26" s="7" t="s">
        <v>79</v>
      </c>
      <c r="C26" s="8">
        <v>83</v>
      </c>
      <c r="D26" s="8">
        <v>66</v>
      </c>
      <c r="E26" s="8">
        <v>83</v>
      </c>
      <c r="F26" s="9">
        <f t="shared" si="0"/>
        <v>80</v>
      </c>
      <c r="G26" t="str">
        <f t="shared" si="1"/>
        <v>良好</v>
      </c>
    </row>
    <row r="27" spans="1:7">
      <c r="A27" s="7">
        <v>105054</v>
      </c>
      <c r="B27" s="7" t="s">
        <v>80</v>
      </c>
      <c r="C27" s="8">
        <v>87</v>
      </c>
      <c r="D27" s="8">
        <v>70</v>
      </c>
      <c r="E27" s="8">
        <v>82</v>
      </c>
      <c r="F27" s="9">
        <f t="shared" si="0"/>
        <v>81</v>
      </c>
      <c r="G27" t="str">
        <f t="shared" si="1"/>
        <v>良好</v>
      </c>
    </row>
    <row r="28" spans="1:7">
      <c r="A28" s="7">
        <v>105159</v>
      </c>
      <c r="B28" s="7" t="s">
        <v>81</v>
      </c>
      <c r="C28" s="8">
        <v>92</v>
      </c>
      <c r="D28" s="8">
        <v>68</v>
      </c>
      <c r="E28" s="8">
        <v>80</v>
      </c>
      <c r="F28" s="9">
        <f t="shared" si="0"/>
        <v>81</v>
      </c>
      <c r="G28" t="str">
        <f t="shared" si="1"/>
        <v>良好</v>
      </c>
    </row>
    <row r="29" spans="1:7">
      <c r="A29" s="7">
        <v>105470</v>
      </c>
      <c r="B29" s="7" t="s">
        <v>82</v>
      </c>
      <c r="C29" s="8">
        <v>78</v>
      </c>
      <c r="D29" s="8">
        <v>86</v>
      </c>
      <c r="E29" s="8">
        <v>80</v>
      </c>
      <c r="F29" s="9">
        <f t="shared" si="0"/>
        <v>81</v>
      </c>
      <c r="G29" t="str">
        <f t="shared" si="1"/>
        <v>良好</v>
      </c>
    </row>
    <row r="30" spans="1:7">
      <c r="A30" s="7">
        <v>105185</v>
      </c>
      <c r="B30" s="7" t="s">
        <v>83</v>
      </c>
      <c r="C30" s="8">
        <v>83</v>
      </c>
      <c r="D30" s="8">
        <v>80</v>
      </c>
      <c r="E30" s="8">
        <v>86</v>
      </c>
      <c r="F30" s="9">
        <f t="shared" si="0"/>
        <v>84</v>
      </c>
      <c r="G30" t="str">
        <f t="shared" si="1"/>
        <v>良好</v>
      </c>
    </row>
    <row r="31" spans="1:7">
      <c r="A31" s="7">
        <v>105007</v>
      </c>
      <c r="B31" s="7" t="s">
        <v>84</v>
      </c>
      <c r="C31" s="8">
        <v>77</v>
      </c>
      <c r="D31" s="8">
        <v>76</v>
      </c>
      <c r="E31" s="8">
        <v>79</v>
      </c>
      <c r="F31" s="9">
        <f t="shared" si="0"/>
        <v>78</v>
      </c>
      <c r="G31" t="str">
        <f t="shared" si="1"/>
        <v>中等</v>
      </c>
    </row>
    <row r="32" spans="1:7">
      <c r="A32" s="7">
        <v>105008</v>
      </c>
      <c r="B32" s="7" t="s">
        <v>85</v>
      </c>
      <c r="C32" s="8">
        <v>76</v>
      </c>
      <c r="D32" s="8">
        <v>71</v>
      </c>
      <c r="E32" s="8">
        <v>85</v>
      </c>
      <c r="F32" s="9">
        <f t="shared" si="0"/>
        <v>80</v>
      </c>
      <c r="G32" t="str">
        <f t="shared" si="1"/>
        <v>良好</v>
      </c>
    </row>
    <row r="33" spans="1:7">
      <c r="A33" s="7">
        <v>105017</v>
      </c>
      <c r="B33" s="7" t="s">
        <v>86</v>
      </c>
      <c r="C33" s="8">
        <v>72</v>
      </c>
      <c r="D33" s="8">
        <v>78</v>
      </c>
      <c r="E33" s="8">
        <v>85</v>
      </c>
      <c r="F33" s="9">
        <f t="shared" si="0"/>
        <v>80</v>
      </c>
      <c r="G33" t="str">
        <f t="shared" si="1"/>
        <v>良好</v>
      </c>
    </row>
    <row r="34" spans="1:7">
      <c r="A34" s="7">
        <v>105020</v>
      </c>
      <c r="B34" s="7" t="s">
        <v>87</v>
      </c>
      <c r="C34" s="8">
        <v>82</v>
      </c>
      <c r="D34" s="8">
        <v>71</v>
      </c>
      <c r="E34" s="8">
        <v>85</v>
      </c>
      <c r="F34" s="9">
        <f t="shared" si="0"/>
        <v>81</v>
      </c>
      <c r="G34" t="str">
        <f t="shared" si="1"/>
        <v>良好</v>
      </c>
    </row>
    <row r="35" spans="1:7">
      <c r="A35" s="7">
        <v>105096</v>
      </c>
      <c r="B35" s="7" t="s">
        <v>88</v>
      </c>
      <c r="C35" s="8">
        <v>85</v>
      </c>
      <c r="D35" s="8">
        <v>65</v>
      </c>
      <c r="E35" s="8">
        <v>80</v>
      </c>
      <c r="F35" s="9">
        <f t="shared" si="0"/>
        <v>79</v>
      </c>
      <c r="G35" t="str">
        <f t="shared" si="1"/>
        <v>中等</v>
      </c>
    </row>
    <row r="36" spans="1:7">
      <c r="A36" s="7">
        <v>105521</v>
      </c>
      <c r="B36" s="7" t="s">
        <v>89</v>
      </c>
      <c r="C36" s="8">
        <v>78</v>
      </c>
      <c r="D36" s="8">
        <v>87</v>
      </c>
      <c r="E36" s="8">
        <v>78</v>
      </c>
      <c r="F36" s="9">
        <f t="shared" si="0"/>
        <v>80</v>
      </c>
      <c r="G36" t="str">
        <f t="shared" si="1"/>
        <v>良好</v>
      </c>
    </row>
    <row r="37" spans="1:7">
      <c r="A37" s="7">
        <v>105026</v>
      </c>
      <c r="B37" s="7" t="s">
        <v>90</v>
      </c>
      <c r="C37" s="8">
        <v>81</v>
      </c>
      <c r="D37" s="8">
        <v>84</v>
      </c>
      <c r="E37" s="8">
        <v>86</v>
      </c>
      <c r="F37" s="9">
        <f t="shared" si="0"/>
        <v>84</v>
      </c>
      <c r="G37" t="str">
        <f t="shared" si="1"/>
        <v>良好</v>
      </c>
    </row>
    <row r="38" spans="1:7">
      <c r="A38" s="7">
        <v>105435</v>
      </c>
      <c r="B38" s="7" t="s">
        <v>91</v>
      </c>
      <c r="C38" s="8">
        <v>66</v>
      </c>
      <c r="D38" s="8">
        <v>86</v>
      </c>
      <c r="E38" s="8">
        <v>84</v>
      </c>
      <c r="F38" s="9">
        <f t="shared" si="0"/>
        <v>79</v>
      </c>
      <c r="G38" t="str">
        <f t="shared" si="1"/>
        <v>中等</v>
      </c>
    </row>
    <row r="39" spans="1:7">
      <c r="A39" s="7">
        <v>105502</v>
      </c>
      <c r="B39" s="7" t="s">
        <v>92</v>
      </c>
      <c r="C39" s="8">
        <v>83</v>
      </c>
      <c r="D39" s="8">
        <v>74</v>
      </c>
      <c r="E39" s="8">
        <v>77</v>
      </c>
      <c r="F39" s="9">
        <f t="shared" si="0"/>
        <v>78</v>
      </c>
      <c r="G39" t="str">
        <f t="shared" si="1"/>
        <v>中等</v>
      </c>
    </row>
    <row r="40" spans="1:7">
      <c r="A40" s="7">
        <v>105419</v>
      </c>
      <c r="B40" s="7" t="s">
        <v>93</v>
      </c>
      <c r="C40" s="8">
        <v>81</v>
      </c>
      <c r="D40" s="8">
        <v>68</v>
      </c>
      <c r="E40" s="8">
        <v>84</v>
      </c>
      <c r="F40" s="9">
        <f t="shared" si="0"/>
        <v>80</v>
      </c>
      <c r="G40" t="str">
        <f t="shared" si="1"/>
        <v>良好</v>
      </c>
    </row>
    <row r="41" spans="2:6">
      <c r="B41" t="s">
        <v>46</v>
      </c>
      <c r="C41">
        <f>MAX(C3:C40)</f>
        <v>100</v>
      </c>
      <c r="D41">
        <f>MAX(D3:D40)</f>
        <v>90</v>
      </c>
      <c r="E41">
        <f>MAX(E3:E40)</f>
        <v>88</v>
      </c>
      <c r="F41">
        <f>MAX(F3:F40)</f>
        <v>91</v>
      </c>
    </row>
    <row r="42" spans="2:6">
      <c r="B42" t="s">
        <v>47</v>
      </c>
      <c r="C42">
        <f>MIN(C3:C40)</f>
        <v>62</v>
      </c>
      <c r="D42">
        <f>MIN(D3:D40)</f>
        <v>65</v>
      </c>
      <c r="E42">
        <f>MIN(E3:E40)</f>
        <v>76</v>
      </c>
      <c r="F42">
        <f>MIN(F3:F40)</f>
        <v>75</v>
      </c>
    </row>
    <row r="43" spans="2:6">
      <c r="B43" t="s">
        <v>48</v>
      </c>
      <c r="C43">
        <f>AVERAGE(C3:C40)</f>
        <v>81.8684210526316</v>
      </c>
      <c r="D43" s="11">
        <f>AVERAGE(D3:D40)</f>
        <v>79</v>
      </c>
      <c r="E43">
        <f>AVERAGE(E3:E40)</f>
        <v>81.3684210526316</v>
      </c>
      <c r="F43">
        <f>AVERAGE(F3:F40)</f>
        <v>81.0526315789474</v>
      </c>
    </row>
    <row r="46" spans="3:6">
      <c r="C46" t="s">
        <v>3</v>
      </c>
      <c r="D46" t="s">
        <v>4</v>
      </c>
      <c r="E46" t="s">
        <v>5</v>
      </c>
      <c r="F46" t="s">
        <v>6</v>
      </c>
    </row>
    <row r="47" spans="1:6">
      <c r="A47" s="2" t="s">
        <v>49</v>
      </c>
      <c r="C47">
        <f>COUNTIF(C3:C40,"&lt;60")</f>
        <v>0</v>
      </c>
      <c r="D47">
        <f>COUNTIF(D3:D40,"&lt;60")</f>
        <v>0</v>
      </c>
      <c r="E47">
        <f>COUNTIF(E3:E40,"&lt;60")</f>
        <v>0</v>
      </c>
      <c r="F47">
        <f>COUNTIF(F3:F40,"&lt;60")</f>
        <v>0</v>
      </c>
    </row>
    <row r="48" spans="1:6">
      <c r="A48" s="2" t="s">
        <v>50</v>
      </c>
      <c r="C48">
        <f>COUNTIFS(C3:C40,"&gt;=60",C3:C40,"&lt;=69")</f>
        <v>2</v>
      </c>
      <c r="D48">
        <f>COUNTIFS(D3:D40,"&gt;=60",D3:D40,"&lt;=69")</f>
        <v>5</v>
      </c>
      <c r="E48">
        <f>COUNTIFS(E3:E40,"&gt;=60",E3:E40,"&lt;=69")</f>
        <v>0</v>
      </c>
      <c r="F48">
        <f>COUNTIFS(F3:F40,"&gt;=60",F3:F40,"&lt;=69")</f>
        <v>0</v>
      </c>
    </row>
    <row r="49" spans="1:6">
      <c r="A49" s="2" t="s">
        <v>51</v>
      </c>
      <c r="C49">
        <f>COUNTIFS(C3:C40,"&gt;=70",C3:C40,"&lt;=79")</f>
        <v>13</v>
      </c>
      <c r="D49">
        <f>COUNTIFS(D3:D40,"&gt;=70",D3:D40,"&lt;=79")</f>
        <v>13</v>
      </c>
      <c r="E49">
        <f>COUNTIFS(E3:E40,"&gt;=70",E3:E40,"&lt;=79")</f>
        <v>12</v>
      </c>
      <c r="F49">
        <f>COUNTIFS(F3:F40,"&gt;=70",F3:F40,"&lt;=79")</f>
        <v>11</v>
      </c>
    </row>
    <row r="50" spans="1:6">
      <c r="A50" s="2" t="s">
        <v>52</v>
      </c>
      <c r="C50">
        <f>COUNTIFS(C3:C40,"&gt;=80",C3:C40,"&lt;=89")</f>
        <v>19</v>
      </c>
      <c r="D50">
        <f>COUNTIFS(D3:D40,"&gt;=80",D3:D40,"&lt;=89")</f>
        <v>19</v>
      </c>
      <c r="E50">
        <f>COUNTIFS(E3:E40,"&gt;=80",E3:E40,"&lt;=89")</f>
        <v>26</v>
      </c>
      <c r="F50">
        <f>COUNTIFS(F3:F40,"&gt;=80",F3:F40,"&lt;=89")</f>
        <v>26</v>
      </c>
    </row>
    <row r="51" spans="1:6">
      <c r="A51" s="2" t="s">
        <v>53</v>
      </c>
      <c r="C51">
        <f>COUNTIF(C3:C40,"&gt;=90")</f>
        <v>4</v>
      </c>
      <c r="D51">
        <f>COUNTIF(D3:D40,"&gt;=90")</f>
        <v>1</v>
      </c>
      <c r="E51">
        <f>COUNTIF(E3:E40,"&gt;=90")</f>
        <v>0</v>
      </c>
      <c r="F51">
        <f>COUNTIF(F3:F40,"&gt;=90")</f>
        <v>1</v>
      </c>
    </row>
  </sheetData>
  <mergeCells count="1">
    <mergeCell ref="A1:F1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25" workbookViewId="0">
      <selection activeCell="F40" sqref="F40"/>
    </sheetView>
  </sheetViews>
  <sheetFormatPr defaultColWidth="8.88888888888889" defaultRowHeight="14.4" outlineLevelCol="6"/>
  <cols>
    <col min="1" max="1" width="11" customWidth="1"/>
    <col min="2" max="2" width="11.3333333333333" customWidth="1"/>
    <col min="3" max="3" width="10.7777777777778" customWidth="1"/>
    <col min="4" max="4" width="10.6666666666667" customWidth="1"/>
    <col min="5" max="5" width="10.8888888888889" customWidth="1"/>
    <col min="6" max="6" width="12.8888888888889" style="4"/>
  </cols>
  <sheetData>
    <row r="1" spans="1:6">
      <c r="A1" s="5" t="s">
        <v>94</v>
      </c>
      <c r="B1" s="5"/>
      <c r="C1" s="5"/>
      <c r="D1" s="5"/>
      <c r="E1" s="5"/>
      <c r="F1" s="6"/>
    </row>
    <row r="2" spans="1:7">
      <c r="A2" s="2" t="s">
        <v>1</v>
      </c>
      <c r="B2" s="2" t="s">
        <v>95</v>
      </c>
      <c r="C2" s="2" t="s">
        <v>96</v>
      </c>
      <c r="D2" s="2" t="s">
        <v>4</v>
      </c>
      <c r="E2" s="2" t="s">
        <v>97</v>
      </c>
      <c r="F2" s="4" t="s">
        <v>55</v>
      </c>
      <c r="G2" t="s">
        <v>7</v>
      </c>
    </row>
    <row r="3" spans="1:7">
      <c r="A3" s="15" t="s">
        <v>98</v>
      </c>
      <c r="B3" s="7" t="s">
        <v>99</v>
      </c>
      <c r="C3" s="8">
        <v>86</v>
      </c>
      <c r="D3" s="8">
        <v>65</v>
      </c>
      <c r="E3" s="8">
        <v>87</v>
      </c>
      <c r="F3" s="9">
        <f>ROUND(SUM(C3*0.3,D3*0.2,E3*0.5),0)</f>
        <v>82</v>
      </c>
      <c r="G3" t="str">
        <f>IF(F3&lt;60,"不及格",IF(F3&lt;=69,"及格",IF(F3&lt;=79,"中等",IF(F3&lt;=89,"良好",IF(F3&lt;=100,"优秀")))))</f>
        <v>良好</v>
      </c>
    </row>
    <row r="4" spans="1:7">
      <c r="A4" s="7">
        <v>105493</v>
      </c>
      <c r="B4" s="7" t="s">
        <v>100</v>
      </c>
      <c r="C4" s="8">
        <v>88</v>
      </c>
      <c r="D4" s="8">
        <v>80</v>
      </c>
      <c r="E4" s="8">
        <v>81</v>
      </c>
      <c r="F4" s="9">
        <f t="shared" ref="F4:F40" si="0">ROUND(SUM(C4*0.3,D4*0.2,E4*0.5),0)</f>
        <v>83</v>
      </c>
      <c r="G4" t="str">
        <f t="shared" ref="G4:G40" si="1">IF(F4&lt;60,"不及格",IF(F4&lt;=69,"及格",IF(F4&lt;=79,"中等",IF(F4&lt;=89,"良好",IF(F4&lt;=100,"优秀")))))</f>
        <v>良好</v>
      </c>
    </row>
    <row r="5" spans="1:7">
      <c r="A5" s="7">
        <v>105028</v>
      </c>
      <c r="B5" s="7" t="s">
        <v>101</v>
      </c>
      <c r="C5" s="8">
        <v>77</v>
      </c>
      <c r="D5" s="8">
        <v>84</v>
      </c>
      <c r="E5" s="8">
        <v>60</v>
      </c>
      <c r="F5" s="9">
        <f t="shared" si="0"/>
        <v>70</v>
      </c>
      <c r="G5" t="str">
        <f t="shared" si="1"/>
        <v>中等</v>
      </c>
    </row>
    <row r="6" spans="1:7">
      <c r="A6" s="7">
        <v>105557</v>
      </c>
      <c r="B6" s="7" t="s">
        <v>102</v>
      </c>
      <c r="C6" s="8">
        <v>73</v>
      </c>
      <c r="D6" s="8">
        <v>72</v>
      </c>
      <c r="E6" s="8">
        <v>78</v>
      </c>
      <c r="F6" s="9">
        <f t="shared" si="0"/>
        <v>75</v>
      </c>
      <c r="G6" t="str">
        <f t="shared" si="1"/>
        <v>中等</v>
      </c>
    </row>
    <row r="7" spans="1:7">
      <c r="A7" s="7">
        <v>105264</v>
      </c>
      <c r="B7" s="7" t="s">
        <v>103</v>
      </c>
      <c r="C7" s="8">
        <v>87</v>
      </c>
      <c r="D7" s="8">
        <v>79</v>
      </c>
      <c r="E7" s="8">
        <v>75</v>
      </c>
      <c r="F7" s="9">
        <f t="shared" si="0"/>
        <v>79</v>
      </c>
      <c r="G7" t="str">
        <f t="shared" si="1"/>
        <v>中等</v>
      </c>
    </row>
    <row r="8" spans="1:7">
      <c r="A8" s="7">
        <v>190200</v>
      </c>
      <c r="B8" s="7" t="s">
        <v>104</v>
      </c>
      <c r="C8" s="8">
        <v>84</v>
      </c>
      <c r="D8" s="8">
        <v>84</v>
      </c>
      <c r="E8" s="8">
        <v>75</v>
      </c>
      <c r="F8" s="9">
        <f t="shared" si="0"/>
        <v>80</v>
      </c>
      <c r="G8" t="str">
        <f t="shared" si="1"/>
        <v>良好</v>
      </c>
    </row>
    <row r="9" spans="1:7">
      <c r="A9" s="7">
        <v>105194</v>
      </c>
      <c r="B9" s="7" t="s">
        <v>105</v>
      </c>
      <c r="C9" s="8">
        <v>73</v>
      </c>
      <c r="D9" s="8">
        <v>68</v>
      </c>
      <c r="E9" s="8">
        <v>75</v>
      </c>
      <c r="F9" s="9">
        <f t="shared" si="0"/>
        <v>73</v>
      </c>
      <c r="G9" t="str">
        <f t="shared" si="1"/>
        <v>中等</v>
      </c>
    </row>
    <row r="10" spans="1:7">
      <c r="A10" s="7">
        <v>105357</v>
      </c>
      <c r="B10" s="7" t="s">
        <v>106</v>
      </c>
      <c r="C10" s="8">
        <v>79</v>
      </c>
      <c r="D10" s="8">
        <v>65</v>
      </c>
      <c r="E10" s="8">
        <v>88</v>
      </c>
      <c r="F10" s="9">
        <f t="shared" si="0"/>
        <v>81</v>
      </c>
      <c r="G10" t="str">
        <f t="shared" si="1"/>
        <v>良好</v>
      </c>
    </row>
    <row r="11" spans="1:7">
      <c r="A11" s="7">
        <v>105491</v>
      </c>
      <c r="B11" s="7" t="s">
        <v>107</v>
      </c>
      <c r="C11" s="8">
        <v>85</v>
      </c>
      <c r="D11" s="8">
        <v>82</v>
      </c>
      <c r="E11" s="8">
        <v>78</v>
      </c>
      <c r="F11" s="9">
        <f t="shared" si="0"/>
        <v>81</v>
      </c>
      <c r="G11" t="str">
        <f t="shared" si="1"/>
        <v>良好</v>
      </c>
    </row>
    <row r="12" spans="1:7">
      <c r="A12" s="7">
        <v>105024</v>
      </c>
      <c r="B12" s="7" t="s">
        <v>108</v>
      </c>
      <c r="C12" s="8">
        <v>71</v>
      </c>
      <c r="D12" s="8">
        <v>80</v>
      </c>
      <c r="E12" s="8">
        <v>86</v>
      </c>
      <c r="F12" s="9">
        <f t="shared" si="0"/>
        <v>80</v>
      </c>
      <c r="G12" t="str">
        <f t="shared" si="1"/>
        <v>良好</v>
      </c>
    </row>
    <row r="13" spans="1:7">
      <c r="A13" s="7">
        <v>105093</v>
      </c>
      <c r="B13" s="7" t="s">
        <v>109</v>
      </c>
      <c r="C13" s="8">
        <v>87</v>
      </c>
      <c r="D13" s="8">
        <v>80</v>
      </c>
      <c r="E13" s="8">
        <v>70</v>
      </c>
      <c r="F13" s="9">
        <f t="shared" si="0"/>
        <v>77</v>
      </c>
      <c r="G13" t="str">
        <f t="shared" si="1"/>
        <v>中等</v>
      </c>
    </row>
    <row r="14" spans="1:7">
      <c r="A14" s="7">
        <v>105094</v>
      </c>
      <c r="B14" s="7" t="s">
        <v>110</v>
      </c>
      <c r="C14" s="8">
        <v>64</v>
      </c>
      <c r="D14" s="8">
        <v>81</v>
      </c>
      <c r="E14" s="8">
        <v>77</v>
      </c>
      <c r="F14" s="9">
        <f t="shared" si="0"/>
        <v>74</v>
      </c>
      <c r="G14" t="str">
        <f t="shared" si="1"/>
        <v>中等</v>
      </c>
    </row>
    <row r="15" spans="1:7">
      <c r="A15" s="7">
        <v>105354</v>
      </c>
      <c r="B15" s="7" t="s">
        <v>111</v>
      </c>
      <c r="C15" s="8">
        <v>84</v>
      </c>
      <c r="D15" s="8">
        <v>88</v>
      </c>
      <c r="E15" s="8">
        <v>70</v>
      </c>
      <c r="F15" s="9">
        <f t="shared" si="0"/>
        <v>78</v>
      </c>
      <c r="G15" t="str">
        <f t="shared" si="1"/>
        <v>中等</v>
      </c>
    </row>
    <row r="16" spans="1:7">
      <c r="A16" s="7">
        <v>190224</v>
      </c>
      <c r="B16" s="7" t="s">
        <v>112</v>
      </c>
      <c r="C16" s="8">
        <v>91</v>
      </c>
      <c r="D16" s="8">
        <v>69</v>
      </c>
      <c r="E16" s="8">
        <v>76</v>
      </c>
      <c r="F16" s="9">
        <f t="shared" si="0"/>
        <v>79</v>
      </c>
      <c r="G16" t="str">
        <f t="shared" si="1"/>
        <v>中等</v>
      </c>
    </row>
    <row r="17" spans="1:7">
      <c r="A17" s="7">
        <v>105186</v>
      </c>
      <c r="B17" s="7" t="s">
        <v>113</v>
      </c>
      <c r="C17" s="8">
        <v>65</v>
      </c>
      <c r="D17" s="8">
        <v>60</v>
      </c>
      <c r="E17" s="8">
        <v>86</v>
      </c>
      <c r="F17" s="9">
        <f t="shared" si="0"/>
        <v>75</v>
      </c>
      <c r="G17" t="str">
        <f t="shared" si="1"/>
        <v>中等</v>
      </c>
    </row>
    <row r="18" spans="1:7">
      <c r="A18" s="7">
        <v>105390</v>
      </c>
      <c r="B18" s="7" t="s">
        <v>114</v>
      </c>
      <c r="C18" s="8">
        <v>76</v>
      </c>
      <c r="D18" s="8">
        <v>81</v>
      </c>
      <c r="E18" s="8">
        <v>66</v>
      </c>
      <c r="F18" s="9">
        <f t="shared" si="0"/>
        <v>72</v>
      </c>
      <c r="G18" t="str">
        <f t="shared" si="1"/>
        <v>中等</v>
      </c>
    </row>
    <row r="19" spans="1:7">
      <c r="A19" s="7">
        <v>105073</v>
      </c>
      <c r="B19" s="7" t="s">
        <v>115</v>
      </c>
      <c r="C19" s="8">
        <v>77</v>
      </c>
      <c r="D19" s="8">
        <v>71</v>
      </c>
      <c r="E19" s="8">
        <v>84</v>
      </c>
      <c r="F19" s="9">
        <f t="shared" si="0"/>
        <v>79</v>
      </c>
      <c r="G19" t="str">
        <f t="shared" si="1"/>
        <v>中等</v>
      </c>
    </row>
    <row r="20" spans="1:7">
      <c r="A20" s="7">
        <v>105110</v>
      </c>
      <c r="B20" s="7" t="s">
        <v>116</v>
      </c>
      <c r="C20" s="8">
        <v>71</v>
      </c>
      <c r="D20" s="8">
        <v>74</v>
      </c>
      <c r="E20" s="8">
        <v>81</v>
      </c>
      <c r="F20" s="9">
        <f t="shared" si="0"/>
        <v>77</v>
      </c>
      <c r="G20" t="str">
        <f t="shared" si="1"/>
        <v>中等</v>
      </c>
    </row>
    <row r="21" spans="1:7">
      <c r="A21" s="7">
        <v>105166</v>
      </c>
      <c r="B21" s="7" t="s">
        <v>117</v>
      </c>
      <c r="C21" s="8">
        <v>66</v>
      </c>
      <c r="D21" s="8">
        <v>82</v>
      </c>
      <c r="E21" s="8">
        <v>75</v>
      </c>
      <c r="F21" s="9">
        <f t="shared" si="0"/>
        <v>74</v>
      </c>
      <c r="G21" t="str">
        <f t="shared" si="1"/>
        <v>中等</v>
      </c>
    </row>
    <row r="22" spans="1:7">
      <c r="A22" s="7">
        <v>105158</v>
      </c>
      <c r="B22" s="7" t="s">
        <v>118</v>
      </c>
      <c r="C22" s="8">
        <v>71</v>
      </c>
      <c r="D22" s="8">
        <v>67</v>
      </c>
      <c r="E22" s="8">
        <v>68</v>
      </c>
      <c r="F22" s="9">
        <f t="shared" si="0"/>
        <v>69</v>
      </c>
      <c r="G22" t="str">
        <f t="shared" si="1"/>
        <v>及格</v>
      </c>
    </row>
    <row r="23" spans="1:7">
      <c r="A23" s="7">
        <v>105451</v>
      </c>
      <c r="B23" s="7" t="s">
        <v>119</v>
      </c>
      <c r="C23" s="8">
        <v>91</v>
      </c>
      <c r="D23" s="8">
        <v>71</v>
      </c>
      <c r="E23" s="8">
        <v>74</v>
      </c>
      <c r="F23" s="9">
        <f t="shared" si="0"/>
        <v>79</v>
      </c>
      <c r="G23" t="str">
        <f t="shared" si="1"/>
        <v>中等</v>
      </c>
    </row>
    <row r="24" spans="1:7">
      <c r="A24" s="7">
        <v>105568</v>
      </c>
      <c r="B24" s="7" t="s">
        <v>120</v>
      </c>
      <c r="C24" s="8">
        <v>72</v>
      </c>
      <c r="D24" s="8">
        <v>76</v>
      </c>
      <c r="E24" s="8">
        <v>80</v>
      </c>
      <c r="F24" s="9">
        <f t="shared" si="0"/>
        <v>77</v>
      </c>
      <c r="G24" t="str">
        <f t="shared" si="1"/>
        <v>中等</v>
      </c>
    </row>
    <row r="25" spans="1:7">
      <c r="A25" s="7">
        <v>105005</v>
      </c>
      <c r="B25" s="7" t="s">
        <v>121</v>
      </c>
      <c r="C25" s="8">
        <v>71</v>
      </c>
      <c r="D25" s="8">
        <v>69</v>
      </c>
      <c r="E25" s="8">
        <v>77</v>
      </c>
      <c r="F25" s="9">
        <f t="shared" si="0"/>
        <v>74</v>
      </c>
      <c r="G25" t="str">
        <f t="shared" si="1"/>
        <v>中等</v>
      </c>
    </row>
    <row r="26" spans="1:7">
      <c r="A26" s="7">
        <v>105115</v>
      </c>
      <c r="B26" s="7" t="s">
        <v>122</v>
      </c>
      <c r="C26" s="8">
        <v>62</v>
      </c>
      <c r="D26" s="8">
        <v>83</v>
      </c>
      <c r="E26" s="8">
        <v>81</v>
      </c>
      <c r="F26" s="9">
        <f t="shared" si="0"/>
        <v>76</v>
      </c>
      <c r="G26" t="str">
        <f t="shared" si="1"/>
        <v>中等</v>
      </c>
    </row>
    <row r="27" spans="1:7">
      <c r="A27" s="7">
        <v>105414</v>
      </c>
      <c r="B27" s="7" t="s">
        <v>123</v>
      </c>
      <c r="C27" s="8">
        <v>76</v>
      </c>
      <c r="D27" s="8">
        <v>85</v>
      </c>
      <c r="E27" s="8">
        <v>66</v>
      </c>
      <c r="F27" s="9">
        <f t="shared" si="0"/>
        <v>73</v>
      </c>
      <c r="G27" t="str">
        <f t="shared" si="1"/>
        <v>中等</v>
      </c>
    </row>
    <row r="28" spans="1:7">
      <c r="A28" s="7">
        <v>190221</v>
      </c>
      <c r="B28" s="7" t="s">
        <v>124</v>
      </c>
      <c r="C28" s="8">
        <v>68</v>
      </c>
      <c r="D28" s="8">
        <v>72</v>
      </c>
      <c r="E28" s="8">
        <v>73</v>
      </c>
      <c r="F28" s="9">
        <f t="shared" si="0"/>
        <v>71</v>
      </c>
      <c r="G28" t="str">
        <f>IF(F28&lt;60,"不及格",IF(F28&lt;=69,"及格",IF(F28&lt;=79,"中等",IF(F28&lt;=89,"良好",IF(F28&lt;=100,"优秀")))))</f>
        <v>中等</v>
      </c>
    </row>
    <row r="29" spans="1:7">
      <c r="A29" s="7">
        <v>105085</v>
      </c>
      <c r="B29" s="7" t="s">
        <v>125</v>
      </c>
      <c r="C29" s="8">
        <v>80</v>
      </c>
      <c r="D29" s="8">
        <v>69</v>
      </c>
      <c r="E29" s="8">
        <v>71</v>
      </c>
      <c r="F29" s="9">
        <f t="shared" si="0"/>
        <v>73</v>
      </c>
      <c r="G29" t="str">
        <f t="shared" si="1"/>
        <v>中等</v>
      </c>
    </row>
    <row r="30" spans="1:7">
      <c r="A30" s="7">
        <v>105218</v>
      </c>
      <c r="B30" s="7" t="s">
        <v>126</v>
      </c>
      <c r="C30" s="8">
        <v>76</v>
      </c>
      <c r="D30" s="8">
        <v>71</v>
      </c>
      <c r="E30" s="8">
        <v>78</v>
      </c>
      <c r="F30" s="9">
        <f t="shared" si="0"/>
        <v>76</v>
      </c>
      <c r="G30" t="str">
        <f t="shared" si="1"/>
        <v>中等</v>
      </c>
    </row>
    <row r="31" spans="1:7">
      <c r="A31" s="7">
        <v>190201</v>
      </c>
      <c r="B31" s="7" t="s">
        <v>127</v>
      </c>
      <c r="C31" s="8">
        <v>79</v>
      </c>
      <c r="D31" s="8">
        <v>79</v>
      </c>
      <c r="E31" s="8">
        <v>68</v>
      </c>
      <c r="F31" s="9">
        <f t="shared" si="0"/>
        <v>74</v>
      </c>
      <c r="G31" t="str">
        <f t="shared" si="1"/>
        <v>中等</v>
      </c>
    </row>
    <row r="32" spans="1:7">
      <c r="A32" s="7">
        <v>190203</v>
      </c>
      <c r="B32" s="7" t="s">
        <v>128</v>
      </c>
      <c r="C32" s="8">
        <v>66</v>
      </c>
      <c r="D32" s="8">
        <v>61</v>
      </c>
      <c r="E32" s="8">
        <v>85</v>
      </c>
      <c r="F32" s="9">
        <f t="shared" si="0"/>
        <v>75</v>
      </c>
      <c r="G32" t="str">
        <f t="shared" si="1"/>
        <v>中等</v>
      </c>
    </row>
    <row r="33" spans="1:7">
      <c r="A33" s="7">
        <v>105108</v>
      </c>
      <c r="B33" s="7" t="s">
        <v>129</v>
      </c>
      <c r="C33" s="8">
        <v>82</v>
      </c>
      <c r="D33" s="8">
        <v>79</v>
      </c>
      <c r="E33" s="8">
        <v>80</v>
      </c>
      <c r="F33" s="9">
        <f t="shared" si="0"/>
        <v>80</v>
      </c>
      <c r="G33" t="str">
        <f t="shared" si="1"/>
        <v>良好</v>
      </c>
    </row>
    <row r="34" spans="1:7">
      <c r="A34" s="7">
        <v>105361</v>
      </c>
      <c r="B34" s="7" t="s">
        <v>130</v>
      </c>
      <c r="C34" s="8">
        <v>66</v>
      </c>
      <c r="D34" s="8">
        <v>50</v>
      </c>
      <c r="E34" s="8">
        <v>47</v>
      </c>
      <c r="F34" s="9">
        <f t="shared" si="0"/>
        <v>53</v>
      </c>
      <c r="G34" s="10" t="str">
        <f t="shared" si="1"/>
        <v>不及格</v>
      </c>
    </row>
    <row r="35" spans="1:7">
      <c r="A35" s="7">
        <v>105495</v>
      </c>
      <c r="B35" s="7" t="s">
        <v>131</v>
      </c>
      <c r="C35" s="8">
        <v>73</v>
      </c>
      <c r="D35" s="8">
        <v>79</v>
      </c>
      <c r="E35" s="8">
        <v>77</v>
      </c>
      <c r="F35" s="9">
        <f t="shared" si="0"/>
        <v>76</v>
      </c>
      <c r="G35" t="str">
        <f t="shared" si="1"/>
        <v>中等</v>
      </c>
    </row>
    <row r="36" spans="1:7">
      <c r="A36" s="7">
        <v>105025</v>
      </c>
      <c r="B36" s="7" t="s">
        <v>132</v>
      </c>
      <c r="C36" s="8">
        <v>67</v>
      </c>
      <c r="D36" s="8">
        <v>87</v>
      </c>
      <c r="E36" s="8">
        <v>70</v>
      </c>
      <c r="F36" s="9">
        <f t="shared" si="0"/>
        <v>73</v>
      </c>
      <c r="G36" t="str">
        <f t="shared" si="1"/>
        <v>中等</v>
      </c>
    </row>
    <row r="37" spans="1:7">
      <c r="A37" s="7">
        <v>105051</v>
      </c>
      <c r="B37" s="7" t="s">
        <v>133</v>
      </c>
      <c r="C37" s="8">
        <v>67</v>
      </c>
      <c r="D37" s="8">
        <v>77</v>
      </c>
      <c r="E37" s="8">
        <v>85</v>
      </c>
      <c r="F37" s="9">
        <f t="shared" si="0"/>
        <v>78</v>
      </c>
      <c r="G37" t="str">
        <f t="shared" si="1"/>
        <v>中等</v>
      </c>
    </row>
    <row r="38" spans="1:7">
      <c r="A38" s="7">
        <v>105067</v>
      </c>
      <c r="B38" s="7" t="s">
        <v>134</v>
      </c>
      <c r="C38" s="8">
        <v>87</v>
      </c>
      <c r="D38" s="8">
        <v>85</v>
      </c>
      <c r="E38" s="8">
        <v>77</v>
      </c>
      <c r="F38" s="9">
        <f t="shared" si="0"/>
        <v>82</v>
      </c>
      <c r="G38" t="str">
        <f t="shared" si="1"/>
        <v>良好</v>
      </c>
    </row>
    <row r="39" spans="1:7">
      <c r="A39" s="7">
        <v>105228</v>
      </c>
      <c r="B39" s="7" t="s">
        <v>135</v>
      </c>
      <c r="C39" s="8">
        <v>79</v>
      </c>
      <c r="D39" s="8">
        <v>69</v>
      </c>
      <c r="E39" s="8">
        <v>81</v>
      </c>
      <c r="F39" s="9">
        <f t="shared" si="0"/>
        <v>78</v>
      </c>
      <c r="G39" t="str">
        <f t="shared" si="1"/>
        <v>中等</v>
      </c>
    </row>
    <row r="40" spans="1:7">
      <c r="A40" s="7">
        <v>105377</v>
      </c>
      <c r="B40" s="7" t="s">
        <v>136</v>
      </c>
      <c r="C40" s="8">
        <v>71</v>
      </c>
      <c r="D40" s="8">
        <v>58</v>
      </c>
      <c r="E40" s="8">
        <v>75</v>
      </c>
      <c r="F40" s="9">
        <f t="shared" si="0"/>
        <v>70</v>
      </c>
      <c r="G40" t="str">
        <f t="shared" si="1"/>
        <v>中等</v>
      </c>
    </row>
    <row r="41" spans="2:6">
      <c r="B41" t="s">
        <v>46</v>
      </c>
      <c r="C41">
        <f>MAX(C3:C40)</f>
        <v>91</v>
      </c>
      <c r="D41">
        <f>MAX(D3:D40)</f>
        <v>88</v>
      </c>
      <c r="E41">
        <f>MAX(E3:E40)</f>
        <v>88</v>
      </c>
      <c r="F41">
        <f>MAX(F3:F40)</f>
        <v>83</v>
      </c>
    </row>
    <row r="42" spans="2:6">
      <c r="B42" t="s">
        <v>47</v>
      </c>
      <c r="C42">
        <f>MIN(C3:C40)</f>
        <v>62</v>
      </c>
      <c r="D42">
        <f>MIN(D3:D40)</f>
        <v>50</v>
      </c>
      <c r="E42">
        <f>MIN(E3:E40)</f>
        <v>47</v>
      </c>
      <c r="F42">
        <f>MIN(F3:F40)</f>
        <v>53</v>
      </c>
    </row>
    <row r="43" spans="2:6">
      <c r="B43" t="s">
        <v>48</v>
      </c>
      <c r="C43" s="11">
        <f>AVERAGE(C3:C40)</f>
        <v>76</v>
      </c>
      <c r="D43">
        <f>AVERAGE(D3:D40)</f>
        <v>74.5263157894737</v>
      </c>
      <c r="E43">
        <f>AVERAGE(E3:E40)</f>
        <v>75.8157894736842</v>
      </c>
      <c r="F43">
        <f>AVERAGE(F3:F40)</f>
        <v>75.6842105263158</v>
      </c>
    </row>
    <row r="46" spans="3:6">
      <c r="C46" t="s">
        <v>3</v>
      </c>
      <c r="D46" t="s">
        <v>4</v>
      </c>
      <c r="E46" t="s">
        <v>5</v>
      </c>
      <c r="F46" t="s">
        <v>6</v>
      </c>
    </row>
    <row r="47" spans="1:6">
      <c r="A47" s="2" t="s">
        <v>49</v>
      </c>
      <c r="C47">
        <f>COUNTIF(C3:C40,"&lt;60")</f>
        <v>0</v>
      </c>
      <c r="D47">
        <f>COUNTIF(D3:D40,"&lt;60")</f>
        <v>2</v>
      </c>
      <c r="E47">
        <f>COUNTIF(E3:E40,"&lt;60")</f>
        <v>1</v>
      </c>
      <c r="F47">
        <f>COUNTIF(F3:F40,"&lt;60")</f>
        <v>1</v>
      </c>
    </row>
    <row r="48" spans="1:6">
      <c r="A48" s="2" t="s">
        <v>50</v>
      </c>
      <c r="C48">
        <f>COUNTIFS(C3:C40,"&gt;=60",C3:C40,"&lt;=69")</f>
        <v>9</v>
      </c>
      <c r="D48">
        <f>COUNTIFS(D3:D40,"&gt;=60",D3:D40,"&lt;=69")</f>
        <v>10</v>
      </c>
      <c r="E48">
        <f>COUNTIFS(E3:E40,"&gt;=60",E3:E40,"&lt;=69")</f>
        <v>5</v>
      </c>
      <c r="F48">
        <f>COUNTIFS(F3:F40,"&gt;=60",F3:F40,"&lt;=69")</f>
        <v>1</v>
      </c>
    </row>
    <row r="49" spans="1:6">
      <c r="A49" s="2" t="s">
        <v>51</v>
      </c>
      <c r="C49">
        <f>COUNTIFS(C3:C40,"&gt;=70",C3:C40,"&lt;=79")</f>
        <v>17</v>
      </c>
      <c r="D49">
        <f>COUNTIFS(D3:D40,"&gt;=70",D3:D40,"&lt;=79")</f>
        <v>12</v>
      </c>
      <c r="E49">
        <f>COUNTIFS(E3:E40,"&gt;=70",E3:E40,"&lt;=79")</f>
        <v>19</v>
      </c>
      <c r="F49">
        <f>COUNTIFS(F3:F40,"&gt;=70",F3:F40,"&lt;=79")</f>
        <v>28</v>
      </c>
    </row>
    <row r="50" spans="1:6">
      <c r="A50" s="2" t="s">
        <v>52</v>
      </c>
      <c r="C50">
        <f>COUNTIFS(C3:C40,"&gt;=80",C3:C40,"&lt;=89")</f>
        <v>10</v>
      </c>
      <c r="D50">
        <f>COUNTIFS(D3:D40,"&gt;=80",D3:D40,"&lt;=89")</f>
        <v>14</v>
      </c>
      <c r="E50">
        <f>COUNTIFS(E3:E40,"&gt;=80",E3:E40,"&lt;=89")</f>
        <v>13</v>
      </c>
      <c r="F50">
        <f>COUNTIFS(F3:F40,"&gt;=80",F3:F40,"&lt;=89")</f>
        <v>8</v>
      </c>
    </row>
    <row r="51" spans="1:6">
      <c r="A51" s="2">
        <v>0</v>
      </c>
      <c r="C51">
        <f>COUNTIF(C3:C40,"&gt;=90")</f>
        <v>2</v>
      </c>
      <c r="D51">
        <f>COUNTIF(D3:D40,"&gt;=90")</f>
        <v>0</v>
      </c>
      <c r="E51">
        <f>COUNTIF(E3:E40,"&gt;=90")</f>
        <v>0</v>
      </c>
      <c r="F51">
        <f>COUNTIF(F3:F40,"&gt;=90")</f>
        <v>0</v>
      </c>
    </row>
  </sheetData>
  <mergeCells count="1">
    <mergeCell ref="A1:F1"/>
  </mergeCells>
  <conditionalFormatting sqref="F3">
    <cfRule type="cellIs" dxfId="0" priority="3" operator="between">
      <formula>0</formula>
      <formula>60</formula>
    </cfRule>
    <cfRule type="cellIs" dxfId="1" priority="2" operator="between">
      <formula>0</formula>
      <formula>60</formula>
    </cfRule>
    <cfRule type="cellIs" dxfId="2" priority="1" operator="between">
      <formula>0</formula>
      <formula>60</formula>
    </cfRule>
  </conditionalFormatting>
  <conditionalFormatting sqref="F3:F40">
    <cfRule type="cellIs" dxfId="0" priority="5" operator="between">
      <formula>90</formula>
      <formula>100</formula>
    </cfRule>
    <cfRule type="cellIs" dxfId="3" priority="4" operator="between">
      <formula>90</formula>
      <formula>100</formula>
    </cfRule>
  </conditionalFormatting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zoomScale="70" zoomScaleNormal="70" topLeftCell="A10" workbookViewId="0">
      <selection activeCell="D38" sqref="D38"/>
    </sheetView>
  </sheetViews>
  <sheetFormatPr defaultColWidth="8.88888888888889" defaultRowHeight="14.4" outlineLevelCol="6"/>
  <cols>
    <col min="1" max="1" width="11.3333333333333" customWidth="1"/>
    <col min="2" max="2" width="11" customWidth="1"/>
    <col min="3" max="3" width="12" customWidth="1"/>
    <col min="4" max="4" width="12.4444444444444" customWidth="1"/>
    <col min="5" max="5" width="11.5555555555556" customWidth="1"/>
    <col min="6" max="6" width="12.1111111111111" customWidth="1"/>
  </cols>
  <sheetData>
    <row r="1" spans="2:6">
      <c r="B1" s="1"/>
      <c r="C1" s="2"/>
      <c r="D1" s="2"/>
      <c r="E1" s="2"/>
      <c r="F1" s="2"/>
    </row>
    <row r="2" spans="7:7">
      <c r="G2" s="3"/>
    </row>
    <row r="3" spans="1:6">
      <c r="A3" t="s">
        <v>137</v>
      </c>
      <c r="C3" t="s">
        <v>3</v>
      </c>
      <c r="D3" t="s">
        <v>4</v>
      </c>
      <c r="E3" t="s">
        <v>5</v>
      </c>
      <c r="F3" t="s">
        <v>6</v>
      </c>
    </row>
    <row r="4" spans="1:6">
      <c r="A4" s="2" t="s">
        <v>49</v>
      </c>
      <c r="C4">
        <v>0</v>
      </c>
      <c r="D4">
        <v>3</v>
      </c>
      <c r="E4">
        <v>4</v>
      </c>
      <c r="F4">
        <v>3</v>
      </c>
    </row>
    <row r="5" spans="1:6">
      <c r="A5" s="2" t="s">
        <v>50</v>
      </c>
      <c r="C5">
        <v>13</v>
      </c>
      <c r="D5">
        <v>20</v>
      </c>
      <c r="E5">
        <v>9</v>
      </c>
      <c r="F5">
        <v>5</v>
      </c>
    </row>
    <row r="6" spans="1:6">
      <c r="A6" s="2" t="s">
        <v>51</v>
      </c>
      <c r="C6">
        <v>42</v>
      </c>
      <c r="D6">
        <v>40</v>
      </c>
      <c r="E6">
        <v>35</v>
      </c>
      <c r="F6">
        <v>45</v>
      </c>
    </row>
    <row r="7" spans="1:6">
      <c r="A7" s="2" t="s">
        <v>52</v>
      </c>
      <c r="C7">
        <v>45</v>
      </c>
      <c r="D7">
        <v>46</v>
      </c>
      <c r="E7">
        <v>61</v>
      </c>
      <c r="F7">
        <v>57</v>
      </c>
    </row>
    <row r="8" spans="1:6">
      <c r="A8" s="2" t="s">
        <v>53</v>
      </c>
      <c r="C8">
        <v>14</v>
      </c>
      <c r="D8">
        <v>1</v>
      </c>
      <c r="E8">
        <v>5</v>
      </c>
      <c r="F8">
        <v>4</v>
      </c>
    </row>
    <row r="37" spans="3:6">
      <c r="C37" t="s">
        <v>3</v>
      </c>
      <c r="D37" t="s">
        <v>4</v>
      </c>
      <c r="E37" t="s">
        <v>5</v>
      </c>
      <c r="F37" t="s">
        <v>6</v>
      </c>
    </row>
    <row r="38" spans="1:6">
      <c r="A38" s="2" t="s">
        <v>46</v>
      </c>
      <c r="C38">
        <v>100</v>
      </c>
      <c r="D38">
        <v>90</v>
      </c>
      <c r="E38">
        <v>95</v>
      </c>
      <c r="F38">
        <v>92</v>
      </c>
    </row>
    <row r="39" spans="1:6">
      <c r="A39" s="2" t="s">
        <v>47</v>
      </c>
      <c r="C39">
        <v>62</v>
      </c>
      <c r="D39">
        <v>50</v>
      </c>
      <c r="E39">
        <v>45</v>
      </c>
      <c r="F39">
        <v>53</v>
      </c>
    </row>
    <row r="40" spans="1:6">
      <c r="A40" s="2" t="s">
        <v>48</v>
      </c>
      <c r="C40">
        <v>76</v>
      </c>
      <c r="D40">
        <v>74.5263158</v>
      </c>
      <c r="E40">
        <v>75.8157895</v>
      </c>
      <c r="F40">
        <v>75.68421053</v>
      </c>
    </row>
    <row r="41" spans="1:1">
      <c r="A41" s="2"/>
    </row>
    <row r="42" spans="1:1">
      <c r="A42" s="2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 A</vt:lpstr>
      <vt:lpstr>Class B</vt:lpstr>
      <vt:lpstr>Class C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Crazy_许诺</cp:lastModifiedBy>
  <dcterms:created xsi:type="dcterms:W3CDTF">2017-11-28T06:24:21Z</dcterms:created>
  <dcterms:modified xsi:type="dcterms:W3CDTF">2017-11-28T09:07:17Z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