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Internal" sheetId="1" r:id="rId1"/>
    <sheet name="University" sheetId="2" r:id="rId2"/>
    <sheet name="Calculation Sheet" sheetId="3" r:id="rId3"/>
    <sheet name="Sheet1" sheetId="4" r:id="rId4"/>
  </sheets>
  <definedNames>
    <definedName name="_xlnm._FilterDatabase" localSheetId="1" hidden="1">University!$A$9:$D$62</definedName>
    <definedName name="_xlnm.Print_Area" localSheetId="0">Internal!$A$1:$AB$86</definedName>
  </definedNames>
  <calcPr calcId="124519"/>
  <fileRecoveryPr repairLoad="1"/>
  <extLst>
    <ext uri="GoogleSheetsCustomDataVersion1">
      <go:sheetsCustomData xmlns:go="http://customooxmlschemas.google.com/" r:id="rId8" roundtripDataSignature="AMtx7mhUDaLvCnAgq7T9ufe8ihxhC+Xdag=="/>
    </ext>
  </extLst>
</workbook>
</file>

<file path=xl/calcChain.xml><?xml version="1.0" encoding="utf-8"?>
<calcChain xmlns="http://schemas.openxmlformats.org/spreadsheetml/2006/main">
  <c r="A3" i="3"/>
  <c r="A2"/>
  <c r="D74" i="2"/>
  <c r="D75" s="1"/>
  <c r="D76" s="1"/>
  <c r="D72"/>
  <c r="D71"/>
  <c r="D70"/>
  <c r="D69"/>
  <c r="D68"/>
  <c r="D66"/>
  <c r="D65"/>
  <c r="D67" s="1"/>
  <c r="A3"/>
  <c r="A2"/>
  <c r="AB68" i="1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E64"/>
  <c r="AD64"/>
  <c r="AB64"/>
  <c r="AH64" s="1"/>
  <c r="AA64"/>
  <c r="AG64" s="1"/>
  <c r="Z64"/>
  <c r="AF64" s="1"/>
  <c r="Y64"/>
  <c r="X64"/>
  <c r="AH63"/>
  <c r="AG63"/>
  <c r="AF63"/>
  <c r="AB63"/>
  <c r="AA63"/>
  <c r="Z63"/>
  <c r="Y63"/>
  <c r="AE63" s="1"/>
  <c r="X63"/>
  <c r="AD63" s="1"/>
  <c r="AI62"/>
  <c r="AB62"/>
  <c r="AH62" s="1"/>
  <c r="AA62"/>
  <c r="AG62" s="1"/>
  <c r="Z62"/>
  <c r="AF62" s="1"/>
  <c r="Y62"/>
  <c r="AE62" s="1"/>
  <c r="X62"/>
  <c r="AD62" s="1"/>
  <c r="AF61"/>
  <c r="AE61"/>
  <c r="AD61"/>
  <c r="AB61"/>
  <c r="AH61" s="1"/>
  <c r="AA61"/>
  <c r="AG61" s="1"/>
  <c r="Z61"/>
  <c r="Y61"/>
  <c r="X61"/>
  <c r="AI60"/>
  <c r="AH60"/>
  <c r="AG60"/>
  <c r="AB60"/>
  <c r="AA60"/>
  <c r="Z60"/>
  <c r="AF60" s="1"/>
  <c r="Y60"/>
  <c r="AE60" s="1"/>
  <c r="X60"/>
  <c r="AD60" s="1"/>
  <c r="AI59"/>
  <c r="AD59"/>
  <c r="AB59"/>
  <c r="AH59" s="1"/>
  <c r="AA59"/>
  <c r="AG59" s="1"/>
  <c r="Z59"/>
  <c r="AF59" s="1"/>
  <c r="Y59"/>
  <c r="AE59" s="1"/>
  <c r="X59"/>
  <c r="AG58"/>
  <c r="AF58"/>
  <c r="AE58"/>
  <c r="AD58"/>
  <c r="AB58"/>
  <c r="AH58" s="1"/>
  <c r="AA58"/>
  <c r="Z58"/>
  <c r="Y58"/>
  <c r="X58"/>
  <c r="AI57"/>
  <c r="AH57"/>
  <c r="AB57"/>
  <c r="AA57"/>
  <c r="AG57" s="1"/>
  <c r="Z57"/>
  <c r="AF57" s="1"/>
  <c r="Y57"/>
  <c r="AE57" s="1"/>
  <c r="X57"/>
  <c r="AD57" s="1"/>
  <c r="AI56"/>
  <c r="AE56"/>
  <c r="AD56"/>
  <c r="AB56"/>
  <c r="AH56" s="1"/>
  <c r="AA56"/>
  <c r="AG56" s="1"/>
  <c r="Z56"/>
  <c r="AF56" s="1"/>
  <c r="Y56"/>
  <c r="X56"/>
  <c r="AH55"/>
  <c r="AG55"/>
  <c r="AF55"/>
  <c r="AB55"/>
  <c r="AA55"/>
  <c r="Z55"/>
  <c r="Y55"/>
  <c r="AE55" s="1"/>
  <c r="X55"/>
  <c r="AD55" s="1"/>
  <c r="AB54"/>
  <c r="AA54"/>
  <c r="Z54"/>
  <c r="Y54"/>
  <c r="X54"/>
  <c r="AB53"/>
  <c r="AA53"/>
  <c r="Z53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I16"/>
  <c r="AH16"/>
  <c r="AG16"/>
  <c r="AB16"/>
  <c r="AA16"/>
  <c r="Z16"/>
  <c r="AF16" s="1"/>
  <c r="Y16"/>
  <c r="AE16" s="1"/>
  <c r="X16"/>
  <c r="AD16" s="1"/>
  <c r="AI15"/>
  <c r="AD15"/>
  <c r="AB15"/>
  <c r="AH15" s="1"/>
  <c r="AA15"/>
  <c r="AG15" s="1"/>
  <c r="Z15"/>
  <c r="AF15" s="1"/>
  <c r="Y15"/>
  <c r="AE15" s="1"/>
  <c r="X15"/>
  <c r="X69" s="1"/>
  <c r="X70" s="1"/>
  <c r="X71" s="1"/>
  <c r="X72" s="1"/>
  <c r="B7" i="3" s="1"/>
  <c r="D7" l="1"/>
  <c r="E7" s="1"/>
  <c r="C9"/>
  <c r="C11"/>
  <c r="C8"/>
  <c r="C10"/>
  <c r="C7"/>
  <c r="AB69" i="1"/>
  <c r="AB70" s="1"/>
  <c r="AB71" s="1"/>
  <c r="AB72" s="1"/>
  <c r="B11" i="3" s="1"/>
  <c r="AI64" i="1"/>
  <c r="AA69"/>
  <c r="AA70" s="1"/>
  <c r="AA71" s="1"/>
  <c r="AA72" s="1"/>
  <c r="B10" i="3" s="1"/>
  <c r="D10" s="1"/>
  <c r="E10" s="1"/>
  <c r="AI61" i="1"/>
  <c r="Z69"/>
  <c r="Z70" s="1"/>
  <c r="Z71" s="1"/>
  <c r="Z72" s="1"/>
  <c r="B9" i="3" s="1"/>
  <c r="AI58" i="1"/>
  <c r="Y69"/>
  <c r="Y70" s="1"/>
  <c r="Y71" s="1"/>
  <c r="Y72" s="1"/>
  <c r="B8" i="3" s="1"/>
  <c r="AI55" i="1"/>
  <c r="AI63"/>
  <c r="D9" i="3" l="1"/>
  <c r="E9" s="1"/>
  <c r="D8"/>
  <c r="E8" s="1"/>
  <c r="D11"/>
  <c r="E11" s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ID#AAAAXD4YyNA
Author    (2022-03-22 13:51:41)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72RL1+RxJdCCLUouQXFcvH9Ngag=="/>
    </ext>
  </extLst>
</comments>
</file>

<file path=xl/sharedStrings.xml><?xml version="1.0" encoding="utf-8"?>
<sst xmlns="http://schemas.openxmlformats.org/spreadsheetml/2006/main" count="279" uniqueCount="153">
  <si>
    <t xml:space="preserve">KARPAGAM INSTITUTE OF TECHNOLOGY,  COIMBATORE - 641105
</t>
  </si>
  <si>
    <r>
      <rPr>
        <b/>
        <sz val="16"/>
        <color theme="1"/>
        <rFont val="Times New Roman"/>
      </rPr>
      <t xml:space="preserve">Department of </t>
    </r>
    <r>
      <rPr>
        <b/>
        <sz val="16"/>
        <color theme="1"/>
        <rFont val="Times New Roman"/>
      </rPr>
      <t>Electronics and Communication Engineering</t>
    </r>
  </si>
  <si>
    <t xml:space="preserve">ACADEMIC YEAR: 2018-19 (EVEN  SEMESTER)               </t>
  </si>
  <si>
    <t>Internal Assessment -Attainment of Course Outcomes (Through Direct Assessment)</t>
  </si>
  <si>
    <t>BATCH</t>
  </si>
  <si>
    <t>2017-2021</t>
  </si>
  <si>
    <t>COURSE CODE</t>
  </si>
  <si>
    <t>GE8291</t>
  </si>
  <si>
    <t>YEAR/SEM/
CLASS</t>
  </si>
  <si>
    <t>II/IV/ECE</t>
  </si>
  <si>
    <t xml:space="preserve">COURSE TITLE </t>
  </si>
  <si>
    <t>Environmental Science and Engineering</t>
  </si>
  <si>
    <t>TARGET(%)</t>
  </si>
  <si>
    <t>COURSE 
COORDINATOR</t>
  </si>
  <si>
    <t>Mrs.O.A.Sridevi</t>
  </si>
  <si>
    <t>TOTAL STRENGTH</t>
  </si>
  <si>
    <t>ATTAINMENT LEVEL</t>
  </si>
  <si>
    <t>Level</t>
  </si>
  <si>
    <t>Range</t>
  </si>
  <si>
    <r>
      <rPr>
        <b/>
        <sz val="12"/>
        <color theme="1"/>
        <rFont val="Times New Roman"/>
      </rPr>
      <t xml:space="preserve">50% of the students scored more than </t>
    </r>
    <r>
      <rPr>
        <b/>
        <sz val="12"/>
        <color theme="1"/>
        <rFont val="Times New Roman"/>
      </rPr>
      <t>target</t>
    </r>
  </si>
  <si>
    <t>60% of the students  scored more than target</t>
  </si>
  <si>
    <t>70%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</si>
  <si>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</si>
  <si>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</si>
  <si>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</si>
  <si>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</si>
  <si>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</si>
  <si>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</si>
  <si>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>Assignment / Mini Project /Tutorial / Seminar</t>
  </si>
  <si>
    <t>TOTAL COURSE OUTCOME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</si>
  <si>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</si>
  <si>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</si>
  <si>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</si>
  <si>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</si>
  <si>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</si>
  <si>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</si>
  <si>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</si>
  <si>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</si>
  <si>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</si>
  <si>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</si>
  <si>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</si>
  <si>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</si>
  <si>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</si>
  <si>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</si>
  <si>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</si>
  <si>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</si>
  <si>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</si>
  <si>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</si>
  <si>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</si>
  <si>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</si>
  <si>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</si>
  <si>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</si>
  <si>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</si>
  <si>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</si>
  <si>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</si>
  <si>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</si>
  <si>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</si>
  <si>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</si>
  <si>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</si>
  <si>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</si>
  <si>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</si>
  <si>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</si>
  <si>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</si>
  <si>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</si>
  <si>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</si>
  <si>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</si>
  <si>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</si>
  <si>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</si>
  <si>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</si>
  <si>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</si>
  <si>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</si>
  <si>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</si>
  <si>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</si>
  <si>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</si>
  <si>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</si>
  <si>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</si>
  <si>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</si>
  <si>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</si>
  <si>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</si>
  <si>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</si>
  <si>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</si>
  <si>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</si>
  <si>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</si>
  <si>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</si>
  <si>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</si>
  <si>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</si>
  <si>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</si>
  <si>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</si>
  <si>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</si>
  <si>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</si>
  <si>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</si>
  <si>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</si>
  <si>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</si>
  <si>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</si>
  <si>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</si>
  <si>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
  COIMBATORE - 641105</t>
  </si>
  <si>
    <t>COURSE OUTCOME ATTAINMENT - UNIVERSITY EXAMINATION</t>
  </si>
  <si>
    <t>Class / Year / Section    : ECE / II</t>
  </si>
  <si>
    <t>Course Code &amp; Name  : GE8291 / Environmental Science and Engineering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</si>
  <si>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</t>
    </r>
    <r>
      <rPr>
        <sz val="12"/>
        <color theme="1"/>
        <rFont val="Times New Roman"/>
      </rPr>
      <t>60% - 69% )      2 -   (70%-79%)         3 - (80% and Above)</t>
    </r>
  </si>
  <si>
    <t>S.No</t>
  </si>
  <si>
    <t>Register No</t>
  </si>
  <si>
    <t>Name</t>
  </si>
  <si>
    <t>Univ. Grade</t>
  </si>
  <si>
    <t>A+</t>
  </si>
  <si>
    <t>A</t>
  </si>
  <si>
    <t>B+</t>
  </si>
  <si>
    <t>U</t>
  </si>
  <si>
    <t>B</t>
  </si>
  <si>
    <t>No. of Students Appeared</t>
  </si>
  <si>
    <t>No. of Students Passed</t>
  </si>
  <si>
    <t>No. of Students Failed</t>
  </si>
  <si>
    <t>Pass Percentage</t>
  </si>
  <si>
    <t>Regulation 17</t>
  </si>
  <si>
    <t>Regulation 13</t>
  </si>
  <si>
    <t>No. of O Grade</t>
  </si>
  <si>
    <t>No. of S Grade  (10)</t>
  </si>
  <si>
    <t>No. of O Grade     (10)</t>
  </si>
  <si>
    <t>No. of A+ Grade</t>
  </si>
  <si>
    <t>No. of A Grade   (9)</t>
  </si>
  <si>
    <t>No. of A+ Grade     (9)</t>
  </si>
  <si>
    <t>No. of A Grade</t>
  </si>
  <si>
    <t>No. of B Grade   (8)</t>
  </si>
  <si>
    <t>No. of A Grade       (8)</t>
  </si>
  <si>
    <t>No.of B+ Grade</t>
  </si>
  <si>
    <t>No. of C Grade   (7)</t>
  </si>
  <si>
    <t>No. of B+ Grade     (7)</t>
  </si>
  <si>
    <t>No. of B Grade</t>
  </si>
  <si>
    <t>No. of D Grade   (6)</t>
  </si>
  <si>
    <t>No. of B Grade       (6)</t>
  </si>
  <si>
    <t xml:space="preserve">Target for course outcome Attainment </t>
  </si>
  <si>
    <t xml:space="preserve">6.0 GPA </t>
  </si>
  <si>
    <t>No. of E Grade    (5)</t>
  </si>
  <si>
    <t>No of students above the target</t>
  </si>
  <si>
    <t>Course Outcome ( CO 1 to CO 5) Attainment ( %)</t>
  </si>
  <si>
    <t xml:space="preserve">CO Attainment Level </t>
  </si>
  <si>
    <t xml:space="preserve"> Faculty Incharge</t>
  </si>
  <si>
    <t>HOD/ECE</t>
  </si>
  <si>
    <t xml:space="preserve">                                          KARPAGAM INSTITUTE OF TECHNOLOGY,  COIMBATORE - 641105</t>
  </si>
  <si>
    <t>Computation of CO Direct Attainment in the course  GE8291 / Environmental Science and Engineering; Academic Year: 2020-2021</t>
  </si>
  <si>
    <t>CO</t>
  </si>
  <si>
    <t xml:space="preserve">CO-Attainment Level               (CO-INT)          
</t>
  </si>
  <si>
    <t xml:space="preserve">CO-Attainment Level                           (CO-UNI)      </t>
  </si>
  <si>
    <t>Direct CO Attainment Level (0.50 x CO-INT + 0.50 x CO-UNI)</t>
  </si>
  <si>
    <t>CO Attainment Level</t>
  </si>
  <si>
    <t>(Level 1: 60-69% , Level 2: 70-79% , Level 3: &gt; =80%)</t>
  </si>
  <si>
    <t>C215.1</t>
  </si>
  <si>
    <t>C215.2</t>
  </si>
  <si>
    <t>C215.3</t>
  </si>
  <si>
    <t>C215.4</t>
  </si>
  <si>
    <t>C215.5</t>
  </si>
  <si>
    <t>Comments by Program Coordinator</t>
  </si>
  <si>
    <t>Remarks by HoD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</si>
</sst>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0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b/>
      <sz val="12"/>
      <color rgb="FF0070C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sz val="14"/>
      <color theme="1"/>
      <name val="Times New Roman"/>
    </font>
    <font>
      <sz val="12"/>
      <color theme="1"/>
      <name val="Calibri"/>
    </font>
    <font>
      <sz val="6"/>
      <color rgb="FF000000"/>
      <name val="Helvetica Neue"/>
    </font>
    <font>
      <b/>
      <sz val="14"/>
      <color theme="1"/>
      <name val="Calibri"/>
    </font>
    <font>
      <sz val="13"/>
      <color theme="1"/>
      <name val="Calibri"/>
    </font>
    <font>
      <b/>
      <sz val="13"/>
      <color theme="1"/>
      <name val="Calibri"/>
    </font>
    <font>
      <b/>
      <sz val="12"/>
      <color rgb="FF000000"/>
      <name val="Times New Roman"/>
    </font>
    <font>
      <b/>
      <sz val="12"/>
      <color rgb="FF7030A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8" fillId="0" borderId="0" xfId="0" applyFont="1"/>
    <xf numFmtId="0" fontId="6" fillId="0" borderId="0" xfId="0" applyFont="1"/>
    <xf numFmtId="0" fontId="13" fillId="0" borderId="0" xfId="0" applyFont="1"/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top"/>
    </xf>
    <xf numFmtId="0" fontId="14" fillId="0" borderId="0" xfId="0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2" fontId="8" fillId="0" borderId="0" xfId="0" applyNumberFormat="1" applyFont="1"/>
    <xf numFmtId="165" fontId="7" fillId="0" borderId="7" xfId="0" applyNumberFormat="1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wrapText="1"/>
    </xf>
    <xf numFmtId="164" fontId="10" fillId="0" borderId="7" xfId="0" applyNumberFormat="1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9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6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4" fillId="0" borderId="17" xfId="0" applyFont="1" applyBorder="1"/>
    <xf numFmtId="0" fontId="5" fillId="0" borderId="0" xfId="0" applyFont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4" fillId="0" borderId="1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4" fillId="0" borderId="14" xfId="0" applyFont="1" applyBorder="1"/>
    <xf numFmtId="0" fontId="3" fillId="0" borderId="18" xfId="0" applyFont="1" applyBorder="1" applyAlignment="1">
      <alignment horizontal="center" vertical="center" wrapText="1"/>
    </xf>
    <xf numFmtId="0" fontId="4" fillId="0" borderId="18" xfId="0" applyFont="1" applyBorder="1"/>
    <xf numFmtId="0" fontId="5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1" fontId="6" fillId="0" borderId="18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6" fillId="0" borderId="18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Internal!$X$73:$AB$73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axId val="115501696"/>
        <c:axId val="115520640"/>
      </c:barChart>
      <c:catAx>
        <c:axId val="1155016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520640"/>
        <c:crosses val="autoZero"/>
        <c:lblAlgn val="ctr"/>
        <c:lblOffset val="100"/>
      </c:catAx>
      <c:valAx>
        <c:axId val="115520640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501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69</xdr:row>
      <xdr:rowOff>76200</xdr:rowOff>
    </xdr:from>
    <xdr:ext cx="5372100" cy="2543175"/>
    <xdr:graphicFrame macro="">
      <xdr:nvGraphicFramePr>
        <xdr:cNvPr id="389564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3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149542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view="pageBreakPreview" zoomScale="60" workbookViewId="0">
      <selection activeCell="X72" sqref="X72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5" width="5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3.710937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56.2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1"/>
      <c r="AD1" s="1"/>
      <c r="AE1" s="1"/>
      <c r="AF1" s="1"/>
      <c r="AG1" s="1"/>
      <c r="AH1" s="1"/>
      <c r="AI1" s="1"/>
    </row>
    <row r="2" spans="1:35" ht="27.75" customHeight="1">
      <c r="A2" s="65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"/>
      <c r="AD2" s="1"/>
      <c r="AE2" s="1"/>
      <c r="AF2" s="1"/>
      <c r="AG2" s="1"/>
      <c r="AH2" s="1"/>
      <c r="AI2" s="1"/>
    </row>
    <row r="3" spans="1:35" ht="33" customHeight="1">
      <c r="A3" s="87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1"/>
      <c r="AD3" s="1"/>
      <c r="AE3" s="1"/>
      <c r="AF3" s="1"/>
      <c r="AG3" s="1"/>
      <c r="AH3" s="1"/>
      <c r="AI3" s="1"/>
    </row>
    <row r="4" spans="1:35" ht="25.5" customHeight="1">
      <c r="A4" s="93" t="s">
        <v>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1"/>
      <c r="AD4" s="1"/>
      <c r="AE4" s="1"/>
      <c r="AF4" s="1"/>
      <c r="AG4" s="1"/>
      <c r="AH4" s="1"/>
      <c r="AI4" s="1"/>
    </row>
    <row r="5" spans="1:35" ht="34.5" customHeight="1">
      <c r="A5" s="95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5" t="s">
        <v>4</v>
      </c>
      <c r="T5" s="94"/>
      <c r="U5" s="94"/>
      <c r="V5" s="94"/>
      <c r="W5" s="96" t="s">
        <v>5</v>
      </c>
      <c r="X5" s="94"/>
      <c r="Y5" s="94"/>
      <c r="Z5" s="94"/>
      <c r="AA5" s="94"/>
      <c r="AB5" s="94"/>
      <c r="AC5" s="1"/>
      <c r="AD5" s="1"/>
      <c r="AE5" s="1"/>
      <c r="AF5" s="1"/>
      <c r="AG5" s="1"/>
      <c r="AH5" s="1"/>
      <c r="AI5" s="1"/>
    </row>
    <row r="6" spans="1:35" ht="34.5" customHeight="1">
      <c r="A6" s="95" t="s">
        <v>6</v>
      </c>
      <c r="B6" s="94"/>
      <c r="C6" s="97" t="s">
        <v>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 t="s">
        <v>8</v>
      </c>
      <c r="T6" s="94"/>
      <c r="U6" s="94"/>
      <c r="V6" s="94"/>
      <c r="W6" s="96" t="s">
        <v>9</v>
      </c>
      <c r="X6" s="94"/>
      <c r="Y6" s="94"/>
      <c r="Z6" s="94"/>
      <c r="AA6" s="94"/>
      <c r="AB6" s="94"/>
      <c r="AC6" s="1"/>
      <c r="AD6" s="1"/>
      <c r="AE6" s="1"/>
      <c r="AF6" s="1"/>
      <c r="AG6" s="1"/>
      <c r="AH6" s="1"/>
      <c r="AI6" s="1"/>
    </row>
    <row r="7" spans="1:35" ht="34.5" customHeight="1">
      <c r="A7" s="95" t="s">
        <v>10</v>
      </c>
      <c r="B7" s="94"/>
      <c r="C7" s="97" t="s">
        <v>11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 t="s">
        <v>12</v>
      </c>
      <c r="T7" s="94"/>
      <c r="U7" s="94"/>
      <c r="V7" s="94"/>
      <c r="W7" s="98">
        <v>60</v>
      </c>
      <c r="X7" s="94"/>
      <c r="Y7" s="94"/>
      <c r="Z7" s="94"/>
      <c r="AA7" s="94"/>
      <c r="AB7" s="94"/>
      <c r="AC7" s="1"/>
      <c r="AD7" s="1"/>
      <c r="AE7" s="1"/>
      <c r="AF7" s="1"/>
      <c r="AG7" s="1"/>
      <c r="AH7" s="1"/>
      <c r="AI7" s="1"/>
    </row>
    <row r="8" spans="1:35" ht="34.5" customHeight="1">
      <c r="A8" s="95" t="s">
        <v>13</v>
      </c>
      <c r="B8" s="94"/>
      <c r="C8" s="97" t="s">
        <v>14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5" t="s">
        <v>15</v>
      </c>
      <c r="T8" s="94"/>
      <c r="U8" s="94"/>
      <c r="V8" s="94"/>
      <c r="W8" s="96">
        <v>53</v>
      </c>
      <c r="X8" s="94"/>
      <c r="Y8" s="94"/>
      <c r="Z8" s="94"/>
      <c r="AA8" s="94"/>
      <c r="AB8" s="94"/>
      <c r="AC8" s="1"/>
      <c r="AD8" s="1"/>
      <c r="AE8" s="1"/>
      <c r="AF8" s="1"/>
      <c r="AG8" s="1"/>
      <c r="AH8" s="1"/>
      <c r="AI8" s="1"/>
    </row>
    <row r="9" spans="1:35" ht="30" customHeight="1">
      <c r="A9" s="89" t="s">
        <v>16</v>
      </c>
      <c r="B9" s="76"/>
      <c r="C9" s="90" t="s">
        <v>17</v>
      </c>
      <c r="D9" s="91" t="s">
        <v>18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1"/>
      <c r="AD9" s="1"/>
      <c r="AE9" s="1"/>
      <c r="AF9" s="1"/>
      <c r="AG9" s="1"/>
      <c r="AH9" s="1"/>
      <c r="AI9" s="1"/>
    </row>
    <row r="10" spans="1:35" ht="30" customHeight="1">
      <c r="A10" s="75"/>
      <c r="B10" s="76"/>
      <c r="C10" s="2">
        <v>1</v>
      </c>
      <c r="D10" s="71" t="s">
        <v>19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1"/>
      <c r="AD10" s="1"/>
      <c r="AE10" s="1"/>
      <c r="AF10" s="1"/>
      <c r="AG10" s="1"/>
      <c r="AH10" s="1"/>
      <c r="AI10" s="1"/>
    </row>
    <row r="11" spans="1:35" ht="30" customHeight="1">
      <c r="A11" s="75"/>
      <c r="B11" s="76"/>
      <c r="C11" s="2">
        <v>2</v>
      </c>
      <c r="D11" s="71" t="s">
        <v>20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1"/>
      <c r="AD11" s="1"/>
      <c r="AE11" s="1"/>
      <c r="AF11" s="1"/>
      <c r="AG11" s="1"/>
      <c r="AH11" s="1"/>
      <c r="AI11" s="1"/>
    </row>
    <row r="12" spans="1:35" ht="30" customHeight="1">
      <c r="A12" s="75"/>
      <c r="B12" s="76"/>
      <c r="C12" s="2">
        <v>3</v>
      </c>
      <c r="D12" s="71" t="s">
        <v>21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1"/>
      <c r="AD12" s="1"/>
      <c r="AE12" s="1"/>
      <c r="AF12" s="1"/>
      <c r="AG12" s="1"/>
      <c r="AH12" s="1"/>
      <c r="AI12" s="1"/>
    </row>
    <row r="13" spans="1:35" ht="45" customHeight="1">
      <c r="A13" s="77" t="s">
        <v>22</v>
      </c>
      <c r="B13" s="77" t="s">
        <v>23</v>
      </c>
      <c r="C13" s="77" t="s">
        <v>24</v>
      </c>
      <c r="D13" s="66" t="s">
        <v>25</v>
      </c>
      <c r="E13" s="67"/>
      <c r="F13" s="67"/>
      <c r="G13" s="67"/>
      <c r="H13" s="68"/>
      <c r="I13" s="66" t="s">
        <v>26</v>
      </c>
      <c r="J13" s="67"/>
      <c r="K13" s="67"/>
      <c r="L13" s="67"/>
      <c r="M13" s="68"/>
      <c r="N13" s="66" t="s">
        <v>27</v>
      </c>
      <c r="O13" s="67"/>
      <c r="P13" s="67"/>
      <c r="Q13" s="67"/>
      <c r="R13" s="68"/>
      <c r="S13" s="66" t="s">
        <v>28</v>
      </c>
      <c r="T13" s="67"/>
      <c r="U13" s="67"/>
      <c r="V13" s="67"/>
      <c r="W13" s="68"/>
      <c r="X13" s="66" t="s">
        <v>29</v>
      </c>
      <c r="Y13" s="67"/>
      <c r="Z13" s="67"/>
      <c r="AA13" s="67"/>
      <c r="AB13" s="68"/>
      <c r="AC13" s="70"/>
      <c r="AD13" s="64"/>
      <c r="AE13" s="64"/>
      <c r="AF13" s="64"/>
      <c r="AG13" s="64"/>
      <c r="AH13" s="64"/>
      <c r="AI13" s="64"/>
    </row>
    <row r="14" spans="1:35" ht="25.5" customHeight="1">
      <c r="A14" s="78"/>
      <c r="B14" s="78"/>
      <c r="C14" s="78"/>
      <c r="D14" s="3" t="s">
        <v>30</v>
      </c>
      <c r="E14" s="3" t="s">
        <v>31</v>
      </c>
      <c r="F14" s="3" t="s">
        <v>32</v>
      </c>
      <c r="G14" s="3" t="s">
        <v>33</v>
      </c>
      <c r="H14" s="3" t="s">
        <v>34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30</v>
      </c>
      <c r="O14" s="3" t="s">
        <v>31</v>
      </c>
      <c r="P14" s="3" t="s">
        <v>32</v>
      </c>
      <c r="Q14" s="3" t="s">
        <v>33</v>
      </c>
      <c r="R14" s="3" t="s">
        <v>34</v>
      </c>
      <c r="S14" s="3" t="s">
        <v>30</v>
      </c>
      <c r="T14" s="3" t="s">
        <v>31</v>
      </c>
      <c r="U14" s="3" t="s">
        <v>32</v>
      </c>
      <c r="V14" s="3" t="s">
        <v>33</v>
      </c>
      <c r="W14" s="3" t="s">
        <v>34</v>
      </c>
      <c r="X14" s="3" t="s">
        <v>30</v>
      </c>
      <c r="Y14" s="3" t="s">
        <v>31</v>
      </c>
      <c r="Z14" s="3" t="s">
        <v>32</v>
      </c>
      <c r="AA14" s="3" t="s">
        <v>33</v>
      </c>
      <c r="AB14" s="3" t="s">
        <v>34</v>
      </c>
      <c r="AC14" s="1"/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</row>
    <row r="15" spans="1:35" ht="19.5" customHeight="1">
      <c r="A15" s="79"/>
      <c r="B15" s="79"/>
      <c r="C15" s="79"/>
      <c r="D15" s="5">
        <v>33</v>
      </c>
      <c r="E15" s="5">
        <v>17</v>
      </c>
      <c r="F15" s="6"/>
      <c r="G15" s="6"/>
      <c r="H15" s="6"/>
      <c r="I15" s="6"/>
      <c r="J15" s="6"/>
      <c r="K15" s="7">
        <v>33</v>
      </c>
      <c r="L15" s="7">
        <v>17</v>
      </c>
      <c r="M15" s="6"/>
      <c r="N15" s="6"/>
      <c r="O15" s="6"/>
      <c r="P15" s="6"/>
      <c r="Q15" s="7">
        <v>17</v>
      </c>
      <c r="R15" s="7">
        <v>33</v>
      </c>
      <c r="S15" s="6"/>
      <c r="T15" s="6">
        <v>20</v>
      </c>
      <c r="U15" s="6"/>
      <c r="V15" s="6">
        <v>20</v>
      </c>
      <c r="W15" s="6">
        <v>20</v>
      </c>
      <c r="X15" s="8">
        <f t="shared" ref="X15:AB15" si="0">(D15+I15+N15+S15)</f>
        <v>33</v>
      </c>
      <c r="Y15" s="8">
        <f t="shared" si="0"/>
        <v>37</v>
      </c>
      <c r="Z15" s="8">
        <f t="shared" si="0"/>
        <v>33</v>
      </c>
      <c r="AA15" s="8">
        <f t="shared" si="0"/>
        <v>54</v>
      </c>
      <c r="AB15" s="8">
        <f t="shared" si="0"/>
        <v>53</v>
      </c>
      <c r="AC15" s="9"/>
      <c r="AD15" s="10">
        <f t="shared" ref="AD15:AH15" si="1">X15*(100/$X$15)</f>
        <v>100</v>
      </c>
      <c r="AE15" s="10">
        <f t="shared" si="1"/>
        <v>112.12121212121212</v>
      </c>
      <c r="AF15" s="10">
        <f t="shared" si="1"/>
        <v>100</v>
      </c>
      <c r="AG15" s="10">
        <f t="shared" si="1"/>
        <v>163.63636363636363</v>
      </c>
      <c r="AH15" s="10">
        <f t="shared" si="1"/>
        <v>160.60606060606059</v>
      </c>
      <c r="AI15" s="10" t="e">
        <f t="shared" ref="AI15:AI16" si="2">#REF!*(100/$X$15)</f>
        <v>#REF!</v>
      </c>
    </row>
    <row r="16" spans="1:35" ht="15.75" customHeight="1">
      <c r="A16" s="11">
        <v>1</v>
      </c>
      <c r="B16" s="12">
        <v>721217106001</v>
      </c>
      <c r="C16" s="13" t="s">
        <v>36</v>
      </c>
      <c r="D16" s="14">
        <v>21</v>
      </c>
      <c r="E16" s="14">
        <v>13</v>
      </c>
      <c r="F16" s="8"/>
      <c r="G16" s="8"/>
      <c r="H16" s="8"/>
      <c r="I16" s="8"/>
      <c r="J16" s="15"/>
      <c r="K16" s="16">
        <v>30</v>
      </c>
      <c r="L16" s="16">
        <v>13</v>
      </c>
      <c r="M16" s="17"/>
      <c r="N16" s="18"/>
      <c r="O16" s="15"/>
      <c r="P16" s="15"/>
      <c r="Q16" s="14">
        <v>16</v>
      </c>
      <c r="R16" s="14">
        <v>30</v>
      </c>
      <c r="S16" s="6"/>
      <c r="T16" s="6">
        <v>18</v>
      </c>
      <c r="U16" s="6"/>
      <c r="V16" s="6">
        <v>19</v>
      </c>
      <c r="W16" s="6">
        <v>20</v>
      </c>
      <c r="X16" s="8">
        <f t="shared" ref="X16:AB16" si="3">(D16+I16+N16+S16)</f>
        <v>21</v>
      </c>
      <c r="Y16" s="8">
        <f t="shared" si="3"/>
        <v>31</v>
      </c>
      <c r="Z16" s="8">
        <f t="shared" si="3"/>
        <v>30</v>
      </c>
      <c r="AA16" s="8">
        <f t="shared" si="3"/>
        <v>48</v>
      </c>
      <c r="AB16" s="8">
        <f t="shared" si="3"/>
        <v>50</v>
      </c>
      <c r="AC16" s="1"/>
      <c r="AD16" s="10">
        <f t="shared" ref="AD16:AH16" si="4">X16*(100/$X$15)</f>
        <v>63.636363636363633</v>
      </c>
      <c r="AE16" s="10">
        <f t="shared" si="4"/>
        <v>93.939393939393938</v>
      </c>
      <c r="AF16" s="10">
        <f t="shared" si="4"/>
        <v>90.909090909090907</v>
      </c>
      <c r="AG16" s="10">
        <f t="shared" si="4"/>
        <v>145.45454545454544</v>
      </c>
      <c r="AH16" s="10">
        <f t="shared" si="4"/>
        <v>151.5151515151515</v>
      </c>
      <c r="AI16" s="10" t="e">
        <f t="shared" si="2"/>
        <v>#REF!</v>
      </c>
    </row>
    <row r="17" spans="1:35" ht="15.75" customHeight="1">
      <c r="A17" s="11">
        <v>2</v>
      </c>
      <c r="B17" s="12">
        <v>721217106003</v>
      </c>
      <c r="C17" s="13" t="s">
        <v>37</v>
      </c>
      <c r="D17" s="14">
        <v>22</v>
      </c>
      <c r="E17" s="14">
        <v>3</v>
      </c>
      <c r="F17" s="8"/>
      <c r="G17" s="8"/>
      <c r="H17" s="8"/>
      <c r="I17" s="8"/>
      <c r="J17" s="15"/>
      <c r="K17" s="16">
        <v>29</v>
      </c>
      <c r="L17" s="16">
        <v>2</v>
      </c>
      <c r="M17" s="19"/>
      <c r="N17" s="18"/>
      <c r="O17" s="15"/>
      <c r="P17" s="15"/>
      <c r="Q17" s="14">
        <v>11</v>
      </c>
      <c r="R17" s="14">
        <v>22</v>
      </c>
      <c r="S17" s="6"/>
      <c r="T17" s="6">
        <v>15</v>
      </c>
      <c r="U17" s="6"/>
      <c r="V17" s="6">
        <v>20</v>
      </c>
      <c r="W17" s="6">
        <v>20</v>
      </c>
      <c r="X17" s="8">
        <f t="shared" ref="X17:AB17" si="5">(D17+I17+N17+S17)</f>
        <v>22</v>
      </c>
      <c r="Y17" s="8">
        <f t="shared" si="5"/>
        <v>18</v>
      </c>
      <c r="Z17" s="8">
        <f t="shared" si="5"/>
        <v>29</v>
      </c>
      <c r="AA17" s="8">
        <f t="shared" si="5"/>
        <v>33</v>
      </c>
      <c r="AB17" s="8">
        <f t="shared" si="5"/>
        <v>42</v>
      </c>
      <c r="AC17" s="1"/>
      <c r="AD17" s="10"/>
      <c r="AE17" s="10"/>
      <c r="AF17" s="10"/>
      <c r="AG17" s="10"/>
      <c r="AH17" s="10"/>
      <c r="AI17" s="10"/>
    </row>
    <row r="18" spans="1:35" ht="15.75" customHeight="1">
      <c r="A18" s="11">
        <v>3</v>
      </c>
      <c r="B18" s="12">
        <v>721217106004</v>
      </c>
      <c r="C18" s="13" t="s">
        <v>38</v>
      </c>
      <c r="D18" s="14">
        <v>17</v>
      </c>
      <c r="E18" s="14">
        <v>1</v>
      </c>
      <c r="F18" s="8"/>
      <c r="G18" s="8"/>
      <c r="H18" s="8"/>
      <c r="I18" s="8"/>
      <c r="J18" s="15"/>
      <c r="K18" s="16">
        <v>11</v>
      </c>
      <c r="L18" s="16">
        <v>9</v>
      </c>
      <c r="M18" s="19"/>
      <c r="N18" s="18"/>
      <c r="O18" s="15"/>
      <c r="P18" s="15"/>
      <c r="Q18" s="14">
        <v>14</v>
      </c>
      <c r="R18" s="14">
        <v>14</v>
      </c>
      <c r="S18" s="6"/>
      <c r="T18" s="6">
        <v>20</v>
      </c>
      <c r="U18" s="6"/>
      <c r="V18" s="6">
        <v>20</v>
      </c>
      <c r="W18" s="6">
        <v>20</v>
      </c>
      <c r="X18" s="8">
        <f t="shared" ref="X18:AB18" si="6">(D18+I18+N18+S18)</f>
        <v>17</v>
      </c>
      <c r="Y18" s="8">
        <f t="shared" si="6"/>
        <v>21</v>
      </c>
      <c r="Z18" s="8">
        <f t="shared" si="6"/>
        <v>11</v>
      </c>
      <c r="AA18" s="8">
        <f t="shared" si="6"/>
        <v>43</v>
      </c>
      <c r="AB18" s="8">
        <f t="shared" si="6"/>
        <v>34</v>
      </c>
      <c r="AC18" s="1"/>
      <c r="AD18" s="10"/>
      <c r="AE18" s="10"/>
      <c r="AF18" s="10"/>
      <c r="AG18" s="10"/>
      <c r="AH18" s="10"/>
      <c r="AI18" s="10"/>
    </row>
    <row r="19" spans="1:35" ht="15.75" customHeight="1">
      <c r="A19" s="11">
        <v>4</v>
      </c>
      <c r="B19" s="12">
        <v>721217106007</v>
      </c>
      <c r="C19" s="13" t="s">
        <v>39</v>
      </c>
      <c r="D19" s="14">
        <v>4</v>
      </c>
      <c r="E19" s="14">
        <v>2</v>
      </c>
      <c r="F19" s="8"/>
      <c r="G19" s="8"/>
      <c r="H19" s="8"/>
      <c r="I19" s="8"/>
      <c r="J19" s="15"/>
      <c r="K19" s="16">
        <v>1</v>
      </c>
      <c r="L19" s="16">
        <v>14</v>
      </c>
      <c r="M19" s="19"/>
      <c r="N19" s="18"/>
      <c r="O19" s="15"/>
      <c r="P19" s="15"/>
      <c r="Q19" s="14">
        <v>11</v>
      </c>
      <c r="R19" s="14">
        <v>4</v>
      </c>
      <c r="S19" s="6"/>
      <c r="T19" s="6">
        <v>20</v>
      </c>
      <c r="U19" s="6"/>
      <c r="V19" s="6">
        <v>19</v>
      </c>
      <c r="W19" s="6">
        <v>20</v>
      </c>
      <c r="X19" s="8">
        <f t="shared" ref="X19:AB19" si="7">(D19+I19+N19+S19)</f>
        <v>4</v>
      </c>
      <c r="Y19" s="8">
        <f t="shared" si="7"/>
        <v>22</v>
      </c>
      <c r="Z19" s="8">
        <f t="shared" si="7"/>
        <v>1</v>
      </c>
      <c r="AA19" s="8">
        <f t="shared" si="7"/>
        <v>44</v>
      </c>
      <c r="AB19" s="8">
        <f t="shared" si="7"/>
        <v>24</v>
      </c>
      <c r="AC19" s="1"/>
      <c r="AD19" s="10"/>
      <c r="AE19" s="10"/>
      <c r="AF19" s="10"/>
      <c r="AG19" s="10"/>
      <c r="AH19" s="10"/>
      <c r="AI19" s="10"/>
    </row>
    <row r="20" spans="1:35" ht="15.75" customHeight="1">
      <c r="A20" s="11">
        <v>5</v>
      </c>
      <c r="B20" s="12">
        <v>721217106008</v>
      </c>
      <c r="C20" s="13" t="s">
        <v>40</v>
      </c>
      <c r="D20" s="14">
        <v>14</v>
      </c>
      <c r="E20" s="14">
        <v>6</v>
      </c>
      <c r="F20" s="8"/>
      <c r="G20" s="8"/>
      <c r="H20" s="8"/>
      <c r="I20" s="8"/>
      <c r="J20" s="15"/>
      <c r="K20" s="16">
        <v>21</v>
      </c>
      <c r="L20" s="16">
        <v>10</v>
      </c>
      <c r="M20" s="17"/>
      <c r="N20" s="18"/>
      <c r="O20" s="15"/>
      <c r="P20" s="15"/>
      <c r="Q20" s="14">
        <v>5</v>
      </c>
      <c r="R20" s="14">
        <v>21</v>
      </c>
      <c r="S20" s="6"/>
      <c r="T20" s="6">
        <v>18</v>
      </c>
      <c r="U20" s="6"/>
      <c r="V20" s="6">
        <v>20</v>
      </c>
      <c r="W20" s="6">
        <v>20</v>
      </c>
      <c r="X20" s="8">
        <f t="shared" ref="X20:AB20" si="8">(D20+I20+N20+S20)</f>
        <v>14</v>
      </c>
      <c r="Y20" s="8">
        <f t="shared" si="8"/>
        <v>24</v>
      </c>
      <c r="Z20" s="8">
        <f t="shared" si="8"/>
        <v>21</v>
      </c>
      <c r="AA20" s="8">
        <f t="shared" si="8"/>
        <v>35</v>
      </c>
      <c r="AB20" s="8">
        <f t="shared" si="8"/>
        <v>41</v>
      </c>
      <c r="AC20" s="1"/>
      <c r="AD20" s="10"/>
      <c r="AE20" s="10"/>
      <c r="AF20" s="10"/>
      <c r="AG20" s="10"/>
      <c r="AH20" s="10"/>
      <c r="AI20" s="10"/>
    </row>
    <row r="21" spans="1:35" ht="15.75" customHeight="1">
      <c r="A21" s="11">
        <v>6</v>
      </c>
      <c r="B21" s="12">
        <v>721217106009</v>
      </c>
      <c r="C21" s="13" t="s">
        <v>41</v>
      </c>
      <c r="D21" s="14">
        <v>19</v>
      </c>
      <c r="E21" s="14">
        <v>14</v>
      </c>
      <c r="F21" s="8"/>
      <c r="G21" s="8"/>
      <c r="H21" s="8"/>
      <c r="I21" s="8"/>
      <c r="J21" s="15"/>
      <c r="K21" s="16">
        <v>32</v>
      </c>
      <c r="L21" s="16">
        <v>5</v>
      </c>
      <c r="M21" s="17"/>
      <c r="N21" s="18"/>
      <c r="O21" s="15"/>
      <c r="P21" s="15"/>
      <c r="Q21" s="14">
        <v>10</v>
      </c>
      <c r="R21" s="14">
        <v>29</v>
      </c>
      <c r="S21" s="6"/>
      <c r="T21" s="6">
        <v>20</v>
      </c>
      <c r="U21" s="6"/>
      <c r="V21" s="6">
        <v>20</v>
      </c>
      <c r="W21" s="6">
        <v>20</v>
      </c>
      <c r="X21" s="8">
        <f t="shared" ref="X21:AB21" si="9">(D21+I21+N21+S21)</f>
        <v>19</v>
      </c>
      <c r="Y21" s="8">
        <f t="shared" si="9"/>
        <v>34</v>
      </c>
      <c r="Z21" s="8">
        <f t="shared" si="9"/>
        <v>32</v>
      </c>
      <c r="AA21" s="8">
        <f t="shared" si="9"/>
        <v>35</v>
      </c>
      <c r="AB21" s="8">
        <f t="shared" si="9"/>
        <v>49</v>
      </c>
      <c r="AC21" s="1"/>
      <c r="AD21" s="10"/>
      <c r="AE21" s="10"/>
      <c r="AF21" s="10"/>
      <c r="AG21" s="10"/>
      <c r="AH21" s="10"/>
      <c r="AI21" s="10"/>
    </row>
    <row r="22" spans="1:35" ht="15.75" customHeight="1">
      <c r="A22" s="11">
        <v>7</v>
      </c>
      <c r="B22" s="12">
        <v>721217106010</v>
      </c>
      <c r="C22" s="13" t="s">
        <v>42</v>
      </c>
      <c r="D22" s="14">
        <v>23</v>
      </c>
      <c r="E22" s="14">
        <v>2</v>
      </c>
      <c r="F22" s="8"/>
      <c r="G22" s="8"/>
      <c r="H22" s="8"/>
      <c r="I22" s="8"/>
      <c r="J22" s="15"/>
      <c r="K22" s="16">
        <v>11</v>
      </c>
      <c r="L22" s="16">
        <v>15</v>
      </c>
      <c r="M22" s="19"/>
      <c r="N22" s="18"/>
      <c r="O22" s="15"/>
      <c r="P22" s="15"/>
      <c r="Q22" s="14">
        <v>3</v>
      </c>
      <c r="R22" s="14">
        <v>23</v>
      </c>
      <c r="S22" s="6"/>
      <c r="T22" s="6">
        <v>19</v>
      </c>
      <c r="U22" s="6"/>
      <c r="V22" s="6">
        <v>18</v>
      </c>
      <c r="W22" s="6">
        <v>20</v>
      </c>
      <c r="X22" s="8">
        <f t="shared" ref="X22:AB22" si="10">(D22+I22+N22+S22)</f>
        <v>23</v>
      </c>
      <c r="Y22" s="8">
        <f t="shared" si="10"/>
        <v>21</v>
      </c>
      <c r="Z22" s="8">
        <f t="shared" si="10"/>
        <v>11</v>
      </c>
      <c r="AA22" s="8">
        <f t="shared" si="10"/>
        <v>36</v>
      </c>
      <c r="AB22" s="8">
        <f t="shared" si="10"/>
        <v>43</v>
      </c>
      <c r="AC22" s="1"/>
      <c r="AD22" s="10"/>
      <c r="AE22" s="10"/>
      <c r="AF22" s="10"/>
      <c r="AG22" s="10"/>
      <c r="AH22" s="10"/>
      <c r="AI22" s="10"/>
    </row>
    <row r="23" spans="1:35" ht="15.75" customHeight="1">
      <c r="A23" s="11">
        <v>8</v>
      </c>
      <c r="B23" s="12">
        <v>721217106011</v>
      </c>
      <c r="C23" s="13" t="s">
        <v>43</v>
      </c>
      <c r="D23" s="14">
        <v>12</v>
      </c>
      <c r="E23" s="14">
        <v>13</v>
      </c>
      <c r="F23" s="8"/>
      <c r="G23" s="8"/>
      <c r="H23" s="8"/>
      <c r="I23" s="8"/>
      <c r="J23" s="15"/>
      <c r="K23" s="16">
        <v>24</v>
      </c>
      <c r="L23" s="16">
        <v>3</v>
      </c>
      <c r="M23" s="19"/>
      <c r="N23" s="18"/>
      <c r="O23" s="15"/>
      <c r="P23" s="15"/>
      <c r="Q23" s="20">
        <v>10</v>
      </c>
      <c r="R23" s="20">
        <v>12</v>
      </c>
      <c r="S23" s="6"/>
      <c r="T23" s="6">
        <v>20</v>
      </c>
      <c r="U23" s="6"/>
      <c r="V23" s="6">
        <v>19</v>
      </c>
      <c r="W23" s="6">
        <v>20</v>
      </c>
      <c r="X23" s="8">
        <f t="shared" ref="X23:AB23" si="11">(D23+I23+N23+S23)</f>
        <v>12</v>
      </c>
      <c r="Y23" s="8">
        <f t="shared" si="11"/>
        <v>33</v>
      </c>
      <c r="Z23" s="8">
        <f t="shared" si="11"/>
        <v>24</v>
      </c>
      <c r="AA23" s="8">
        <f t="shared" si="11"/>
        <v>32</v>
      </c>
      <c r="AB23" s="8">
        <f t="shared" si="11"/>
        <v>32</v>
      </c>
      <c r="AC23" s="1"/>
      <c r="AD23" s="10"/>
      <c r="AE23" s="10"/>
      <c r="AF23" s="10"/>
      <c r="AG23" s="10"/>
      <c r="AH23" s="10"/>
      <c r="AI23" s="10"/>
    </row>
    <row r="24" spans="1:35" ht="15.75" customHeight="1">
      <c r="A24" s="11">
        <v>9</v>
      </c>
      <c r="B24" s="12">
        <v>721217106012</v>
      </c>
      <c r="C24" s="13" t="s">
        <v>44</v>
      </c>
      <c r="D24" s="14">
        <v>7</v>
      </c>
      <c r="E24" s="14">
        <v>12</v>
      </c>
      <c r="F24" s="8"/>
      <c r="G24" s="8"/>
      <c r="H24" s="8"/>
      <c r="I24" s="8"/>
      <c r="J24" s="15"/>
      <c r="K24" s="16">
        <v>5</v>
      </c>
      <c r="L24" s="16">
        <v>4</v>
      </c>
      <c r="M24" s="19"/>
      <c r="N24" s="18"/>
      <c r="O24" s="15"/>
      <c r="P24" s="15"/>
      <c r="Q24" s="14">
        <v>11</v>
      </c>
      <c r="R24" s="14">
        <v>21</v>
      </c>
      <c r="S24" s="6"/>
      <c r="T24" s="6">
        <v>16</v>
      </c>
      <c r="U24" s="6"/>
      <c r="V24" s="6">
        <v>16</v>
      </c>
      <c r="W24" s="6">
        <v>20</v>
      </c>
      <c r="X24" s="8">
        <f t="shared" ref="X24:AB24" si="12">(D24+I24+N24+S24)</f>
        <v>7</v>
      </c>
      <c r="Y24" s="8">
        <f t="shared" si="12"/>
        <v>28</v>
      </c>
      <c r="Z24" s="8">
        <f t="shared" si="12"/>
        <v>5</v>
      </c>
      <c r="AA24" s="8">
        <f t="shared" si="12"/>
        <v>31</v>
      </c>
      <c r="AB24" s="8">
        <f t="shared" si="12"/>
        <v>41</v>
      </c>
      <c r="AC24" s="1"/>
      <c r="AD24" s="10"/>
      <c r="AE24" s="10"/>
      <c r="AF24" s="10"/>
      <c r="AG24" s="10"/>
      <c r="AH24" s="10"/>
      <c r="AI24" s="10"/>
    </row>
    <row r="25" spans="1:35" ht="15.75" customHeight="1">
      <c r="A25" s="11">
        <v>10</v>
      </c>
      <c r="B25" s="12">
        <v>721217106013</v>
      </c>
      <c r="C25" s="13" t="s">
        <v>45</v>
      </c>
      <c r="D25" s="14">
        <v>11</v>
      </c>
      <c r="E25" s="14">
        <v>14</v>
      </c>
      <c r="F25" s="8"/>
      <c r="G25" s="8"/>
      <c r="H25" s="8"/>
      <c r="I25" s="8"/>
      <c r="J25" s="15"/>
      <c r="K25" s="16">
        <v>29</v>
      </c>
      <c r="L25" s="16">
        <v>9</v>
      </c>
      <c r="M25" s="17"/>
      <c r="N25" s="18"/>
      <c r="O25" s="15"/>
      <c r="P25" s="15"/>
      <c r="Q25" s="20">
        <v>4</v>
      </c>
      <c r="R25" s="20">
        <v>29</v>
      </c>
      <c r="S25" s="6"/>
      <c r="T25" s="6">
        <v>20</v>
      </c>
      <c r="U25" s="6"/>
      <c r="V25" s="6">
        <v>20</v>
      </c>
      <c r="W25" s="6">
        <v>18</v>
      </c>
      <c r="X25" s="8">
        <f t="shared" ref="X25:AB25" si="13">(D25+I25+N25+S25)</f>
        <v>11</v>
      </c>
      <c r="Y25" s="8">
        <f t="shared" si="13"/>
        <v>34</v>
      </c>
      <c r="Z25" s="8">
        <f t="shared" si="13"/>
        <v>29</v>
      </c>
      <c r="AA25" s="8">
        <f t="shared" si="13"/>
        <v>33</v>
      </c>
      <c r="AB25" s="8">
        <f t="shared" si="13"/>
        <v>47</v>
      </c>
      <c r="AC25" s="1"/>
      <c r="AD25" s="10"/>
      <c r="AE25" s="10"/>
      <c r="AF25" s="10"/>
      <c r="AG25" s="10"/>
      <c r="AH25" s="10"/>
      <c r="AI25" s="10"/>
    </row>
    <row r="26" spans="1:35" ht="15.75" customHeight="1">
      <c r="A26" s="11">
        <v>11</v>
      </c>
      <c r="B26" s="12">
        <v>721217106015</v>
      </c>
      <c r="C26" s="13" t="s">
        <v>46</v>
      </c>
      <c r="D26" s="14">
        <v>8</v>
      </c>
      <c r="E26" s="14">
        <v>6</v>
      </c>
      <c r="F26" s="8"/>
      <c r="G26" s="8"/>
      <c r="H26" s="8"/>
      <c r="I26" s="8"/>
      <c r="J26" s="15"/>
      <c r="K26" s="16">
        <v>18</v>
      </c>
      <c r="L26" s="16">
        <v>12</v>
      </c>
      <c r="M26" s="17"/>
      <c r="N26" s="18"/>
      <c r="O26" s="15"/>
      <c r="P26" s="15"/>
      <c r="Q26" s="20">
        <v>14</v>
      </c>
      <c r="R26" s="20">
        <v>29</v>
      </c>
      <c r="S26" s="6"/>
      <c r="T26" s="6">
        <v>20</v>
      </c>
      <c r="U26" s="6"/>
      <c r="V26" s="6">
        <v>18</v>
      </c>
      <c r="W26" s="6">
        <v>20</v>
      </c>
      <c r="X26" s="8">
        <f t="shared" ref="X26:AB26" si="14">(D26+I26+N26+S26)</f>
        <v>8</v>
      </c>
      <c r="Y26" s="8">
        <f t="shared" si="14"/>
        <v>26</v>
      </c>
      <c r="Z26" s="8">
        <f t="shared" si="14"/>
        <v>18</v>
      </c>
      <c r="AA26" s="8">
        <f t="shared" si="14"/>
        <v>44</v>
      </c>
      <c r="AB26" s="8">
        <f t="shared" si="14"/>
        <v>49</v>
      </c>
      <c r="AC26" s="1"/>
      <c r="AD26" s="10"/>
      <c r="AE26" s="10"/>
      <c r="AF26" s="10"/>
      <c r="AG26" s="10"/>
      <c r="AH26" s="10"/>
      <c r="AI26" s="10"/>
    </row>
    <row r="27" spans="1:35" ht="15.75" customHeight="1">
      <c r="A27" s="11">
        <v>12</v>
      </c>
      <c r="B27" s="12">
        <v>721217106016</v>
      </c>
      <c r="C27" s="13" t="s">
        <v>47</v>
      </c>
      <c r="D27" s="14">
        <v>20</v>
      </c>
      <c r="E27" s="14">
        <v>10</v>
      </c>
      <c r="F27" s="8"/>
      <c r="G27" s="8"/>
      <c r="H27" s="8"/>
      <c r="I27" s="8"/>
      <c r="J27" s="15"/>
      <c r="K27" s="16">
        <v>30</v>
      </c>
      <c r="L27" s="16">
        <v>6</v>
      </c>
      <c r="M27" s="19"/>
      <c r="N27" s="18"/>
      <c r="O27" s="15"/>
      <c r="P27" s="15"/>
      <c r="Q27" s="20">
        <v>10</v>
      </c>
      <c r="R27" s="20">
        <v>20</v>
      </c>
      <c r="S27" s="6"/>
      <c r="T27" s="6">
        <v>19</v>
      </c>
      <c r="U27" s="6"/>
      <c r="V27" s="6">
        <v>20</v>
      </c>
      <c r="W27" s="6">
        <v>20</v>
      </c>
      <c r="X27" s="8">
        <f t="shared" ref="X27:AB27" si="15">(D27+I27+N27+S27)</f>
        <v>20</v>
      </c>
      <c r="Y27" s="8">
        <f t="shared" si="15"/>
        <v>29</v>
      </c>
      <c r="Z27" s="8">
        <f t="shared" si="15"/>
        <v>30</v>
      </c>
      <c r="AA27" s="8">
        <f t="shared" si="15"/>
        <v>36</v>
      </c>
      <c r="AB27" s="8">
        <f t="shared" si="15"/>
        <v>40</v>
      </c>
      <c r="AC27" s="1"/>
      <c r="AD27" s="10"/>
      <c r="AE27" s="10"/>
      <c r="AF27" s="10"/>
      <c r="AG27" s="10"/>
      <c r="AH27" s="10"/>
      <c r="AI27" s="10"/>
    </row>
    <row r="28" spans="1:35" ht="15.75" customHeight="1">
      <c r="A28" s="11">
        <v>13</v>
      </c>
      <c r="B28" s="12">
        <v>721217106017</v>
      </c>
      <c r="C28" s="13" t="s">
        <v>48</v>
      </c>
      <c r="D28" s="14">
        <v>14</v>
      </c>
      <c r="E28" s="14">
        <v>6</v>
      </c>
      <c r="F28" s="8"/>
      <c r="G28" s="8"/>
      <c r="H28" s="8"/>
      <c r="I28" s="8"/>
      <c r="J28" s="15"/>
      <c r="K28" s="16">
        <v>23</v>
      </c>
      <c r="L28" s="16">
        <v>12</v>
      </c>
      <c r="M28" s="21"/>
      <c r="N28" s="18"/>
      <c r="O28" s="15"/>
      <c r="P28" s="15"/>
      <c r="Q28" s="14">
        <v>7</v>
      </c>
      <c r="R28" s="14">
        <v>23</v>
      </c>
      <c r="S28" s="6"/>
      <c r="T28" s="6">
        <v>20</v>
      </c>
      <c r="U28" s="6"/>
      <c r="V28" s="6">
        <v>14</v>
      </c>
      <c r="W28" s="6">
        <v>16</v>
      </c>
      <c r="X28" s="8">
        <f t="shared" ref="X28:AB28" si="16">(D28+I28+N28+S28)</f>
        <v>14</v>
      </c>
      <c r="Y28" s="8">
        <f t="shared" si="16"/>
        <v>26</v>
      </c>
      <c r="Z28" s="8">
        <f t="shared" si="16"/>
        <v>23</v>
      </c>
      <c r="AA28" s="8">
        <f t="shared" si="16"/>
        <v>33</v>
      </c>
      <c r="AB28" s="8">
        <f t="shared" si="16"/>
        <v>39</v>
      </c>
      <c r="AC28" s="1"/>
      <c r="AD28" s="10"/>
      <c r="AE28" s="10"/>
      <c r="AF28" s="10"/>
      <c r="AG28" s="10"/>
      <c r="AH28" s="10"/>
      <c r="AI28" s="10"/>
    </row>
    <row r="29" spans="1:35" ht="15.75" customHeight="1">
      <c r="A29" s="11">
        <v>14</v>
      </c>
      <c r="B29" s="12">
        <v>721217106018</v>
      </c>
      <c r="C29" s="13" t="s">
        <v>49</v>
      </c>
      <c r="D29" s="14">
        <v>18</v>
      </c>
      <c r="E29" s="14">
        <v>4</v>
      </c>
      <c r="F29" s="8"/>
      <c r="G29" s="8"/>
      <c r="H29" s="8"/>
      <c r="I29" s="8"/>
      <c r="J29" s="15"/>
      <c r="K29" s="16">
        <v>23</v>
      </c>
      <c r="L29" s="16">
        <v>12</v>
      </c>
      <c r="M29" s="19"/>
      <c r="N29" s="18"/>
      <c r="O29" s="15"/>
      <c r="P29" s="15"/>
      <c r="Q29" s="20">
        <v>4</v>
      </c>
      <c r="R29" s="20">
        <v>23</v>
      </c>
      <c r="S29" s="6"/>
      <c r="T29" s="6">
        <v>20</v>
      </c>
      <c r="U29" s="6"/>
      <c r="V29" s="6">
        <v>18</v>
      </c>
      <c r="W29" s="6">
        <v>20</v>
      </c>
      <c r="X29" s="8">
        <f t="shared" ref="X29:AB29" si="17">(D29+I29+N29+S29)</f>
        <v>18</v>
      </c>
      <c r="Y29" s="8">
        <f t="shared" si="17"/>
        <v>24</v>
      </c>
      <c r="Z29" s="8">
        <f t="shared" si="17"/>
        <v>23</v>
      </c>
      <c r="AA29" s="8">
        <f t="shared" si="17"/>
        <v>34</v>
      </c>
      <c r="AB29" s="8">
        <f t="shared" si="17"/>
        <v>43</v>
      </c>
      <c r="AC29" s="1"/>
      <c r="AD29" s="10"/>
      <c r="AE29" s="10"/>
      <c r="AF29" s="10"/>
      <c r="AG29" s="10"/>
      <c r="AH29" s="10"/>
      <c r="AI29" s="10"/>
    </row>
    <row r="30" spans="1:35" ht="15.75" customHeight="1">
      <c r="A30" s="11">
        <v>15</v>
      </c>
      <c r="B30" s="12">
        <v>721217106019</v>
      </c>
      <c r="C30" s="13" t="s">
        <v>50</v>
      </c>
      <c r="D30" s="14">
        <v>29</v>
      </c>
      <c r="E30" s="14">
        <v>4</v>
      </c>
      <c r="F30" s="8"/>
      <c r="G30" s="8"/>
      <c r="H30" s="8"/>
      <c r="I30" s="8"/>
      <c r="J30" s="15"/>
      <c r="K30" s="16">
        <v>31</v>
      </c>
      <c r="L30" s="16">
        <v>6</v>
      </c>
      <c r="M30" s="17"/>
      <c r="N30" s="18"/>
      <c r="O30" s="15"/>
      <c r="P30" s="15"/>
      <c r="Q30" s="14">
        <v>5</v>
      </c>
      <c r="R30" s="14">
        <v>24</v>
      </c>
      <c r="S30" s="6"/>
      <c r="T30" s="6">
        <v>19</v>
      </c>
      <c r="U30" s="6"/>
      <c r="V30" s="6">
        <v>20</v>
      </c>
      <c r="W30" s="6">
        <v>20</v>
      </c>
      <c r="X30" s="8">
        <f t="shared" ref="X30:AB30" si="18">(D30+I30+N30+S30)</f>
        <v>29</v>
      </c>
      <c r="Y30" s="8">
        <f t="shared" si="18"/>
        <v>23</v>
      </c>
      <c r="Z30" s="8">
        <f t="shared" si="18"/>
        <v>31</v>
      </c>
      <c r="AA30" s="8">
        <f t="shared" si="18"/>
        <v>31</v>
      </c>
      <c r="AB30" s="8">
        <f t="shared" si="18"/>
        <v>44</v>
      </c>
      <c r="AC30" s="1"/>
      <c r="AD30" s="10"/>
      <c r="AE30" s="10"/>
      <c r="AF30" s="10"/>
      <c r="AG30" s="10"/>
      <c r="AH30" s="10"/>
      <c r="AI30" s="10"/>
    </row>
    <row r="31" spans="1:35" ht="15.75" customHeight="1">
      <c r="A31" s="11">
        <v>16</v>
      </c>
      <c r="B31" s="12">
        <v>721217106020</v>
      </c>
      <c r="C31" s="13" t="s">
        <v>51</v>
      </c>
      <c r="D31" s="14">
        <v>12</v>
      </c>
      <c r="E31" s="14">
        <v>9</v>
      </c>
      <c r="F31" s="8"/>
      <c r="G31" s="8"/>
      <c r="H31" s="8"/>
      <c r="I31" s="8"/>
      <c r="J31" s="15"/>
      <c r="K31" s="16">
        <v>24</v>
      </c>
      <c r="L31" s="16">
        <v>9</v>
      </c>
      <c r="M31" s="19"/>
      <c r="N31" s="18"/>
      <c r="O31" s="15"/>
      <c r="P31" s="15"/>
      <c r="Q31" s="20">
        <v>7</v>
      </c>
      <c r="R31" s="20">
        <v>24</v>
      </c>
      <c r="S31" s="6"/>
      <c r="T31" s="6">
        <v>20</v>
      </c>
      <c r="U31" s="6"/>
      <c r="V31" s="6">
        <v>19</v>
      </c>
      <c r="W31" s="6">
        <v>20</v>
      </c>
      <c r="X31" s="8">
        <f t="shared" ref="X31:AB31" si="19">(D31+I31+N31+S31)</f>
        <v>12</v>
      </c>
      <c r="Y31" s="8">
        <f t="shared" si="19"/>
        <v>29</v>
      </c>
      <c r="Z31" s="8">
        <f t="shared" si="19"/>
        <v>24</v>
      </c>
      <c r="AA31" s="8">
        <f t="shared" si="19"/>
        <v>35</v>
      </c>
      <c r="AB31" s="8">
        <f t="shared" si="19"/>
        <v>44</v>
      </c>
      <c r="AC31" s="1"/>
      <c r="AD31" s="10"/>
      <c r="AE31" s="10"/>
      <c r="AF31" s="10"/>
      <c r="AG31" s="10"/>
      <c r="AH31" s="10"/>
      <c r="AI31" s="10"/>
    </row>
    <row r="32" spans="1:35" ht="15.75" customHeight="1">
      <c r="A32" s="11">
        <v>17</v>
      </c>
      <c r="B32" s="12">
        <v>721217106021</v>
      </c>
      <c r="C32" s="13" t="s">
        <v>52</v>
      </c>
      <c r="D32" s="14">
        <v>24</v>
      </c>
      <c r="E32" s="14">
        <v>7</v>
      </c>
      <c r="F32" s="8"/>
      <c r="G32" s="8"/>
      <c r="H32" s="8"/>
      <c r="I32" s="8"/>
      <c r="J32" s="15"/>
      <c r="K32" s="16">
        <v>24</v>
      </c>
      <c r="L32" s="16">
        <v>6</v>
      </c>
      <c r="M32" s="19"/>
      <c r="N32" s="18"/>
      <c r="O32" s="15"/>
      <c r="P32" s="15"/>
      <c r="Q32" s="20">
        <v>1</v>
      </c>
      <c r="R32" s="20">
        <v>21</v>
      </c>
      <c r="S32" s="6"/>
      <c r="T32" s="6">
        <v>18</v>
      </c>
      <c r="U32" s="6"/>
      <c r="V32" s="6">
        <v>20</v>
      </c>
      <c r="W32" s="6">
        <v>20</v>
      </c>
      <c r="X32" s="8">
        <f t="shared" ref="X32:AB32" si="20">(D32+I32+N32+S32)</f>
        <v>24</v>
      </c>
      <c r="Y32" s="8">
        <f t="shared" si="20"/>
        <v>25</v>
      </c>
      <c r="Z32" s="8">
        <f t="shared" si="20"/>
        <v>24</v>
      </c>
      <c r="AA32" s="8">
        <f t="shared" si="20"/>
        <v>27</v>
      </c>
      <c r="AB32" s="8">
        <f t="shared" si="20"/>
        <v>41</v>
      </c>
      <c r="AC32" s="1"/>
      <c r="AD32" s="10"/>
      <c r="AE32" s="10"/>
      <c r="AF32" s="10"/>
      <c r="AG32" s="10"/>
      <c r="AH32" s="10"/>
      <c r="AI32" s="10"/>
    </row>
    <row r="33" spans="1:35" ht="15.75" customHeight="1">
      <c r="A33" s="11">
        <v>18</v>
      </c>
      <c r="B33" s="12">
        <v>721217106023</v>
      </c>
      <c r="C33" s="13" t="s">
        <v>53</v>
      </c>
      <c r="D33" s="14">
        <v>16</v>
      </c>
      <c r="E33" s="14">
        <v>14</v>
      </c>
      <c r="F33" s="8"/>
      <c r="G33" s="8"/>
      <c r="H33" s="8"/>
      <c r="I33" s="8"/>
      <c r="J33" s="15"/>
      <c r="K33" s="16">
        <v>33</v>
      </c>
      <c r="L33" s="16">
        <v>7</v>
      </c>
      <c r="M33" s="19"/>
      <c r="N33" s="18"/>
      <c r="O33" s="15"/>
      <c r="P33" s="15"/>
      <c r="Q33" s="14">
        <v>7</v>
      </c>
      <c r="R33" s="14">
        <v>30</v>
      </c>
      <c r="S33" s="6"/>
      <c r="T33" s="6">
        <v>20</v>
      </c>
      <c r="U33" s="6"/>
      <c r="V33" s="6">
        <v>18</v>
      </c>
      <c r="W33" s="6">
        <v>17</v>
      </c>
      <c r="X33" s="8">
        <f t="shared" ref="X33:AB33" si="21">(D33+I33+N33+S33)</f>
        <v>16</v>
      </c>
      <c r="Y33" s="8">
        <f t="shared" si="21"/>
        <v>34</v>
      </c>
      <c r="Z33" s="8">
        <f t="shared" si="21"/>
        <v>33</v>
      </c>
      <c r="AA33" s="8">
        <f t="shared" si="21"/>
        <v>32</v>
      </c>
      <c r="AB33" s="8">
        <f t="shared" si="21"/>
        <v>47</v>
      </c>
      <c r="AC33" s="1"/>
      <c r="AD33" s="10"/>
      <c r="AE33" s="10"/>
      <c r="AF33" s="10"/>
      <c r="AG33" s="10"/>
      <c r="AH33" s="10"/>
      <c r="AI33" s="10"/>
    </row>
    <row r="34" spans="1:35" ht="15.75" customHeight="1">
      <c r="A34" s="11">
        <v>19</v>
      </c>
      <c r="B34" s="12">
        <v>721217106024</v>
      </c>
      <c r="C34" s="13" t="s">
        <v>54</v>
      </c>
      <c r="D34" s="14">
        <v>28</v>
      </c>
      <c r="E34" s="14">
        <v>8</v>
      </c>
      <c r="F34" s="8"/>
      <c r="G34" s="8"/>
      <c r="H34" s="8"/>
      <c r="I34" s="8"/>
      <c r="J34" s="15"/>
      <c r="K34" s="16">
        <v>25</v>
      </c>
      <c r="L34" s="16">
        <v>13</v>
      </c>
      <c r="M34" s="17"/>
      <c r="N34" s="18"/>
      <c r="O34" s="15"/>
      <c r="P34" s="15"/>
      <c r="Q34" s="20">
        <v>3</v>
      </c>
      <c r="R34" s="20">
        <v>25</v>
      </c>
      <c r="S34" s="6"/>
      <c r="T34" s="6">
        <v>16</v>
      </c>
      <c r="U34" s="6"/>
      <c r="V34" s="6">
        <v>19</v>
      </c>
      <c r="W34" s="6">
        <v>20</v>
      </c>
      <c r="X34" s="8">
        <f t="shared" ref="X34:AB34" si="22">(D34+I34+N34+S34)</f>
        <v>28</v>
      </c>
      <c r="Y34" s="8">
        <f t="shared" si="22"/>
        <v>24</v>
      </c>
      <c r="Z34" s="8">
        <f t="shared" si="22"/>
        <v>25</v>
      </c>
      <c r="AA34" s="8">
        <f t="shared" si="22"/>
        <v>35</v>
      </c>
      <c r="AB34" s="8">
        <f t="shared" si="22"/>
        <v>45</v>
      </c>
      <c r="AC34" s="1"/>
      <c r="AD34" s="10"/>
      <c r="AE34" s="10"/>
      <c r="AF34" s="10"/>
      <c r="AG34" s="10"/>
      <c r="AH34" s="10"/>
      <c r="AI34" s="10"/>
    </row>
    <row r="35" spans="1:35" ht="15.75" customHeight="1">
      <c r="A35" s="11">
        <v>20</v>
      </c>
      <c r="B35" s="12">
        <v>721217106025</v>
      </c>
      <c r="C35" s="13" t="s">
        <v>55</v>
      </c>
      <c r="D35" s="14">
        <v>30</v>
      </c>
      <c r="E35" s="14">
        <v>3</v>
      </c>
      <c r="F35" s="15"/>
      <c r="G35" s="15"/>
      <c r="H35" s="15"/>
      <c r="I35" s="15"/>
      <c r="J35" s="15"/>
      <c r="K35" s="22">
        <v>30</v>
      </c>
      <c r="L35" s="22">
        <v>7</v>
      </c>
      <c r="M35" s="23"/>
      <c r="N35" s="18"/>
      <c r="O35" s="15"/>
      <c r="P35" s="15"/>
      <c r="Q35" s="14">
        <v>4</v>
      </c>
      <c r="R35" s="14">
        <v>30</v>
      </c>
      <c r="S35" s="24"/>
      <c r="T35" s="24">
        <v>20</v>
      </c>
      <c r="U35" s="24"/>
      <c r="V35" s="24">
        <v>18</v>
      </c>
      <c r="W35" s="24">
        <v>18</v>
      </c>
      <c r="X35" s="8">
        <f t="shared" ref="X35:AB35" si="23">(D35+I35+N35+S35)</f>
        <v>30</v>
      </c>
      <c r="Y35" s="8">
        <f t="shared" si="23"/>
        <v>23</v>
      </c>
      <c r="Z35" s="8">
        <f t="shared" si="23"/>
        <v>30</v>
      </c>
      <c r="AA35" s="8">
        <f t="shared" si="23"/>
        <v>29</v>
      </c>
      <c r="AB35" s="8">
        <f t="shared" si="23"/>
        <v>48</v>
      </c>
      <c r="AC35" s="1"/>
      <c r="AD35" s="10"/>
      <c r="AE35" s="10"/>
      <c r="AF35" s="10"/>
      <c r="AG35" s="10"/>
      <c r="AH35" s="10"/>
      <c r="AI35" s="10"/>
    </row>
    <row r="36" spans="1:35" ht="15.75" customHeight="1">
      <c r="A36" s="11">
        <v>21</v>
      </c>
      <c r="B36" s="12">
        <v>721217106026</v>
      </c>
      <c r="C36" s="13" t="s">
        <v>56</v>
      </c>
      <c r="D36" s="14">
        <v>24</v>
      </c>
      <c r="E36" s="14">
        <v>3</v>
      </c>
      <c r="F36" s="8"/>
      <c r="G36" s="8"/>
      <c r="H36" s="8"/>
      <c r="I36" s="8"/>
      <c r="J36" s="15"/>
      <c r="K36" s="16">
        <v>24</v>
      </c>
      <c r="L36" s="16">
        <v>13</v>
      </c>
      <c r="M36" s="17"/>
      <c r="N36" s="18"/>
      <c r="O36" s="15"/>
      <c r="P36" s="15"/>
      <c r="Q36" s="20">
        <v>9</v>
      </c>
      <c r="R36" s="20">
        <v>24</v>
      </c>
      <c r="S36" s="6"/>
      <c r="T36" s="6">
        <v>20</v>
      </c>
      <c r="U36" s="6"/>
      <c r="V36" s="6">
        <v>20</v>
      </c>
      <c r="W36" s="6">
        <v>17</v>
      </c>
      <c r="X36" s="8">
        <f t="shared" ref="X36:AB36" si="24">(D36+I36+N36+S36)</f>
        <v>24</v>
      </c>
      <c r="Y36" s="8">
        <f t="shared" si="24"/>
        <v>23</v>
      </c>
      <c r="Z36" s="8">
        <f t="shared" si="24"/>
        <v>24</v>
      </c>
      <c r="AA36" s="8">
        <f t="shared" si="24"/>
        <v>42</v>
      </c>
      <c r="AB36" s="8">
        <f t="shared" si="24"/>
        <v>41</v>
      </c>
      <c r="AC36" s="1"/>
      <c r="AD36" s="10"/>
      <c r="AE36" s="10"/>
      <c r="AF36" s="10"/>
      <c r="AG36" s="10"/>
      <c r="AH36" s="10"/>
      <c r="AI36" s="10"/>
    </row>
    <row r="37" spans="1:35" ht="15.75" customHeight="1">
      <c r="A37" s="11">
        <v>22</v>
      </c>
      <c r="B37" s="12">
        <v>721217106027</v>
      </c>
      <c r="C37" s="13" t="s">
        <v>57</v>
      </c>
      <c r="D37" s="14">
        <v>5</v>
      </c>
      <c r="E37" s="14">
        <v>13</v>
      </c>
      <c r="F37" s="8"/>
      <c r="G37" s="8"/>
      <c r="H37" s="8"/>
      <c r="I37" s="8"/>
      <c r="J37" s="15"/>
      <c r="K37" s="16">
        <v>18</v>
      </c>
      <c r="L37" s="16">
        <v>7</v>
      </c>
      <c r="M37" s="19"/>
      <c r="N37" s="18"/>
      <c r="O37" s="15"/>
      <c r="P37" s="15"/>
      <c r="Q37" s="20">
        <v>8</v>
      </c>
      <c r="R37" s="20">
        <v>17</v>
      </c>
      <c r="S37" s="6"/>
      <c r="T37" s="6">
        <v>18</v>
      </c>
      <c r="U37" s="6"/>
      <c r="V37" s="6">
        <v>20</v>
      </c>
      <c r="W37" s="6">
        <v>18</v>
      </c>
      <c r="X37" s="8">
        <f t="shared" ref="X37:AB37" si="25">(D37+I37+N37+S37)</f>
        <v>5</v>
      </c>
      <c r="Y37" s="8">
        <f t="shared" si="25"/>
        <v>31</v>
      </c>
      <c r="Z37" s="8">
        <f t="shared" si="25"/>
        <v>18</v>
      </c>
      <c r="AA37" s="8">
        <f t="shared" si="25"/>
        <v>35</v>
      </c>
      <c r="AB37" s="8">
        <f t="shared" si="25"/>
        <v>35</v>
      </c>
      <c r="AC37" s="1"/>
      <c r="AD37" s="10"/>
      <c r="AE37" s="10"/>
      <c r="AF37" s="10"/>
      <c r="AG37" s="10"/>
      <c r="AH37" s="10"/>
      <c r="AI37" s="10"/>
    </row>
    <row r="38" spans="1:35" ht="15.75" customHeight="1">
      <c r="A38" s="11">
        <v>23</v>
      </c>
      <c r="B38" s="12">
        <v>721217106028</v>
      </c>
      <c r="C38" s="13" t="s">
        <v>58</v>
      </c>
      <c r="D38" s="14">
        <v>27</v>
      </c>
      <c r="E38" s="14">
        <v>6</v>
      </c>
      <c r="F38" s="8"/>
      <c r="G38" s="8"/>
      <c r="H38" s="8"/>
      <c r="I38" s="8"/>
      <c r="J38" s="15"/>
      <c r="K38" s="16">
        <v>32</v>
      </c>
      <c r="L38" s="16">
        <v>8</v>
      </c>
      <c r="M38" s="19"/>
      <c r="N38" s="18"/>
      <c r="O38" s="15"/>
      <c r="P38" s="15"/>
      <c r="Q38" s="14">
        <v>14</v>
      </c>
      <c r="R38" s="14">
        <v>27</v>
      </c>
      <c r="S38" s="6"/>
      <c r="T38" s="6">
        <v>20</v>
      </c>
      <c r="U38" s="6"/>
      <c r="V38" s="6">
        <v>20</v>
      </c>
      <c r="W38" s="6">
        <v>20</v>
      </c>
      <c r="X38" s="8">
        <f t="shared" ref="X38:AB38" si="26">(D38+I38+N38+S38)</f>
        <v>27</v>
      </c>
      <c r="Y38" s="8">
        <f t="shared" si="26"/>
        <v>26</v>
      </c>
      <c r="Z38" s="8">
        <f t="shared" si="26"/>
        <v>32</v>
      </c>
      <c r="AA38" s="8">
        <f t="shared" si="26"/>
        <v>42</v>
      </c>
      <c r="AB38" s="8">
        <f t="shared" si="26"/>
        <v>47</v>
      </c>
      <c r="AC38" s="1"/>
      <c r="AD38" s="10"/>
      <c r="AE38" s="10"/>
      <c r="AF38" s="10"/>
      <c r="AG38" s="10"/>
      <c r="AH38" s="10"/>
      <c r="AI38" s="10"/>
    </row>
    <row r="39" spans="1:35" ht="15.75" customHeight="1">
      <c r="A39" s="11">
        <v>24</v>
      </c>
      <c r="B39" s="12">
        <v>721217106029</v>
      </c>
      <c r="C39" s="13" t="s">
        <v>59</v>
      </c>
      <c r="D39" s="14">
        <v>19</v>
      </c>
      <c r="E39" s="14">
        <v>10</v>
      </c>
      <c r="F39" s="8"/>
      <c r="G39" s="8"/>
      <c r="H39" s="8"/>
      <c r="I39" s="8"/>
      <c r="J39" s="15"/>
      <c r="K39" s="16">
        <v>28</v>
      </c>
      <c r="L39" s="16">
        <v>1</v>
      </c>
      <c r="M39" s="19"/>
      <c r="N39" s="18"/>
      <c r="O39" s="15"/>
      <c r="P39" s="15"/>
      <c r="Q39" s="20">
        <v>10</v>
      </c>
      <c r="R39" s="20">
        <v>19</v>
      </c>
      <c r="S39" s="6"/>
      <c r="T39" s="6">
        <v>19</v>
      </c>
      <c r="U39" s="6"/>
      <c r="V39" s="6">
        <v>16</v>
      </c>
      <c r="W39" s="6">
        <v>20</v>
      </c>
      <c r="X39" s="8">
        <f t="shared" ref="X39:AB39" si="27">(D39+I39+N39+S39)</f>
        <v>19</v>
      </c>
      <c r="Y39" s="8">
        <f t="shared" si="27"/>
        <v>29</v>
      </c>
      <c r="Z39" s="8">
        <f t="shared" si="27"/>
        <v>28</v>
      </c>
      <c r="AA39" s="8">
        <f t="shared" si="27"/>
        <v>27</v>
      </c>
      <c r="AB39" s="8">
        <f t="shared" si="27"/>
        <v>39</v>
      </c>
      <c r="AC39" s="1"/>
      <c r="AD39" s="10"/>
      <c r="AE39" s="10"/>
      <c r="AF39" s="10"/>
      <c r="AG39" s="10"/>
      <c r="AH39" s="10"/>
      <c r="AI39" s="10"/>
    </row>
    <row r="40" spans="1:35" ht="15.75" customHeight="1">
      <c r="A40" s="11">
        <v>25</v>
      </c>
      <c r="B40" s="12">
        <v>721217106030</v>
      </c>
      <c r="C40" s="13" t="s">
        <v>60</v>
      </c>
      <c r="D40" s="14">
        <v>19</v>
      </c>
      <c r="E40" s="14">
        <v>1</v>
      </c>
      <c r="F40" s="8"/>
      <c r="G40" s="8"/>
      <c r="H40" s="8"/>
      <c r="I40" s="8"/>
      <c r="J40" s="15"/>
      <c r="K40" s="16">
        <v>15</v>
      </c>
      <c r="L40" s="16">
        <v>11</v>
      </c>
      <c r="M40" s="19"/>
      <c r="N40" s="18"/>
      <c r="O40" s="15"/>
      <c r="P40" s="15"/>
      <c r="Q40" s="14">
        <v>13</v>
      </c>
      <c r="R40" s="14">
        <v>15</v>
      </c>
      <c r="S40" s="6"/>
      <c r="T40" s="6">
        <v>17</v>
      </c>
      <c r="U40" s="6"/>
      <c r="V40" s="6">
        <v>20</v>
      </c>
      <c r="W40" s="6">
        <v>20</v>
      </c>
      <c r="X40" s="8">
        <f t="shared" ref="X40:AB40" si="28">(D40+I40+N40+S40)</f>
        <v>19</v>
      </c>
      <c r="Y40" s="8">
        <f t="shared" si="28"/>
        <v>18</v>
      </c>
      <c r="Z40" s="8">
        <f t="shared" si="28"/>
        <v>15</v>
      </c>
      <c r="AA40" s="8">
        <f t="shared" si="28"/>
        <v>44</v>
      </c>
      <c r="AB40" s="8">
        <f t="shared" si="28"/>
        <v>35</v>
      </c>
      <c r="AC40" s="1"/>
      <c r="AD40" s="10"/>
      <c r="AE40" s="10"/>
      <c r="AF40" s="10"/>
      <c r="AG40" s="10"/>
      <c r="AH40" s="10"/>
      <c r="AI40" s="10"/>
    </row>
    <row r="41" spans="1:35" ht="15.75" customHeight="1">
      <c r="A41" s="11">
        <v>26</v>
      </c>
      <c r="B41" s="12">
        <v>721217106031</v>
      </c>
      <c r="C41" s="13" t="s">
        <v>61</v>
      </c>
      <c r="D41" s="14">
        <v>7</v>
      </c>
      <c r="E41" s="14">
        <v>4</v>
      </c>
      <c r="F41" s="8"/>
      <c r="G41" s="8"/>
      <c r="H41" s="8"/>
      <c r="I41" s="8"/>
      <c r="J41" s="15"/>
      <c r="K41" s="16">
        <v>7</v>
      </c>
      <c r="L41" s="16">
        <v>5</v>
      </c>
      <c r="M41" s="19"/>
      <c r="N41" s="18"/>
      <c r="O41" s="15"/>
      <c r="P41" s="15"/>
      <c r="Q41" s="20">
        <v>13</v>
      </c>
      <c r="R41" s="20">
        <v>5</v>
      </c>
      <c r="S41" s="6"/>
      <c r="T41" s="6">
        <v>20</v>
      </c>
      <c r="U41" s="6"/>
      <c r="V41" s="6">
        <v>20</v>
      </c>
      <c r="W41" s="6">
        <v>20</v>
      </c>
      <c r="X41" s="8">
        <f t="shared" ref="X41:AB41" si="29">(D41+I41+N41+S41)</f>
        <v>7</v>
      </c>
      <c r="Y41" s="8">
        <f t="shared" si="29"/>
        <v>24</v>
      </c>
      <c r="Z41" s="8">
        <f t="shared" si="29"/>
        <v>7</v>
      </c>
      <c r="AA41" s="8">
        <f t="shared" si="29"/>
        <v>38</v>
      </c>
      <c r="AB41" s="8">
        <f t="shared" si="29"/>
        <v>25</v>
      </c>
      <c r="AC41" s="1"/>
      <c r="AD41" s="10"/>
      <c r="AE41" s="10"/>
      <c r="AF41" s="10"/>
      <c r="AG41" s="10"/>
      <c r="AH41" s="10"/>
      <c r="AI41" s="10"/>
    </row>
    <row r="42" spans="1:35" ht="15.75" customHeight="1">
      <c r="A42" s="11">
        <v>27</v>
      </c>
      <c r="B42" s="12">
        <v>721217106032</v>
      </c>
      <c r="C42" s="13" t="s">
        <v>62</v>
      </c>
      <c r="D42" s="14">
        <v>25</v>
      </c>
      <c r="E42" s="14">
        <v>0</v>
      </c>
      <c r="F42" s="8"/>
      <c r="G42" s="8"/>
      <c r="H42" s="8"/>
      <c r="I42" s="8"/>
      <c r="J42" s="15"/>
      <c r="K42" s="16">
        <v>28</v>
      </c>
      <c r="L42" s="16">
        <v>7</v>
      </c>
      <c r="M42" s="19"/>
      <c r="N42" s="18"/>
      <c r="O42" s="15"/>
      <c r="P42" s="15"/>
      <c r="Q42" s="20">
        <v>12</v>
      </c>
      <c r="R42" s="20">
        <v>25</v>
      </c>
      <c r="S42" s="6"/>
      <c r="T42" s="6">
        <v>18</v>
      </c>
      <c r="U42" s="6"/>
      <c r="V42" s="6">
        <v>18</v>
      </c>
      <c r="W42" s="6">
        <v>20</v>
      </c>
      <c r="X42" s="8">
        <f t="shared" ref="X42:AB42" si="30">(D42+I42+N42+S42)</f>
        <v>25</v>
      </c>
      <c r="Y42" s="8">
        <f t="shared" si="30"/>
        <v>18</v>
      </c>
      <c r="Z42" s="8">
        <f t="shared" si="30"/>
        <v>28</v>
      </c>
      <c r="AA42" s="8">
        <f t="shared" si="30"/>
        <v>37</v>
      </c>
      <c r="AB42" s="8">
        <f t="shared" si="30"/>
        <v>45</v>
      </c>
      <c r="AC42" s="1"/>
      <c r="AD42" s="10"/>
      <c r="AE42" s="10"/>
      <c r="AF42" s="10"/>
      <c r="AG42" s="10"/>
      <c r="AH42" s="10"/>
      <c r="AI42" s="10"/>
    </row>
    <row r="43" spans="1:35" ht="15.75" customHeight="1">
      <c r="A43" s="11">
        <v>28</v>
      </c>
      <c r="B43" s="12">
        <v>721217106033</v>
      </c>
      <c r="C43" s="13" t="s">
        <v>63</v>
      </c>
      <c r="D43" s="14">
        <v>25</v>
      </c>
      <c r="E43" s="14">
        <v>4</v>
      </c>
      <c r="F43" s="8"/>
      <c r="G43" s="8"/>
      <c r="H43" s="8"/>
      <c r="I43" s="8"/>
      <c r="J43" s="15"/>
      <c r="K43" s="16">
        <v>31</v>
      </c>
      <c r="L43" s="16">
        <v>7</v>
      </c>
      <c r="M43" s="17"/>
      <c r="N43" s="18"/>
      <c r="O43" s="15"/>
      <c r="P43" s="15"/>
      <c r="Q43" s="14">
        <v>11</v>
      </c>
      <c r="R43" s="14">
        <v>25</v>
      </c>
      <c r="S43" s="6"/>
      <c r="T43" s="6">
        <v>15</v>
      </c>
      <c r="U43" s="6"/>
      <c r="V43" s="6">
        <v>20</v>
      </c>
      <c r="W43" s="6">
        <v>20</v>
      </c>
      <c r="X43" s="8">
        <f t="shared" ref="X43:AB43" si="31">(D43+I43+N43+S43)</f>
        <v>25</v>
      </c>
      <c r="Y43" s="8">
        <f t="shared" si="31"/>
        <v>19</v>
      </c>
      <c r="Z43" s="8">
        <f t="shared" si="31"/>
        <v>31</v>
      </c>
      <c r="AA43" s="8">
        <f t="shared" si="31"/>
        <v>38</v>
      </c>
      <c r="AB43" s="8">
        <f t="shared" si="31"/>
        <v>45</v>
      </c>
      <c r="AC43" s="1"/>
      <c r="AD43" s="10"/>
      <c r="AE43" s="10"/>
      <c r="AF43" s="10"/>
      <c r="AG43" s="10"/>
      <c r="AH43" s="10"/>
      <c r="AI43" s="10"/>
    </row>
    <row r="44" spans="1:35" ht="15.75" customHeight="1">
      <c r="A44" s="11">
        <v>29</v>
      </c>
      <c r="B44" s="12">
        <v>721217106034</v>
      </c>
      <c r="C44" s="13" t="s">
        <v>64</v>
      </c>
      <c r="D44" s="14">
        <v>23</v>
      </c>
      <c r="E44" s="14">
        <v>4</v>
      </c>
      <c r="F44" s="8"/>
      <c r="G44" s="8"/>
      <c r="H44" s="8"/>
      <c r="I44" s="8"/>
      <c r="J44" s="15"/>
      <c r="K44" s="16">
        <v>32</v>
      </c>
      <c r="L44" s="16">
        <v>9</v>
      </c>
      <c r="M44" s="17"/>
      <c r="N44" s="18"/>
      <c r="O44" s="15"/>
      <c r="P44" s="15"/>
      <c r="Q44" s="20">
        <v>2</v>
      </c>
      <c r="R44" s="20">
        <v>23</v>
      </c>
      <c r="S44" s="6"/>
      <c r="T44" s="6">
        <v>20</v>
      </c>
      <c r="U44" s="6"/>
      <c r="V44" s="6">
        <v>19</v>
      </c>
      <c r="W44" s="6">
        <v>20</v>
      </c>
      <c r="X44" s="8">
        <f t="shared" ref="X44:AB44" si="32">(D44+I44+N44+S44)</f>
        <v>23</v>
      </c>
      <c r="Y44" s="8">
        <f t="shared" si="32"/>
        <v>24</v>
      </c>
      <c r="Z44" s="8">
        <f t="shared" si="32"/>
        <v>32</v>
      </c>
      <c r="AA44" s="8">
        <f t="shared" si="32"/>
        <v>30</v>
      </c>
      <c r="AB44" s="8">
        <f t="shared" si="32"/>
        <v>43</v>
      </c>
      <c r="AC44" s="1"/>
      <c r="AD44" s="10"/>
      <c r="AE44" s="10"/>
      <c r="AF44" s="10"/>
      <c r="AG44" s="10"/>
      <c r="AH44" s="10"/>
      <c r="AI44" s="10"/>
    </row>
    <row r="45" spans="1:35" ht="15.75" customHeight="1">
      <c r="A45" s="11">
        <v>30</v>
      </c>
      <c r="B45" s="12">
        <v>721217106035</v>
      </c>
      <c r="C45" s="13" t="s">
        <v>65</v>
      </c>
      <c r="D45" s="14">
        <v>10</v>
      </c>
      <c r="E45" s="14">
        <v>7</v>
      </c>
      <c r="F45" s="8"/>
      <c r="G45" s="8"/>
      <c r="H45" s="8"/>
      <c r="I45" s="8"/>
      <c r="J45" s="15"/>
      <c r="K45" s="16">
        <v>21</v>
      </c>
      <c r="L45" s="16">
        <v>5</v>
      </c>
      <c r="M45" s="19"/>
      <c r="N45" s="18"/>
      <c r="O45" s="15"/>
      <c r="P45" s="15"/>
      <c r="Q45" s="20">
        <v>5</v>
      </c>
      <c r="R45" s="20">
        <v>14</v>
      </c>
      <c r="S45" s="6"/>
      <c r="T45" s="6">
        <v>20</v>
      </c>
      <c r="U45" s="6"/>
      <c r="V45" s="6">
        <v>20</v>
      </c>
      <c r="W45" s="6">
        <v>20</v>
      </c>
      <c r="X45" s="8">
        <f t="shared" ref="X45:AB45" si="33">(D45+I45+N45+S45)</f>
        <v>10</v>
      </c>
      <c r="Y45" s="8">
        <f t="shared" si="33"/>
        <v>27</v>
      </c>
      <c r="Z45" s="8">
        <f t="shared" si="33"/>
        <v>21</v>
      </c>
      <c r="AA45" s="8">
        <f t="shared" si="33"/>
        <v>30</v>
      </c>
      <c r="AB45" s="8">
        <f t="shared" si="33"/>
        <v>34</v>
      </c>
      <c r="AC45" s="1"/>
      <c r="AD45" s="10"/>
      <c r="AE45" s="10"/>
      <c r="AF45" s="10"/>
      <c r="AG45" s="10"/>
      <c r="AH45" s="10"/>
      <c r="AI45" s="10"/>
    </row>
    <row r="46" spans="1:35" ht="15.75" customHeight="1">
      <c r="A46" s="11">
        <v>31</v>
      </c>
      <c r="B46" s="12">
        <v>721217106036</v>
      </c>
      <c r="C46" s="13" t="s">
        <v>66</v>
      </c>
      <c r="D46" s="14">
        <v>22</v>
      </c>
      <c r="E46" s="14">
        <v>4</v>
      </c>
      <c r="F46" s="8"/>
      <c r="G46" s="8"/>
      <c r="H46" s="8"/>
      <c r="I46" s="8"/>
      <c r="J46" s="15"/>
      <c r="K46" s="16">
        <v>24</v>
      </c>
      <c r="L46" s="16">
        <v>1</v>
      </c>
      <c r="M46" s="19"/>
      <c r="N46" s="18"/>
      <c r="O46" s="15"/>
      <c r="P46" s="15"/>
      <c r="Q46" s="20">
        <v>9</v>
      </c>
      <c r="R46" s="20">
        <v>19</v>
      </c>
      <c r="S46" s="6"/>
      <c r="T46" s="6">
        <v>20</v>
      </c>
      <c r="U46" s="6"/>
      <c r="V46" s="6">
        <v>20</v>
      </c>
      <c r="W46" s="6">
        <v>20</v>
      </c>
      <c r="X46" s="8">
        <f t="shared" ref="X46:AB46" si="34">(D46+I46+N46+S46)</f>
        <v>22</v>
      </c>
      <c r="Y46" s="8">
        <f t="shared" si="34"/>
        <v>24</v>
      </c>
      <c r="Z46" s="8">
        <f t="shared" si="34"/>
        <v>24</v>
      </c>
      <c r="AA46" s="8">
        <f t="shared" si="34"/>
        <v>30</v>
      </c>
      <c r="AB46" s="8">
        <f t="shared" si="34"/>
        <v>39</v>
      </c>
      <c r="AC46" s="1"/>
      <c r="AD46" s="10"/>
      <c r="AE46" s="10"/>
      <c r="AF46" s="10"/>
      <c r="AG46" s="10"/>
      <c r="AH46" s="10"/>
      <c r="AI46" s="10"/>
    </row>
    <row r="47" spans="1:35" ht="15.75" customHeight="1">
      <c r="A47" s="11">
        <v>32</v>
      </c>
      <c r="B47" s="12">
        <v>721217106037</v>
      </c>
      <c r="C47" s="13" t="s">
        <v>67</v>
      </c>
      <c r="D47" s="14">
        <v>25</v>
      </c>
      <c r="E47" s="14">
        <v>1</v>
      </c>
      <c r="F47" s="8"/>
      <c r="G47" s="8"/>
      <c r="H47" s="8"/>
      <c r="I47" s="8"/>
      <c r="J47" s="15"/>
      <c r="K47" s="16">
        <v>25</v>
      </c>
      <c r="L47" s="16">
        <v>2</v>
      </c>
      <c r="M47" s="19"/>
      <c r="N47" s="18"/>
      <c r="O47" s="15"/>
      <c r="P47" s="15"/>
      <c r="Q47" s="20">
        <v>3</v>
      </c>
      <c r="R47" s="20">
        <v>25</v>
      </c>
      <c r="S47" s="6"/>
      <c r="T47" s="6">
        <v>18</v>
      </c>
      <c r="U47" s="6"/>
      <c r="V47" s="6">
        <v>20</v>
      </c>
      <c r="W47" s="6">
        <v>20</v>
      </c>
      <c r="X47" s="8">
        <f t="shared" ref="X47:AB47" si="35">(D47+I47+N47+S47)</f>
        <v>25</v>
      </c>
      <c r="Y47" s="8">
        <f t="shared" si="35"/>
        <v>19</v>
      </c>
      <c r="Z47" s="8">
        <f t="shared" si="35"/>
        <v>25</v>
      </c>
      <c r="AA47" s="8">
        <f t="shared" si="35"/>
        <v>25</v>
      </c>
      <c r="AB47" s="8">
        <f t="shared" si="35"/>
        <v>45</v>
      </c>
      <c r="AC47" s="1"/>
      <c r="AD47" s="10"/>
      <c r="AE47" s="10"/>
      <c r="AF47" s="10"/>
      <c r="AG47" s="10"/>
      <c r="AH47" s="10"/>
      <c r="AI47" s="10"/>
    </row>
    <row r="48" spans="1:35" ht="15.75" customHeight="1">
      <c r="A48" s="11">
        <v>33</v>
      </c>
      <c r="B48" s="12">
        <v>721217106038</v>
      </c>
      <c r="C48" s="13" t="s">
        <v>68</v>
      </c>
      <c r="D48" s="14">
        <v>23</v>
      </c>
      <c r="E48" s="14">
        <v>10</v>
      </c>
      <c r="F48" s="8"/>
      <c r="G48" s="8"/>
      <c r="H48" s="8"/>
      <c r="I48" s="8"/>
      <c r="J48" s="15"/>
      <c r="K48" s="16">
        <v>31</v>
      </c>
      <c r="L48" s="16">
        <v>10</v>
      </c>
      <c r="M48" s="19"/>
      <c r="N48" s="18"/>
      <c r="O48" s="15"/>
      <c r="P48" s="15"/>
      <c r="Q48" s="14">
        <v>4</v>
      </c>
      <c r="R48" s="14">
        <v>28</v>
      </c>
      <c r="S48" s="6"/>
      <c r="T48" s="6">
        <v>19</v>
      </c>
      <c r="U48" s="6"/>
      <c r="V48" s="6">
        <v>20</v>
      </c>
      <c r="W48" s="6">
        <v>20</v>
      </c>
      <c r="X48" s="8">
        <f t="shared" ref="X48:AB48" si="36">(D48+I48+N48+S48)</f>
        <v>23</v>
      </c>
      <c r="Y48" s="8">
        <f t="shared" si="36"/>
        <v>29</v>
      </c>
      <c r="Z48" s="8">
        <f t="shared" si="36"/>
        <v>31</v>
      </c>
      <c r="AA48" s="8">
        <f t="shared" si="36"/>
        <v>34</v>
      </c>
      <c r="AB48" s="8">
        <f t="shared" si="36"/>
        <v>48</v>
      </c>
      <c r="AC48" s="1"/>
      <c r="AD48" s="10"/>
      <c r="AE48" s="10"/>
      <c r="AF48" s="10"/>
      <c r="AG48" s="10"/>
      <c r="AH48" s="10"/>
      <c r="AI48" s="10"/>
    </row>
    <row r="49" spans="1:35" ht="15.75" customHeight="1">
      <c r="A49" s="11">
        <v>34</v>
      </c>
      <c r="B49" s="12">
        <v>721217106039</v>
      </c>
      <c r="C49" s="13" t="s">
        <v>69</v>
      </c>
      <c r="D49" s="14">
        <v>8</v>
      </c>
      <c r="E49" s="14">
        <v>6</v>
      </c>
      <c r="F49" s="8"/>
      <c r="G49" s="8"/>
      <c r="H49" s="8"/>
      <c r="I49" s="8"/>
      <c r="J49" s="15"/>
      <c r="K49" s="16">
        <v>20</v>
      </c>
      <c r="L49" s="16">
        <v>7</v>
      </c>
      <c r="M49" s="19"/>
      <c r="N49" s="18"/>
      <c r="O49" s="15"/>
      <c r="P49" s="15"/>
      <c r="Q49" s="20">
        <v>8</v>
      </c>
      <c r="R49" s="20">
        <v>20</v>
      </c>
      <c r="S49" s="6"/>
      <c r="T49" s="6">
        <v>20</v>
      </c>
      <c r="U49" s="6"/>
      <c r="V49" s="6">
        <v>17</v>
      </c>
      <c r="W49" s="6">
        <v>20</v>
      </c>
      <c r="X49" s="8">
        <f t="shared" ref="X49:AB49" si="37">(D49+I49+N49+S49)</f>
        <v>8</v>
      </c>
      <c r="Y49" s="8">
        <f t="shared" si="37"/>
        <v>26</v>
      </c>
      <c r="Z49" s="8">
        <f t="shared" si="37"/>
        <v>20</v>
      </c>
      <c r="AA49" s="8">
        <f t="shared" si="37"/>
        <v>32</v>
      </c>
      <c r="AB49" s="8">
        <f t="shared" si="37"/>
        <v>40</v>
      </c>
      <c r="AC49" s="1"/>
      <c r="AD49" s="10"/>
      <c r="AE49" s="10"/>
      <c r="AF49" s="10"/>
      <c r="AG49" s="10"/>
      <c r="AH49" s="10"/>
      <c r="AI49" s="10"/>
    </row>
    <row r="50" spans="1:35" ht="15.75" customHeight="1">
      <c r="A50" s="11">
        <v>35</v>
      </c>
      <c r="B50" s="12">
        <v>721217106040</v>
      </c>
      <c r="C50" s="13" t="s">
        <v>70</v>
      </c>
      <c r="D50" s="14">
        <v>4</v>
      </c>
      <c r="E50" s="14">
        <v>2</v>
      </c>
      <c r="F50" s="8"/>
      <c r="G50" s="8"/>
      <c r="H50" s="8"/>
      <c r="I50" s="8"/>
      <c r="J50" s="15"/>
      <c r="K50" s="16">
        <v>0</v>
      </c>
      <c r="L50" s="16">
        <v>14</v>
      </c>
      <c r="M50" s="19"/>
      <c r="N50" s="18"/>
      <c r="O50" s="15"/>
      <c r="P50" s="15"/>
      <c r="Q50" s="14">
        <v>13</v>
      </c>
      <c r="R50" s="14">
        <v>1</v>
      </c>
      <c r="S50" s="6"/>
      <c r="T50" s="6">
        <v>16</v>
      </c>
      <c r="U50" s="6"/>
      <c r="V50" s="6">
        <v>18</v>
      </c>
      <c r="W50" s="6">
        <v>20</v>
      </c>
      <c r="X50" s="8">
        <f t="shared" ref="X50:AB50" si="38">(D50+I50+N50+S50)</f>
        <v>4</v>
      </c>
      <c r="Y50" s="8">
        <f t="shared" si="38"/>
        <v>18</v>
      </c>
      <c r="Z50" s="8">
        <f t="shared" si="38"/>
        <v>0</v>
      </c>
      <c r="AA50" s="8">
        <f t="shared" si="38"/>
        <v>45</v>
      </c>
      <c r="AB50" s="8">
        <f t="shared" si="38"/>
        <v>21</v>
      </c>
      <c r="AC50" s="1"/>
      <c r="AD50" s="10"/>
      <c r="AE50" s="10"/>
      <c r="AF50" s="10"/>
      <c r="AG50" s="10"/>
      <c r="AH50" s="10"/>
      <c r="AI50" s="10"/>
    </row>
    <row r="51" spans="1:35" ht="15.75" customHeight="1">
      <c r="A51" s="11">
        <v>36</v>
      </c>
      <c r="B51" s="12">
        <v>721217106041</v>
      </c>
      <c r="C51" s="13" t="s">
        <v>71</v>
      </c>
      <c r="D51" s="14">
        <v>14</v>
      </c>
      <c r="E51" s="14">
        <v>13</v>
      </c>
      <c r="F51" s="8"/>
      <c r="G51" s="8"/>
      <c r="H51" s="8"/>
      <c r="I51" s="8"/>
      <c r="J51" s="15"/>
      <c r="K51" s="16">
        <v>21</v>
      </c>
      <c r="L51" s="16">
        <v>9</v>
      </c>
      <c r="M51" s="19"/>
      <c r="N51" s="18"/>
      <c r="O51" s="15"/>
      <c r="P51" s="15"/>
      <c r="Q51" s="20">
        <v>14</v>
      </c>
      <c r="R51" s="20">
        <v>18</v>
      </c>
      <c r="S51" s="6"/>
      <c r="T51" s="6">
        <v>20</v>
      </c>
      <c r="U51" s="6"/>
      <c r="V51" s="6">
        <v>20</v>
      </c>
      <c r="W51" s="6">
        <v>14</v>
      </c>
      <c r="X51" s="8">
        <f t="shared" ref="X51:AB51" si="39">(D51+I51+N51+S51)</f>
        <v>14</v>
      </c>
      <c r="Y51" s="8">
        <f t="shared" si="39"/>
        <v>33</v>
      </c>
      <c r="Z51" s="8">
        <f t="shared" si="39"/>
        <v>21</v>
      </c>
      <c r="AA51" s="8">
        <f t="shared" si="39"/>
        <v>43</v>
      </c>
      <c r="AB51" s="8">
        <f t="shared" si="39"/>
        <v>32</v>
      </c>
      <c r="AC51" s="1"/>
      <c r="AD51" s="10"/>
      <c r="AE51" s="10"/>
      <c r="AF51" s="10"/>
      <c r="AG51" s="10"/>
      <c r="AH51" s="10"/>
      <c r="AI51" s="10"/>
    </row>
    <row r="52" spans="1:35" ht="15.75" customHeight="1">
      <c r="A52" s="11">
        <v>37</v>
      </c>
      <c r="B52" s="12">
        <v>721217106042</v>
      </c>
      <c r="C52" s="13" t="s">
        <v>72</v>
      </c>
      <c r="D52" s="14">
        <v>3</v>
      </c>
      <c r="E52" s="14">
        <v>2</v>
      </c>
      <c r="F52" s="8"/>
      <c r="G52" s="8"/>
      <c r="H52" s="8"/>
      <c r="I52" s="8"/>
      <c r="J52" s="15"/>
      <c r="K52" s="16">
        <v>4</v>
      </c>
      <c r="L52" s="16">
        <v>13</v>
      </c>
      <c r="M52" s="17"/>
      <c r="N52" s="18"/>
      <c r="O52" s="15"/>
      <c r="P52" s="15"/>
      <c r="Q52" s="20">
        <v>16</v>
      </c>
      <c r="R52" s="20">
        <v>4</v>
      </c>
      <c r="S52" s="6"/>
      <c r="T52" s="6">
        <v>20</v>
      </c>
      <c r="U52" s="6"/>
      <c r="V52" s="6">
        <v>19</v>
      </c>
      <c r="W52" s="6">
        <v>20</v>
      </c>
      <c r="X52" s="8">
        <f t="shared" ref="X52:AB52" si="40">(D52+I52+N52+S52)</f>
        <v>3</v>
      </c>
      <c r="Y52" s="8">
        <f t="shared" si="40"/>
        <v>22</v>
      </c>
      <c r="Z52" s="8">
        <f t="shared" si="40"/>
        <v>4</v>
      </c>
      <c r="AA52" s="8">
        <f t="shared" si="40"/>
        <v>48</v>
      </c>
      <c r="AB52" s="8">
        <f t="shared" si="40"/>
        <v>24</v>
      </c>
      <c r="AC52" s="1"/>
      <c r="AD52" s="10"/>
      <c r="AE52" s="10"/>
      <c r="AF52" s="10"/>
      <c r="AG52" s="10"/>
      <c r="AH52" s="10"/>
      <c r="AI52" s="10"/>
    </row>
    <row r="53" spans="1:35" ht="15.75" customHeight="1">
      <c r="A53" s="11">
        <v>38</v>
      </c>
      <c r="B53" s="12">
        <v>721217106043</v>
      </c>
      <c r="C53" s="13" t="s">
        <v>73</v>
      </c>
      <c r="D53" s="14">
        <v>16</v>
      </c>
      <c r="E53" s="14">
        <v>14</v>
      </c>
      <c r="F53" s="8"/>
      <c r="G53" s="8"/>
      <c r="H53" s="8"/>
      <c r="I53" s="8"/>
      <c r="J53" s="15"/>
      <c r="K53" s="16">
        <v>31</v>
      </c>
      <c r="L53" s="16">
        <v>5</v>
      </c>
      <c r="M53" s="17"/>
      <c r="N53" s="18"/>
      <c r="O53" s="15"/>
      <c r="P53" s="15"/>
      <c r="Q53" s="14">
        <v>10</v>
      </c>
      <c r="R53" s="14">
        <v>19</v>
      </c>
      <c r="S53" s="6"/>
      <c r="T53" s="6">
        <v>18</v>
      </c>
      <c r="U53" s="6"/>
      <c r="V53" s="6">
        <v>20</v>
      </c>
      <c r="W53" s="6">
        <v>16</v>
      </c>
      <c r="X53" s="8">
        <f t="shared" ref="X53:AB53" si="41">(D53+I53+N53+S53)</f>
        <v>16</v>
      </c>
      <c r="Y53" s="8">
        <f t="shared" si="41"/>
        <v>32</v>
      </c>
      <c r="Z53" s="8">
        <f t="shared" si="41"/>
        <v>31</v>
      </c>
      <c r="AA53" s="8">
        <f t="shared" si="41"/>
        <v>35</v>
      </c>
      <c r="AB53" s="8">
        <f t="shared" si="41"/>
        <v>35</v>
      </c>
      <c r="AC53" s="1"/>
      <c r="AD53" s="10"/>
      <c r="AE53" s="10"/>
      <c r="AF53" s="10"/>
      <c r="AG53" s="10"/>
      <c r="AH53" s="10"/>
      <c r="AI53" s="10"/>
    </row>
    <row r="54" spans="1:35" ht="15.75" customHeight="1">
      <c r="A54" s="11">
        <v>39</v>
      </c>
      <c r="B54" s="12">
        <v>721217106045</v>
      </c>
      <c r="C54" s="13" t="s">
        <v>74</v>
      </c>
      <c r="D54" s="14">
        <v>16</v>
      </c>
      <c r="E54" s="14">
        <v>6</v>
      </c>
      <c r="F54" s="8"/>
      <c r="G54" s="8"/>
      <c r="H54" s="8"/>
      <c r="I54" s="8"/>
      <c r="J54" s="15"/>
      <c r="K54" s="16">
        <v>27</v>
      </c>
      <c r="L54" s="16">
        <v>6</v>
      </c>
      <c r="M54" s="19"/>
      <c r="N54" s="18"/>
      <c r="O54" s="15"/>
      <c r="P54" s="15"/>
      <c r="Q54" s="14">
        <v>7</v>
      </c>
      <c r="R54" s="14">
        <v>18</v>
      </c>
      <c r="S54" s="6"/>
      <c r="T54" s="6">
        <v>20</v>
      </c>
      <c r="U54" s="6"/>
      <c r="V54" s="6">
        <v>17</v>
      </c>
      <c r="W54" s="6">
        <v>20</v>
      </c>
      <c r="X54" s="8">
        <f t="shared" ref="X54:AB54" si="42">(D54+I54+N54+S54)</f>
        <v>16</v>
      </c>
      <c r="Y54" s="8">
        <f t="shared" si="42"/>
        <v>26</v>
      </c>
      <c r="Z54" s="8">
        <f t="shared" si="42"/>
        <v>27</v>
      </c>
      <c r="AA54" s="8">
        <f t="shared" si="42"/>
        <v>30</v>
      </c>
      <c r="AB54" s="8">
        <f t="shared" si="42"/>
        <v>38</v>
      </c>
      <c r="AC54" s="1"/>
      <c r="AD54" s="10"/>
      <c r="AE54" s="10"/>
      <c r="AF54" s="10"/>
      <c r="AG54" s="10"/>
      <c r="AH54" s="10"/>
      <c r="AI54" s="10"/>
    </row>
    <row r="55" spans="1:35" ht="15.75" customHeight="1">
      <c r="A55" s="11">
        <v>40</v>
      </c>
      <c r="B55" s="12">
        <v>721217106046</v>
      </c>
      <c r="C55" s="13" t="s">
        <v>75</v>
      </c>
      <c r="D55" s="14">
        <v>24</v>
      </c>
      <c r="E55" s="14">
        <v>7</v>
      </c>
      <c r="F55" s="8"/>
      <c r="G55" s="8"/>
      <c r="H55" s="8"/>
      <c r="I55" s="8"/>
      <c r="J55" s="15"/>
      <c r="K55" s="16">
        <v>33</v>
      </c>
      <c r="L55" s="16">
        <v>10</v>
      </c>
      <c r="M55" s="19"/>
      <c r="N55" s="18"/>
      <c r="O55" s="15"/>
      <c r="P55" s="15"/>
      <c r="Q55" s="14">
        <v>2</v>
      </c>
      <c r="R55" s="14">
        <v>29</v>
      </c>
      <c r="S55" s="6"/>
      <c r="T55" s="6">
        <v>20</v>
      </c>
      <c r="U55" s="6"/>
      <c r="V55" s="6">
        <v>19</v>
      </c>
      <c r="W55" s="6">
        <v>20</v>
      </c>
      <c r="X55" s="8">
        <f t="shared" ref="X55:AB55" si="43">(D55+I55+N55+S55)</f>
        <v>24</v>
      </c>
      <c r="Y55" s="8">
        <f t="shared" si="43"/>
        <v>27</v>
      </c>
      <c r="Z55" s="8">
        <f t="shared" si="43"/>
        <v>33</v>
      </c>
      <c r="AA55" s="8">
        <f t="shared" si="43"/>
        <v>31</v>
      </c>
      <c r="AB55" s="8">
        <f t="shared" si="43"/>
        <v>49</v>
      </c>
      <c r="AC55" s="1"/>
      <c r="AD55" s="10">
        <f t="shared" ref="AD55:AH55" si="44">X55*(100/$X$15)</f>
        <v>72.72727272727272</v>
      </c>
      <c r="AE55" s="10">
        <f t="shared" si="44"/>
        <v>81.818181818181813</v>
      </c>
      <c r="AF55" s="10">
        <f t="shared" si="44"/>
        <v>100</v>
      </c>
      <c r="AG55" s="10">
        <f t="shared" si="44"/>
        <v>93.939393939393938</v>
      </c>
      <c r="AH55" s="10">
        <f t="shared" si="44"/>
        <v>148.48484848484847</v>
      </c>
      <c r="AI55" s="10" t="e">
        <f t="shared" ref="AI55:AI64" si="45">#REF!*(100/$X$15)</f>
        <v>#REF!</v>
      </c>
    </row>
    <row r="56" spans="1:35" ht="15.75" customHeight="1">
      <c r="A56" s="11">
        <v>41</v>
      </c>
      <c r="B56" s="12">
        <v>721217106047</v>
      </c>
      <c r="C56" s="13" t="s">
        <v>76</v>
      </c>
      <c r="D56" s="14">
        <v>28</v>
      </c>
      <c r="E56" s="14">
        <v>9</v>
      </c>
      <c r="F56" s="8"/>
      <c r="G56" s="8"/>
      <c r="H56" s="8"/>
      <c r="I56" s="8"/>
      <c r="J56" s="15"/>
      <c r="K56" s="16">
        <v>31</v>
      </c>
      <c r="L56" s="16">
        <v>9</v>
      </c>
      <c r="M56" s="17"/>
      <c r="N56" s="18"/>
      <c r="O56" s="15"/>
      <c r="P56" s="15"/>
      <c r="Q56" s="14">
        <v>7</v>
      </c>
      <c r="R56" s="14">
        <v>24</v>
      </c>
      <c r="S56" s="6"/>
      <c r="T56" s="6">
        <v>20</v>
      </c>
      <c r="U56" s="6"/>
      <c r="V56" s="6">
        <v>20</v>
      </c>
      <c r="W56" s="6">
        <v>20</v>
      </c>
      <c r="X56" s="8">
        <f t="shared" ref="X56:AB56" si="46">(D56+I56+N56+S56)</f>
        <v>28</v>
      </c>
      <c r="Y56" s="8">
        <f t="shared" si="46"/>
        <v>29</v>
      </c>
      <c r="Z56" s="8">
        <f t="shared" si="46"/>
        <v>31</v>
      </c>
      <c r="AA56" s="8">
        <f t="shared" si="46"/>
        <v>36</v>
      </c>
      <c r="AB56" s="8">
        <f t="shared" si="46"/>
        <v>44</v>
      </c>
      <c r="AC56" s="1"/>
      <c r="AD56" s="10">
        <f t="shared" ref="AD56:AH56" si="47">X56*(100/$X$15)</f>
        <v>84.848484848484844</v>
      </c>
      <c r="AE56" s="10">
        <f t="shared" si="47"/>
        <v>87.878787878787875</v>
      </c>
      <c r="AF56" s="10">
        <f t="shared" si="47"/>
        <v>93.939393939393938</v>
      </c>
      <c r="AG56" s="10">
        <f t="shared" si="47"/>
        <v>109.09090909090909</v>
      </c>
      <c r="AH56" s="10">
        <f t="shared" si="47"/>
        <v>133.33333333333334</v>
      </c>
      <c r="AI56" s="10" t="e">
        <f t="shared" si="45"/>
        <v>#REF!</v>
      </c>
    </row>
    <row r="57" spans="1:35" ht="15.75" customHeight="1">
      <c r="A57" s="11">
        <v>42</v>
      </c>
      <c r="B57" s="12">
        <v>721217106048</v>
      </c>
      <c r="C57" s="13" t="s">
        <v>77</v>
      </c>
      <c r="D57" s="14">
        <v>13</v>
      </c>
      <c r="E57" s="14">
        <v>4</v>
      </c>
      <c r="F57" s="8"/>
      <c r="G57" s="8"/>
      <c r="H57" s="8"/>
      <c r="I57" s="8"/>
      <c r="J57" s="15"/>
      <c r="K57" s="16">
        <v>24</v>
      </c>
      <c r="L57" s="16">
        <v>6</v>
      </c>
      <c r="M57" s="19"/>
      <c r="N57" s="18"/>
      <c r="O57" s="15"/>
      <c r="P57" s="15"/>
      <c r="Q57" s="14">
        <v>17</v>
      </c>
      <c r="R57" s="14">
        <v>8</v>
      </c>
      <c r="S57" s="6"/>
      <c r="T57" s="6">
        <v>18</v>
      </c>
      <c r="U57" s="6"/>
      <c r="V57" s="6">
        <v>19</v>
      </c>
      <c r="W57" s="6">
        <v>20</v>
      </c>
      <c r="X57" s="8">
        <f t="shared" ref="X57:AB57" si="48">(D57+I57+N57+S57)</f>
        <v>13</v>
      </c>
      <c r="Y57" s="8">
        <f t="shared" si="48"/>
        <v>22</v>
      </c>
      <c r="Z57" s="8">
        <f t="shared" si="48"/>
        <v>24</v>
      </c>
      <c r="AA57" s="8">
        <f t="shared" si="48"/>
        <v>42</v>
      </c>
      <c r="AB57" s="8">
        <f t="shared" si="48"/>
        <v>28</v>
      </c>
      <c r="AC57" s="1"/>
      <c r="AD57" s="10">
        <f t="shared" ref="AD57:AH57" si="49">X57*(100/$X$15)</f>
        <v>39.393939393939391</v>
      </c>
      <c r="AE57" s="10">
        <f t="shared" si="49"/>
        <v>66.666666666666671</v>
      </c>
      <c r="AF57" s="10">
        <f t="shared" si="49"/>
        <v>72.72727272727272</v>
      </c>
      <c r="AG57" s="10">
        <f t="shared" si="49"/>
        <v>127.27272727272727</v>
      </c>
      <c r="AH57" s="10">
        <f t="shared" si="49"/>
        <v>84.848484848484844</v>
      </c>
      <c r="AI57" s="10" t="e">
        <f t="shared" si="45"/>
        <v>#REF!</v>
      </c>
    </row>
    <row r="58" spans="1:35" ht="15.75" customHeight="1">
      <c r="A58" s="11">
        <v>43</v>
      </c>
      <c r="B58" s="12">
        <v>721217106049</v>
      </c>
      <c r="C58" s="13" t="s">
        <v>78</v>
      </c>
      <c r="D58" s="14">
        <v>24</v>
      </c>
      <c r="E58" s="14">
        <v>10</v>
      </c>
      <c r="F58" s="8"/>
      <c r="G58" s="8"/>
      <c r="H58" s="8"/>
      <c r="I58" s="8"/>
      <c r="J58" s="15"/>
      <c r="K58" s="16">
        <v>29</v>
      </c>
      <c r="L58" s="16">
        <v>16</v>
      </c>
      <c r="M58" s="17"/>
      <c r="N58" s="18"/>
      <c r="O58" s="15"/>
      <c r="P58" s="15"/>
      <c r="Q58" s="20">
        <v>7</v>
      </c>
      <c r="R58" s="20">
        <v>24</v>
      </c>
      <c r="S58" s="6"/>
      <c r="T58" s="6">
        <v>20</v>
      </c>
      <c r="U58" s="6"/>
      <c r="V58" s="6">
        <v>18</v>
      </c>
      <c r="W58" s="6">
        <v>2</v>
      </c>
      <c r="X58" s="8">
        <f t="shared" ref="X58:AB58" si="50">(D58+I58+N58+S58)</f>
        <v>24</v>
      </c>
      <c r="Y58" s="8">
        <f t="shared" si="50"/>
        <v>30</v>
      </c>
      <c r="Z58" s="8">
        <f t="shared" si="50"/>
        <v>29</v>
      </c>
      <c r="AA58" s="8">
        <f t="shared" si="50"/>
        <v>41</v>
      </c>
      <c r="AB58" s="8">
        <f t="shared" si="50"/>
        <v>26</v>
      </c>
      <c r="AC58" s="1"/>
      <c r="AD58" s="10">
        <f t="shared" ref="AD58:AH58" si="51">X58*(100/$X$15)</f>
        <v>72.72727272727272</v>
      </c>
      <c r="AE58" s="10">
        <f t="shared" si="51"/>
        <v>90.909090909090907</v>
      </c>
      <c r="AF58" s="10">
        <f t="shared" si="51"/>
        <v>87.878787878787875</v>
      </c>
      <c r="AG58" s="10">
        <f t="shared" si="51"/>
        <v>124.24242424242424</v>
      </c>
      <c r="AH58" s="10">
        <f t="shared" si="51"/>
        <v>78.787878787878782</v>
      </c>
      <c r="AI58" s="10" t="e">
        <f t="shared" si="45"/>
        <v>#REF!</v>
      </c>
    </row>
    <row r="59" spans="1:35" ht="15.75" customHeight="1">
      <c r="A59" s="11">
        <v>44</v>
      </c>
      <c r="B59" s="12">
        <v>721217106050</v>
      </c>
      <c r="C59" s="13" t="s">
        <v>79</v>
      </c>
      <c r="D59" s="14">
        <v>25</v>
      </c>
      <c r="E59" s="14">
        <v>2</v>
      </c>
      <c r="F59" s="8"/>
      <c r="G59" s="8"/>
      <c r="H59" s="8"/>
      <c r="I59" s="8"/>
      <c r="J59" s="15"/>
      <c r="K59" s="16">
        <v>25</v>
      </c>
      <c r="L59" s="16">
        <v>5</v>
      </c>
      <c r="M59" s="19"/>
      <c r="N59" s="18"/>
      <c r="O59" s="15"/>
      <c r="P59" s="15"/>
      <c r="Q59" s="14">
        <v>5</v>
      </c>
      <c r="R59" s="14">
        <v>25</v>
      </c>
      <c r="S59" s="6"/>
      <c r="T59" s="6">
        <v>18</v>
      </c>
      <c r="U59" s="6"/>
      <c r="V59" s="6">
        <v>20</v>
      </c>
      <c r="W59" s="6">
        <v>20</v>
      </c>
      <c r="X59" s="8">
        <f t="shared" ref="X59:AB59" si="52">(D59+I59+N59+S59)</f>
        <v>25</v>
      </c>
      <c r="Y59" s="8">
        <f t="shared" si="52"/>
        <v>20</v>
      </c>
      <c r="Z59" s="8">
        <f t="shared" si="52"/>
        <v>25</v>
      </c>
      <c r="AA59" s="8">
        <f t="shared" si="52"/>
        <v>30</v>
      </c>
      <c r="AB59" s="8">
        <f t="shared" si="52"/>
        <v>45</v>
      </c>
      <c r="AC59" s="1"/>
      <c r="AD59" s="10">
        <f t="shared" ref="AD59:AH59" si="53">X59*(100/$X$15)</f>
        <v>75.757575757575751</v>
      </c>
      <c r="AE59" s="10">
        <f t="shared" si="53"/>
        <v>60.606060606060609</v>
      </c>
      <c r="AF59" s="10">
        <f t="shared" si="53"/>
        <v>75.757575757575751</v>
      </c>
      <c r="AG59" s="10">
        <f t="shared" si="53"/>
        <v>90.909090909090907</v>
      </c>
      <c r="AH59" s="10">
        <f t="shared" si="53"/>
        <v>136.36363636363637</v>
      </c>
      <c r="AI59" s="10" t="e">
        <f t="shared" si="45"/>
        <v>#REF!</v>
      </c>
    </row>
    <row r="60" spans="1:35" ht="15.75" customHeight="1">
      <c r="A60" s="11">
        <v>45</v>
      </c>
      <c r="B60" s="12">
        <v>721217106051</v>
      </c>
      <c r="C60" s="13" t="s">
        <v>80</v>
      </c>
      <c r="D60" s="14">
        <v>20</v>
      </c>
      <c r="E60" s="14">
        <v>7</v>
      </c>
      <c r="F60" s="8"/>
      <c r="G60" s="8"/>
      <c r="H60" s="8"/>
      <c r="I60" s="8"/>
      <c r="J60" s="15"/>
      <c r="K60" s="16">
        <v>29</v>
      </c>
      <c r="L60" s="16">
        <v>16</v>
      </c>
      <c r="M60" s="19"/>
      <c r="N60" s="18"/>
      <c r="O60" s="15"/>
      <c r="P60" s="15"/>
      <c r="Q60" s="14">
        <v>16</v>
      </c>
      <c r="R60" s="14">
        <v>14</v>
      </c>
      <c r="S60" s="6"/>
      <c r="T60" s="6">
        <v>20</v>
      </c>
      <c r="U60" s="6"/>
      <c r="V60" s="6">
        <v>16</v>
      </c>
      <c r="W60" s="6">
        <v>20</v>
      </c>
      <c r="X60" s="8">
        <f t="shared" ref="X60:AB60" si="54">(D60+I60+N60+S60)</f>
        <v>20</v>
      </c>
      <c r="Y60" s="8">
        <f t="shared" si="54"/>
        <v>27</v>
      </c>
      <c r="Z60" s="8">
        <f t="shared" si="54"/>
        <v>29</v>
      </c>
      <c r="AA60" s="8">
        <f t="shared" si="54"/>
        <v>48</v>
      </c>
      <c r="AB60" s="8">
        <f t="shared" si="54"/>
        <v>34</v>
      </c>
      <c r="AC60" s="1"/>
      <c r="AD60" s="10">
        <f t="shared" ref="AD60:AH60" si="55">X60*(100/$X$15)</f>
        <v>60.606060606060609</v>
      </c>
      <c r="AE60" s="10">
        <f t="shared" si="55"/>
        <v>81.818181818181813</v>
      </c>
      <c r="AF60" s="10">
        <f t="shared" si="55"/>
        <v>87.878787878787875</v>
      </c>
      <c r="AG60" s="10">
        <f t="shared" si="55"/>
        <v>145.45454545454544</v>
      </c>
      <c r="AH60" s="10">
        <f t="shared" si="55"/>
        <v>103.03030303030303</v>
      </c>
      <c r="AI60" s="10" t="e">
        <f t="shared" si="45"/>
        <v>#REF!</v>
      </c>
    </row>
    <row r="61" spans="1:35" ht="15.75" customHeight="1">
      <c r="A61" s="11">
        <v>46</v>
      </c>
      <c r="B61" s="12">
        <v>721217106052</v>
      </c>
      <c r="C61" s="13" t="s">
        <v>81</v>
      </c>
      <c r="D61" s="14">
        <v>25</v>
      </c>
      <c r="E61" s="14">
        <v>9</v>
      </c>
      <c r="F61" s="8"/>
      <c r="G61" s="8"/>
      <c r="H61" s="8"/>
      <c r="I61" s="8"/>
      <c r="J61" s="15"/>
      <c r="K61" s="16">
        <v>32</v>
      </c>
      <c r="L61" s="16">
        <v>14</v>
      </c>
      <c r="M61" s="19"/>
      <c r="N61" s="18"/>
      <c r="O61" s="15"/>
      <c r="P61" s="15"/>
      <c r="Q61" s="20">
        <v>8</v>
      </c>
      <c r="R61" s="20">
        <v>28</v>
      </c>
      <c r="S61" s="6"/>
      <c r="T61" s="6">
        <v>19</v>
      </c>
      <c r="U61" s="6"/>
      <c r="V61" s="6">
        <v>20</v>
      </c>
      <c r="W61" s="6">
        <v>20</v>
      </c>
      <c r="X61" s="8">
        <f t="shared" ref="X61:AB61" si="56">(D61+I61+N61+S61)</f>
        <v>25</v>
      </c>
      <c r="Y61" s="8">
        <f t="shared" si="56"/>
        <v>28</v>
      </c>
      <c r="Z61" s="8">
        <f t="shared" si="56"/>
        <v>32</v>
      </c>
      <c r="AA61" s="8">
        <f t="shared" si="56"/>
        <v>42</v>
      </c>
      <c r="AB61" s="8">
        <f t="shared" si="56"/>
        <v>48</v>
      </c>
      <c r="AC61" s="1"/>
      <c r="AD61" s="10">
        <f t="shared" ref="AD61:AH61" si="57">X61*(100/$X$15)</f>
        <v>75.757575757575751</v>
      </c>
      <c r="AE61" s="10">
        <f t="shared" si="57"/>
        <v>84.848484848484844</v>
      </c>
      <c r="AF61" s="10">
        <f t="shared" si="57"/>
        <v>96.969696969696969</v>
      </c>
      <c r="AG61" s="10">
        <f t="shared" si="57"/>
        <v>127.27272727272727</v>
      </c>
      <c r="AH61" s="10">
        <f t="shared" si="57"/>
        <v>145.45454545454544</v>
      </c>
      <c r="AI61" s="10" t="e">
        <f t="shared" si="45"/>
        <v>#REF!</v>
      </c>
    </row>
    <row r="62" spans="1:35" ht="15.75" customHeight="1">
      <c r="A62" s="11">
        <v>47</v>
      </c>
      <c r="B62" s="12">
        <v>721217106053</v>
      </c>
      <c r="C62" s="13" t="s">
        <v>82</v>
      </c>
      <c r="D62" s="14">
        <v>20</v>
      </c>
      <c r="E62" s="14">
        <v>6</v>
      </c>
      <c r="F62" s="8"/>
      <c r="G62" s="8"/>
      <c r="H62" s="8"/>
      <c r="I62" s="8"/>
      <c r="J62" s="15"/>
      <c r="K62" s="16">
        <v>33</v>
      </c>
      <c r="L62" s="16">
        <v>7</v>
      </c>
      <c r="M62" s="17"/>
      <c r="N62" s="18"/>
      <c r="O62" s="15"/>
      <c r="P62" s="15"/>
      <c r="Q62" s="14">
        <v>4</v>
      </c>
      <c r="R62" s="14">
        <v>29</v>
      </c>
      <c r="S62" s="6"/>
      <c r="T62" s="6">
        <v>20</v>
      </c>
      <c r="U62" s="6"/>
      <c r="V62" s="6">
        <v>17</v>
      </c>
      <c r="W62" s="6">
        <v>20</v>
      </c>
      <c r="X62" s="8">
        <f t="shared" ref="X62:AB62" si="58">(D62+I62+N62+S62)</f>
        <v>20</v>
      </c>
      <c r="Y62" s="8">
        <f t="shared" si="58"/>
        <v>26</v>
      </c>
      <c r="Z62" s="8">
        <f t="shared" si="58"/>
        <v>33</v>
      </c>
      <c r="AA62" s="8">
        <f t="shared" si="58"/>
        <v>28</v>
      </c>
      <c r="AB62" s="8">
        <f t="shared" si="58"/>
        <v>49</v>
      </c>
      <c r="AC62" s="1"/>
      <c r="AD62" s="10">
        <f t="shared" ref="AD62:AH62" si="59">X62*(100/$X$15)</f>
        <v>60.606060606060609</v>
      </c>
      <c r="AE62" s="10">
        <f t="shared" si="59"/>
        <v>78.787878787878782</v>
      </c>
      <c r="AF62" s="10">
        <f t="shared" si="59"/>
        <v>100</v>
      </c>
      <c r="AG62" s="10">
        <f t="shared" si="59"/>
        <v>84.848484848484844</v>
      </c>
      <c r="AH62" s="10">
        <f t="shared" si="59"/>
        <v>148.48484848484847</v>
      </c>
      <c r="AI62" s="10" t="e">
        <f t="shared" si="45"/>
        <v>#REF!</v>
      </c>
    </row>
    <row r="63" spans="1:35" ht="15.75" customHeight="1">
      <c r="A63" s="11">
        <v>48</v>
      </c>
      <c r="B63" s="12">
        <v>721217106054</v>
      </c>
      <c r="C63" s="13" t="s">
        <v>83</v>
      </c>
      <c r="D63" s="14">
        <v>25</v>
      </c>
      <c r="E63" s="14">
        <v>3</v>
      </c>
      <c r="F63" s="8"/>
      <c r="G63" s="8"/>
      <c r="H63" s="8"/>
      <c r="I63" s="8"/>
      <c r="J63" s="15"/>
      <c r="K63" s="16">
        <v>33</v>
      </c>
      <c r="L63" s="16">
        <v>8</v>
      </c>
      <c r="M63" s="19"/>
      <c r="N63" s="18"/>
      <c r="O63" s="15"/>
      <c r="P63" s="15"/>
      <c r="Q63" s="14">
        <v>9</v>
      </c>
      <c r="R63" s="14">
        <v>25</v>
      </c>
      <c r="S63" s="6"/>
      <c r="T63" s="6">
        <v>20</v>
      </c>
      <c r="U63" s="6"/>
      <c r="V63" s="6">
        <v>16</v>
      </c>
      <c r="W63" s="6">
        <v>20</v>
      </c>
      <c r="X63" s="8">
        <f t="shared" ref="X63:AB63" si="60">(D63+I63+N63+S63)</f>
        <v>25</v>
      </c>
      <c r="Y63" s="8">
        <f t="shared" si="60"/>
        <v>23</v>
      </c>
      <c r="Z63" s="8">
        <f t="shared" si="60"/>
        <v>33</v>
      </c>
      <c r="AA63" s="8">
        <f t="shared" si="60"/>
        <v>33</v>
      </c>
      <c r="AB63" s="8">
        <f t="shared" si="60"/>
        <v>45</v>
      </c>
      <c r="AC63" s="1"/>
      <c r="AD63" s="10">
        <f t="shared" ref="AD63:AH63" si="61">X63*(100/$X$15)</f>
        <v>75.757575757575751</v>
      </c>
      <c r="AE63" s="10">
        <f t="shared" si="61"/>
        <v>69.696969696969703</v>
      </c>
      <c r="AF63" s="10">
        <f t="shared" si="61"/>
        <v>100</v>
      </c>
      <c r="AG63" s="10">
        <f t="shared" si="61"/>
        <v>100</v>
      </c>
      <c r="AH63" s="10">
        <f t="shared" si="61"/>
        <v>136.36363636363637</v>
      </c>
      <c r="AI63" s="10" t="e">
        <f t="shared" si="45"/>
        <v>#REF!</v>
      </c>
    </row>
    <row r="64" spans="1:35" ht="15.75" customHeight="1">
      <c r="A64" s="11">
        <v>49</v>
      </c>
      <c r="B64" s="12">
        <v>721217106055</v>
      </c>
      <c r="C64" s="13" t="s">
        <v>84</v>
      </c>
      <c r="D64" s="14">
        <v>25</v>
      </c>
      <c r="E64" s="14">
        <v>11</v>
      </c>
      <c r="F64" s="8"/>
      <c r="G64" s="8"/>
      <c r="H64" s="8"/>
      <c r="I64" s="8"/>
      <c r="J64" s="15"/>
      <c r="K64" s="16">
        <v>33</v>
      </c>
      <c r="L64" s="16">
        <v>8</v>
      </c>
      <c r="M64" s="19"/>
      <c r="N64" s="18"/>
      <c r="O64" s="15"/>
      <c r="P64" s="15"/>
      <c r="Q64" s="14">
        <v>0</v>
      </c>
      <c r="R64" s="14">
        <v>30</v>
      </c>
      <c r="S64" s="6"/>
      <c r="T64" s="6">
        <v>18</v>
      </c>
      <c r="U64" s="6"/>
      <c r="V64" s="6">
        <v>17</v>
      </c>
      <c r="W64" s="6">
        <v>19</v>
      </c>
      <c r="X64" s="8">
        <f t="shared" ref="X64:AB64" si="62">(D64+I64+N64+S64)</f>
        <v>25</v>
      </c>
      <c r="Y64" s="8">
        <f t="shared" si="62"/>
        <v>29</v>
      </c>
      <c r="Z64" s="8">
        <f t="shared" si="62"/>
        <v>33</v>
      </c>
      <c r="AA64" s="8">
        <f t="shared" si="62"/>
        <v>25</v>
      </c>
      <c r="AB64" s="8">
        <f t="shared" si="62"/>
        <v>49</v>
      </c>
      <c r="AC64" s="1"/>
      <c r="AD64" s="10">
        <f t="shared" ref="AD64:AH64" si="63">X64*(100/$X$15)</f>
        <v>75.757575757575751</v>
      </c>
      <c r="AE64" s="10">
        <f t="shared" si="63"/>
        <v>87.878787878787875</v>
      </c>
      <c r="AF64" s="10">
        <f t="shared" si="63"/>
        <v>100</v>
      </c>
      <c r="AG64" s="10">
        <f t="shared" si="63"/>
        <v>75.757575757575751</v>
      </c>
      <c r="AH64" s="10">
        <f t="shared" si="63"/>
        <v>148.48484848484847</v>
      </c>
      <c r="AI64" s="10" t="e">
        <f t="shared" si="45"/>
        <v>#REF!</v>
      </c>
    </row>
    <row r="65" spans="1:35" ht="15.75" customHeight="1">
      <c r="A65" s="11">
        <v>50</v>
      </c>
      <c r="B65" s="12">
        <v>721217106056</v>
      </c>
      <c r="C65" s="13" t="s">
        <v>85</v>
      </c>
      <c r="D65" s="14">
        <v>28</v>
      </c>
      <c r="E65" s="14">
        <v>14</v>
      </c>
      <c r="F65" s="8"/>
      <c r="G65" s="8"/>
      <c r="H65" s="8"/>
      <c r="I65" s="8"/>
      <c r="J65" s="15"/>
      <c r="K65" s="16">
        <v>33</v>
      </c>
      <c r="L65" s="16">
        <v>13</v>
      </c>
      <c r="M65" s="19"/>
      <c r="N65" s="18"/>
      <c r="O65" s="15"/>
      <c r="P65" s="15"/>
      <c r="Q65" s="20">
        <v>2</v>
      </c>
      <c r="R65" s="20">
        <v>28</v>
      </c>
      <c r="S65" s="6"/>
      <c r="T65" s="6">
        <v>20</v>
      </c>
      <c r="U65" s="6"/>
      <c r="V65" s="6">
        <v>20</v>
      </c>
      <c r="W65" s="6">
        <v>20</v>
      </c>
      <c r="X65" s="8">
        <f t="shared" ref="X65:AB65" si="64">(D65+I65+N65+S65)</f>
        <v>28</v>
      </c>
      <c r="Y65" s="8">
        <f t="shared" si="64"/>
        <v>34</v>
      </c>
      <c r="Z65" s="8">
        <f t="shared" si="64"/>
        <v>33</v>
      </c>
      <c r="AA65" s="8">
        <f t="shared" si="64"/>
        <v>35</v>
      </c>
      <c r="AB65" s="8">
        <f t="shared" si="64"/>
        <v>48</v>
      </c>
      <c r="AC65" s="1"/>
      <c r="AD65" s="10"/>
      <c r="AE65" s="10"/>
      <c r="AF65" s="10"/>
      <c r="AG65" s="10"/>
      <c r="AH65" s="10"/>
      <c r="AI65" s="10"/>
    </row>
    <row r="66" spans="1:35" ht="15.75" customHeight="1">
      <c r="A66" s="11">
        <v>51</v>
      </c>
      <c r="B66" s="12">
        <v>721217106057</v>
      </c>
      <c r="C66" s="13" t="s">
        <v>86</v>
      </c>
      <c r="D66" s="14">
        <v>2</v>
      </c>
      <c r="E66" s="14">
        <v>6</v>
      </c>
      <c r="F66" s="8"/>
      <c r="G66" s="8"/>
      <c r="H66" s="8"/>
      <c r="I66" s="8"/>
      <c r="J66" s="15"/>
      <c r="K66" s="16">
        <v>21</v>
      </c>
      <c r="L66" s="16">
        <v>6</v>
      </c>
      <c r="M66" s="19"/>
      <c r="N66" s="18"/>
      <c r="O66" s="15"/>
      <c r="P66" s="15"/>
      <c r="Q66" s="20">
        <v>8</v>
      </c>
      <c r="R66" s="20">
        <v>11</v>
      </c>
      <c r="S66" s="6"/>
      <c r="T66" s="6">
        <v>20</v>
      </c>
      <c r="U66" s="6"/>
      <c r="V66" s="6">
        <v>18</v>
      </c>
      <c r="W66" s="6">
        <v>19</v>
      </c>
      <c r="X66" s="8">
        <f t="shared" ref="X66:AB66" si="65">(D66+I66+N66+S66)</f>
        <v>2</v>
      </c>
      <c r="Y66" s="8">
        <f t="shared" si="65"/>
        <v>26</v>
      </c>
      <c r="Z66" s="8">
        <f t="shared" si="65"/>
        <v>21</v>
      </c>
      <c r="AA66" s="8">
        <f t="shared" si="65"/>
        <v>32</v>
      </c>
      <c r="AB66" s="8">
        <f t="shared" si="65"/>
        <v>30</v>
      </c>
      <c r="AC66" s="1"/>
      <c r="AD66" s="10"/>
      <c r="AE66" s="10"/>
      <c r="AF66" s="10"/>
      <c r="AG66" s="10"/>
      <c r="AH66" s="10"/>
      <c r="AI66" s="10"/>
    </row>
    <row r="67" spans="1:35" ht="15.75" customHeight="1">
      <c r="A67" s="11">
        <v>52</v>
      </c>
      <c r="B67" s="25">
        <v>721217106058</v>
      </c>
      <c r="C67" s="26" t="s">
        <v>87</v>
      </c>
      <c r="D67" s="27">
        <v>25</v>
      </c>
      <c r="E67" s="27">
        <v>3</v>
      </c>
      <c r="F67" s="8"/>
      <c r="G67" s="8"/>
      <c r="H67" s="8"/>
      <c r="I67" s="8"/>
      <c r="J67" s="8"/>
      <c r="K67" s="16">
        <v>25</v>
      </c>
      <c r="L67" s="16">
        <v>11</v>
      </c>
      <c r="M67" s="19"/>
      <c r="N67" s="10"/>
      <c r="O67" s="8"/>
      <c r="P67" s="8"/>
      <c r="Q67" s="27">
        <v>1</v>
      </c>
      <c r="R67" s="27">
        <v>25</v>
      </c>
      <c r="S67" s="6"/>
      <c r="T67" s="6">
        <v>19</v>
      </c>
      <c r="U67" s="6"/>
      <c r="V67" s="6">
        <v>20</v>
      </c>
      <c r="W67" s="6">
        <v>20</v>
      </c>
      <c r="X67" s="8">
        <f t="shared" ref="X67:AB67" si="66">(D67+I67+N67+S67)</f>
        <v>25</v>
      </c>
      <c r="Y67" s="8">
        <f t="shared" si="66"/>
        <v>22</v>
      </c>
      <c r="Z67" s="8">
        <f t="shared" si="66"/>
        <v>25</v>
      </c>
      <c r="AA67" s="8">
        <f t="shared" si="66"/>
        <v>32</v>
      </c>
      <c r="AB67" s="8">
        <f t="shared" si="66"/>
        <v>45</v>
      </c>
      <c r="AC67" s="1"/>
      <c r="AD67" s="10"/>
      <c r="AE67" s="10"/>
      <c r="AF67" s="10"/>
      <c r="AG67" s="10"/>
      <c r="AH67" s="10"/>
      <c r="AI67" s="10"/>
    </row>
    <row r="68" spans="1:35" ht="15.75" customHeight="1">
      <c r="A68" s="11">
        <v>53</v>
      </c>
      <c r="B68" s="12">
        <v>721217106059</v>
      </c>
      <c r="C68" s="13" t="s">
        <v>88</v>
      </c>
      <c r="D68" s="14">
        <v>7</v>
      </c>
      <c r="E68" s="14">
        <v>12</v>
      </c>
      <c r="F68" s="8"/>
      <c r="G68" s="8"/>
      <c r="H68" s="8"/>
      <c r="I68" s="8"/>
      <c r="J68" s="15"/>
      <c r="K68" s="16">
        <v>25</v>
      </c>
      <c r="L68" s="16">
        <v>1</v>
      </c>
      <c r="M68" s="19"/>
      <c r="N68" s="18"/>
      <c r="O68" s="15"/>
      <c r="P68" s="15"/>
      <c r="Q68" s="20">
        <v>14</v>
      </c>
      <c r="R68" s="20">
        <v>19</v>
      </c>
      <c r="S68" s="6"/>
      <c r="T68" s="6">
        <v>20</v>
      </c>
      <c r="U68" s="6"/>
      <c r="V68" s="6">
        <v>18</v>
      </c>
      <c r="W68" s="6">
        <v>20</v>
      </c>
      <c r="X68" s="8">
        <f t="shared" ref="X68:AB68" si="67">(D68+I68+N68+S68)</f>
        <v>7</v>
      </c>
      <c r="Y68" s="8">
        <f t="shared" si="67"/>
        <v>32</v>
      </c>
      <c r="Z68" s="8">
        <f t="shared" si="67"/>
        <v>25</v>
      </c>
      <c r="AA68" s="8">
        <f t="shared" si="67"/>
        <v>33</v>
      </c>
      <c r="AB68" s="8">
        <f t="shared" si="67"/>
        <v>39</v>
      </c>
      <c r="AC68" s="1"/>
      <c r="AD68" s="10"/>
      <c r="AE68" s="10"/>
      <c r="AF68" s="10"/>
      <c r="AG68" s="10"/>
      <c r="AH68" s="10"/>
      <c r="AI68" s="10"/>
    </row>
    <row r="69" spans="1:35" ht="15.75" customHeight="1">
      <c r="A69" s="80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9" t="s">
        <v>89</v>
      </c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8"/>
      <c r="X69" s="27">
        <f>X15*(W7/100)</f>
        <v>19.8</v>
      </c>
      <c r="Y69" s="27">
        <f>Y15*(W7/100)</f>
        <v>22.2</v>
      </c>
      <c r="Z69" s="27">
        <f>Z15*(W7/100)</f>
        <v>19.8</v>
      </c>
      <c r="AA69" s="27">
        <f>AA15*(W7/100)</f>
        <v>32.4</v>
      </c>
      <c r="AB69" s="27">
        <f>AB15*(W7/100)</f>
        <v>31.799999999999997</v>
      </c>
      <c r="AC69" s="1"/>
      <c r="AD69" s="1"/>
      <c r="AE69" s="1"/>
      <c r="AF69" s="1"/>
      <c r="AG69" s="1"/>
      <c r="AH69" s="1"/>
      <c r="AI69" s="1"/>
    </row>
    <row r="70" spans="1:35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9" t="s">
        <v>90</v>
      </c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8"/>
      <c r="X70" s="11">
        <f>COUNTIF(X16:X68,"&gt;="&amp;$X$69)</f>
        <v>27</v>
      </c>
      <c r="Y70" s="11">
        <f>COUNTIF(Y16:Y68,"&gt;="&amp;$Y$69)</f>
        <v>40</v>
      </c>
      <c r="Z70" s="11">
        <f>COUNTIF(Z16:Z68,"&gt;="&amp;$Z$69)</f>
        <v>43</v>
      </c>
      <c r="AA70" s="11">
        <f>COUNTIF(AA16:AA68,"&gt;="&amp;$AA$69)</f>
        <v>34</v>
      </c>
      <c r="AB70" s="11">
        <f>COUNTIF(AB16:AB68,"&gt;="&amp;$AB$69)</f>
        <v>46</v>
      </c>
      <c r="AC70" s="1"/>
      <c r="AD70" s="1"/>
      <c r="AE70" s="1"/>
      <c r="AF70" s="1"/>
      <c r="AG70" s="1"/>
      <c r="AH70" s="1"/>
      <c r="AI70" s="1"/>
    </row>
    <row r="71" spans="1:35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9" t="s">
        <v>91</v>
      </c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8"/>
      <c r="X71" s="11">
        <f t="shared" ref="X71:AB71" si="68">(X70/$W$8)*100</f>
        <v>50.943396226415096</v>
      </c>
      <c r="Y71" s="11">
        <f t="shared" si="68"/>
        <v>75.471698113207552</v>
      </c>
      <c r="Z71" s="11">
        <f t="shared" si="68"/>
        <v>81.132075471698116</v>
      </c>
      <c r="AA71" s="11">
        <f t="shared" si="68"/>
        <v>64.15094339622641</v>
      </c>
      <c r="AB71" s="11">
        <f t="shared" si="68"/>
        <v>86.79245283018868</v>
      </c>
      <c r="AC71" s="1"/>
      <c r="AD71" s="1"/>
      <c r="AE71" s="1"/>
      <c r="AF71" s="1"/>
      <c r="AG71" s="1"/>
      <c r="AH71" s="1"/>
      <c r="AI71" s="1"/>
    </row>
    <row r="72" spans="1:35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9" t="s">
        <v>92</v>
      </c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8"/>
      <c r="X72" s="11">
        <f t="shared" ref="X72:AB72" si="69">IF(80&lt;=X71,"3",IF(70&lt;=X71,"2",IF(60&lt;=X71,"1",0)))</f>
        <v>0</v>
      </c>
      <c r="Y72" s="11" t="str">
        <f t="shared" si="69"/>
        <v>2</v>
      </c>
      <c r="Z72" s="11" t="str">
        <f t="shared" si="69"/>
        <v>3</v>
      </c>
      <c r="AA72" s="11" t="str">
        <f t="shared" si="69"/>
        <v>1</v>
      </c>
      <c r="AB72" s="11" t="str">
        <f t="shared" si="69"/>
        <v>3</v>
      </c>
      <c r="AC72" s="1"/>
      <c r="AD72" s="1"/>
      <c r="AE72" s="1"/>
      <c r="AF72" s="1"/>
      <c r="AG72" s="1"/>
      <c r="AH72" s="1"/>
      <c r="AI72" s="1"/>
    </row>
    <row r="73" spans="1:35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72" t="s">
        <v>93</v>
      </c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8"/>
      <c r="X73" s="28">
        <v>0</v>
      </c>
      <c r="Y73" s="28">
        <v>2</v>
      </c>
      <c r="Z73" s="11">
        <v>3</v>
      </c>
      <c r="AA73" s="28">
        <v>1</v>
      </c>
      <c r="AB73" s="11">
        <v>3</v>
      </c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1"/>
      <c r="C74" s="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9"/>
      <c r="O74" s="9"/>
      <c r="P74" s="9"/>
      <c r="Q74" s="9"/>
      <c r="R74" s="9"/>
      <c r="S74" s="9"/>
      <c r="T74" s="9"/>
      <c r="U74" s="9"/>
      <c r="V74" s="9"/>
      <c r="W74" s="9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1"/>
      <c r="C75" s="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1"/>
      <c r="C76" s="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30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73" t="s">
        <v>94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A86:AB86"/>
    <mergeCell ref="A7:B7"/>
    <mergeCell ref="A8:B8"/>
    <mergeCell ref="A9:B12"/>
    <mergeCell ref="A13:A15"/>
    <mergeCell ref="B13:B15"/>
    <mergeCell ref="C13:C15"/>
    <mergeCell ref="A69:K73"/>
    <mergeCell ref="L69:W69"/>
    <mergeCell ref="L70:W70"/>
    <mergeCell ref="L71:W71"/>
    <mergeCell ref="L72:W72"/>
    <mergeCell ref="L73:W73"/>
    <mergeCell ref="AC13:AI13"/>
    <mergeCell ref="C8:R8"/>
    <mergeCell ref="S8:V8"/>
    <mergeCell ref="W8:AB8"/>
    <mergeCell ref="D9:AB9"/>
    <mergeCell ref="D10:AB10"/>
    <mergeCell ref="D11:AB11"/>
    <mergeCell ref="D12:AB12"/>
    <mergeCell ref="D13:H13"/>
    <mergeCell ref="I13:M13"/>
    <mergeCell ref="N13:R13"/>
    <mergeCell ref="S13:W13"/>
    <mergeCell ref="X13:AB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pageMargins left="0.31" right="0.26" top="0.36" bottom="0.41" header="0" footer="0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tabSelected="1" view="pageBreakPreview" zoomScale="60" workbookViewId="0">
      <selection activeCell="A4" sqref="A4:D8"/>
    </sheetView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  <col min="5" max="6" width="8.7109375" customWidth="1"/>
    <col min="7" max="7" width="22" customWidth="1"/>
    <col min="8" max="8" width="24.42578125" customWidth="1"/>
    <col min="9" max="28" width="8.7109375" customWidth="1"/>
  </cols>
  <sheetData>
    <row r="1" spans="1:28" ht="32.25" customHeight="1">
      <c r="A1" s="73" t="s">
        <v>95</v>
      </c>
      <c r="B1" s="64"/>
      <c r="C1" s="64"/>
      <c r="D1" s="6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21.75" customHeight="1">
      <c r="A2" s="73" t="str">
        <f>Internal!A2</f>
        <v>Department of Electronics and Communication Engineering</v>
      </c>
      <c r="B2" s="64"/>
      <c r="C2" s="64"/>
      <c r="D2" s="64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25.5" customHeight="1">
      <c r="A3" s="99" t="str">
        <f>Internal!A3</f>
        <v xml:space="preserve">ACADEMIC YEAR: 2018-19 (EVEN  SEMESTER)               </v>
      </c>
      <c r="B3" s="88"/>
      <c r="C3" s="88"/>
      <c r="D3" s="88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8" customHeight="1">
      <c r="A4" s="95" t="s">
        <v>96</v>
      </c>
      <c r="B4" s="94"/>
      <c r="C4" s="94"/>
      <c r="D4" s="94"/>
      <c r="E4" s="73"/>
      <c r="F4" s="64"/>
      <c r="G4" s="64"/>
      <c r="H4" s="34"/>
      <c r="I4" s="34"/>
      <c r="J4" s="34"/>
      <c r="K4" s="34"/>
    </row>
    <row r="5" spans="1:28" ht="18" customHeight="1">
      <c r="A5" s="102" t="s">
        <v>97</v>
      </c>
      <c r="B5" s="94"/>
      <c r="C5" s="94"/>
      <c r="D5" s="94"/>
      <c r="E5" s="73"/>
      <c r="F5" s="64"/>
      <c r="G5" s="64"/>
      <c r="H5" s="34"/>
      <c r="I5" s="34"/>
      <c r="J5" s="34"/>
      <c r="K5" s="34"/>
    </row>
    <row r="6" spans="1:28" ht="18" customHeight="1">
      <c r="A6" s="102" t="s">
        <v>98</v>
      </c>
      <c r="B6" s="94"/>
      <c r="C6" s="94"/>
      <c r="D6" s="94"/>
      <c r="E6" s="73"/>
      <c r="F6" s="64"/>
      <c r="G6" s="64"/>
      <c r="H6" s="34"/>
      <c r="I6" s="34"/>
      <c r="J6" s="34"/>
      <c r="K6" s="34"/>
    </row>
    <row r="7" spans="1:28" ht="18" customHeight="1">
      <c r="A7" s="102" t="s">
        <v>99</v>
      </c>
      <c r="B7" s="94"/>
      <c r="C7" s="94"/>
      <c r="D7" s="94"/>
      <c r="E7" s="73"/>
      <c r="F7" s="64"/>
      <c r="G7" s="64"/>
      <c r="H7" s="34"/>
      <c r="I7" s="34"/>
      <c r="J7" s="34"/>
      <c r="K7" s="34"/>
    </row>
    <row r="8" spans="1:28" ht="15.75">
      <c r="A8" s="103"/>
      <c r="B8" s="103"/>
      <c r="C8" s="103"/>
      <c r="D8" s="103"/>
      <c r="E8" s="36"/>
      <c r="F8" s="36"/>
      <c r="G8" s="36"/>
    </row>
    <row r="9" spans="1:28" ht="27.75" customHeight="1">
      <c r="A9" s="100" t="s">
        <v>100</v>
      </c>
      <c r="B9" s="100" t="s">
        <v>101</v>
      </c>
      <c r="C9" s="101" t="s">
        <v>102</v>
      </c>
      <c r="D9" s="100" t="s">
        <v>103</v>
      </c>
      <c r="E9" s="36"/>
      <c r="F9" s="36"/>
      <c r="G9" s="36"/>
    </row>
    <row r="10" spans="1:28" ht="18.75" customHeight="1">
      <c r="A10" s="37">
        <v>1</v>
      </c>
      <c r="B10" s="12">
        <v>721217106001</v>
      </c>
      <c r="C10" s="13" t="s">
        <v>36</v>
      </c>
      <c r="D10" s="38" t="s">
        <v>104</v>
      </c>
      <c r="E10" s="36"/>
      <c r="F10" s="36"/>
      <c r="G10" s="36"/>
    </row>
    <row r="11" spans="1:28" ht="18.75" customHeight="1">
      <c r="A11" s="37">
        <v>2</v>
      </c>
      <c r="B11" s="12">
        <v>721217106003</v>
      </c>
      <c r="C11" s="13" t="s">
        <v>37</v>
      </c>
      <c r="D11" s="38" t="s">
        <v>105</v>
      </c>
      <c r="E11" s="36"/>
      <c r="F11" s="36"/>
      <c r="G11" s="36"/>
    </row>
    <row r="12" spans="1:28" ht="18.75" customHeight="1">
      <c r="A12" s="37">
        <v>3</v>
      </c>
      <c r="B12" s="12">
        <v>721217106004</v>
      </c>
      <c r="C12" s="13" t="s">
        <v>38</v>
      </c>
      <c r="D12" s="38" t="s">
        <v>106</v>
      </c>
      <c r="E12" s="36"/>
      <c r="F12" s="36"/>
      <c r="G12" s="36"/>
    </row>
    <row r="13" spans="1:28" ht="18.75" customHeight="1">
      <c r="A13" s="37">
        <v>4</v>
      </c>
      <c r="B13" s="12">
        <v>721217106007</v>
      </c>
      <c r="C13" s="13" t="s">
        <v>39</v>
      </c>
      <c r="D13" s="38" t="s">
        <v>107</v>
      </c>
      <c r="E13" s="36"/>
      <c r="F13" s="36"/>
      <c r="G13" s="36"/>
    </row>
    <row r="14" spans="1:28" ht="18.75" customHeight="1">
      <c r="A14" s="37">
        <v>5</v>
      </c>
      <c r="B14" s="12">
        <v>721217106008</v>
      </c>
      <c r="C14" s="13" t="s">
        <v>40</v>
      </c>
      <c r="D14" s="38" t="s">
        <v>106</v>
      </c>
      <c r="E14" s="36"/>
      <c r="F14" s="36"/>
      <c r="G14" s="36"/>
    </row>
    <row r="15" spans="1:28" ht="18.75" customHeight="1">
      <c r="A15" s="37">
        <v>6</v>
      </c>
      <c r="B15" s="12">
        <v>721217106009</v>
      </c>
      <c r="C15" s="13" t="s">
        <v>41</v>
      </c>
      <c r="D15" s="38" t="s">
        <v>104</v>
      </c>
      <c r="E15" s="36"/>
      <c r="F15" s="36"/>
      <c r="G15" s="36"/>
    </row>
    <row r="16" spans="1:28" ht="18.75" customHeight="1">
      <c r="A16" s="37">
        <v>7</v>
      </c>
      <c r="B16" s="12">
        <v>721217106010</v>
      </c>
      <c r="C16" s="13" t="s">
        <v>42</v>
      </c>
      <c r="D16" s="38" t="s">
        <v>107</v>
      </c>
      <c r="E16" s="36"/>
      <c r="F16" s="36"/>
      <c r="G16" s="36"/>
    </row>
    <row r="17" spans="1:7" ht="18.75" customHeight="1">
      <c r="A17" s="37">
        <v>8</v>
      </c>
      <c r="B17" s="12">
        <v>721217106011</v>
      </c>
      <c r="C17" s="13" t="s">
        <v>43</v>
      </c>
      <c r="D17" s="38" t="s">
        <v>107</v>
      </c>
      <c r="E17" s="36"/>
      <c r="F17" s="36"/>
      <c r="G17" s="36"/>
    </row>
    <row r="18" spans="1:7" ht="18.75" customHeight="1">
      <c r="A18" s="37">
        <v>9</v>
      </c>
      <c r="B18" s="12">
        <v>721217106012</v>
      </c>
      <c r="C18" s="13" t="s">
        <v>44</v>
      </c>
      <c r="D18" s="38" t="s">
        <v>108</v>
      </c>
      <c r="E18" s="36"/>
      <c r="F18" s="36"/>
      <c r="G18" s="36"/>
    </row>
    <row r="19" spans="1:7" ht="18.75" customHeight="1">
      <c r="A19" s="37">
        <v>10</v>
      </c>
      <c r="B19" s="12">
        <v>721217106013</v>
      </c>
      <c r="C19" s="13" t="s">
        <v>45</v>
      </c>
      <c r="D19" s="38" t="s">
        <v>106</v>
      </c>
      <c r="E19" s="36"/>
      <c r="F19" s="36"/>
      <c r="G19" s="36"/>
    </row>
    <row r="20" spans="1:7" ht="18.75" customHeight="1">
      <c r="A20" s="37">
        <v>11</v>
      </c>
      <c r="B20" s="12">
        <v>721217106015</v>
      </c>
      <c r="C20" s="13" t="s">
        <v>46</v>
      </c>
      <c r="D20" s="38" t="s">
        <v>108</v>
      </c>
      <c r="E20" s="36"/>
      <c r="F20" s="36"/>
      <c r="G20" s="36"/>
    </row>
    <row r="21" spans="1:7" ht="18.75" customHeight="1">
      <c r="A21" s="37">
        <v>12</v>
      </c>
      <c r="B21" s="12">
        <v>721217106016</v>
      </c>
      <c r="C21" s="13" t="s">
        <v>47</v>
      </c>
      <c r="D21" s="38" t="s">
        <v>108</v>
      </c>
      <c r="E21" s="36"/>
      <c r="F21" s="36"/>
      <c r="G21" s="36"/>
    </row>
    <row r="22" spans="1:7" ht="18.75" customHeight="1">
      <c r="A22" s="37">
        <v>13</v>
      </c>
      <c r="B22" s="12">
        <v>721217106017</v>
      </c>
      <c r="C22" s="13" t="s">
        <v>48</v>
      </c>
      <c r="D22" s="38" t="s">
        <v>108</v>
      </c>
      <c r="E22" s="36"/>
      <c r="F22" s="36"/>
      <c r="G22" s="36"/>
    </row>
    <row r="23" spans="1:7" ht="18.75" customHeight="1">
      <c r="A23" s="37">
        <v>14</v>
      </c>
      <c r="B23" s="12">
        <v>721217106018</v>
      </c>
      <c r="C23" s="13" t="s">
        <v>49</v>
      </c>
      <c r="D23" s="38" t="s">
        <v>108</v>
      </c>
      <c r="E23" s="36"/>
      <c r="F23" s="36"/>
      <c r="G23" s="36"/>
    </row>
    <row r="24" spans="1:7" ht="18.75" customHeight="1">
      <c r="A24" s="37">
        <v>15</v>
      </c>
      <c r="B24" s="12">
        <v>721217106019</v>
      </c>
      <c r="C24" s="13" t="s">
        <v>50</v>
      </c>
      <c r="D24" s="38" t="s">
        <v>106</v>
      </c>
      <c r="E24" s="36"/>
      <c r="F24" s="36"/>
      <c r="G24" s="36"/>
    </row>
    <row r="25" spans="1:7" ht="18.75" customHeight="1">
      <c r="A25" s="37">
        <v>16</v>
      </c>
      <c r="B25" s="12">
        <v>721217106020</v>
      </c>
      <c r="C25" s="13" t="s">
        <v>51</v>
      </c>
      <c r="D25" s="38" t="s">
        <v>108</v>
      </c>
      <c r="E25" s="36"/>
      <c r="F25" s="36"/>
      <c r="G25" s="36"/>
    </row>
    <row r="26" spans="1:7" ht="18.75" customHeight="1">
      <c r="A26" s="37">
        <v>17</v>
      </c>
      <c r="B26" s="12">
        <v>721217106021</v>
      </c>
      <c r="C26" s="13" t="s">
        <v>52</v>
      </c>
      <c r="D26" s="38" t="s">
        <v>108</v>
      </c>
      <c r="E26" s="36"/>
      <c r="F26" s="36"/>
      <c r="G26" s="36"/>
    </row>
    <row r="27" spans="1:7" ht="18.75" customHeight="1">
      <c r="A27" s="37">
        <v>18</v>
      </c>
      <c r="B27" s="12">
        <v>721217106023</v>
      </c>
      <c r="C27" s="13" t="s">
        <v>53</v>
      </c>
      <c r="D27" s="38" t="s">
        <v>108</v>
      </c>
      <c r="E27" s="36"/>
      <c r="F27" s="36"/>
      <c r="G27" s="36"/>
    </row>
    <row r="28" spans="1:7" ht="18.75" customHeight="1">
      <c r="A28" s="37">
        <v>19</v>
      </c>
      <c r="B28" s="12">
        <v>721217106024</v>
      </c>
      <c r="C28" s="13" t="s">
        <v>54</v>
      </c>
      <c r="D28" s="38" t="s">
        <v>106</v>
      </c>
      <c r="E28" s="36"/>
      <c r="F28" s="36"/>
      <c r="G28" s="36"/>
    </row>
    <row r="29" spans="1:7" ht="18.75" customHeight="1">
      <c r="A29" s="37">
        <v>20</v>
      </c>
      <c r="B29" s="12">
        <v>721217106025</v>
      </c>
      <c r="C29" s="13" t="s">
        <v>55</v>
      </c>
      <c r="D29" s="38" t="s">
        <v>106</v>
      </c>
      <c r="E29" s="36"/>
      <c r="F29" s="36"/>
      <c r="G29" s="36"/>
    </row>
    <row r="30" spans="1:7" ht="18.75" customHeight="1">
      <c r="A30" s="37">
        <v>21</v>
      </c>
      <c r="B30" s="12">
        <v>721217106026</v>
      </c>
      <c r="C30" s="13" t="s">
        <v>56</v>
      </c>
      <c r="D30" s="38" t="s">
        <v>106</v>
      </c>
      <c r="E30" s="36"/>
      <c r="F30" s="36"/>
      <c r="G30" s="36"/>
    </row>
    <row r="31" spans="1:7" ht="18.75" customHeight="1">
      <c r="A31" s="37">
        <v>22</v>
      </c>
      <c r="B31" s="12">
        <v>721217106027</v>
      </c>
      <c r="C31" s="13" t="s">
        <v>57</v>
      </c>
      <c r="D31" s="38" t="s">
        <v>107</v>
      </c>
      <c r="E31" s="36"/>
      <c r="F31" s="36"/>
      <c r="G31" s="36"/>
    </row>
    <row r="32" spans="1:7" ht="18.75" customHeight="1">
      <c r="A32" s="37">
        <v>23</v>
      </c>
      <c r="B32" s="12">
        <v>721217106028</v>
      </c>
      <c r="C32" s="13" t="s">
        <v>58</v>
      </c>
      <c r="D32" s="38" t="s">
        <v>105</v>
      </c>
      <c r="E32" s="36"/>
      <c r="F32" s="36"/>
      <c r="G32" s="36"/>
    </row>
    <row r="33" spans="1:7" ht="18.75" customHeight="1">
      <c r="A33" s="37">
        <v>24</v>
      </c>
      <c r="B33" s="12">
        <v>721217106029</v>
      </c>
      <c r="C33" s="13" t="s">
        <v>59</v>
      </c>
      <c r="D33" s="38" t="s">
        <v>107</v>
      </c>
      <c r="E33" s="36"/>
      <c r="F33" s="36"/>
      <c r="G33" s="36"/>
    </row>
    <row r="34" spans="1:7" ht="18.75" customHeight="1">
      <c r="A34" s="37">
        <v>25</v>
      </c>
      <c r="B34" s="12">
        <v>721217106030</v>
      </c>
      <c r="C34" s="13" t="s">
        <v>60</v>
      </c>
      <c r="D34" s="38" t="s">
        <v>107</v>
      </c>
      <c r="E34" s="36"/>
      <c r="F34" s="36"/>
      <c r="G34" s="36"/>
    </row>
    <row r="35" spans="1:7" ht="18.75" customHeight="1">
      <c r="A35" s="37">
        <v>26</v>
      </c>
      <c r="B35" s="12">
        <v>721217106031</v>
      </c>
      <c r="C35" s="13" t="s">
        <v>61</v>
      </c>
      <c r="D35" s="38" t="s">
        <v>107</v>
      </c>
      <c r="E35" s="36"/>
      <c r="F35" s="36"/>
      <c r="G35" s="36"/>
    </row>
    <row r="36" spans="1:7" ht="18.75" customHeight="1">
      <c r="A36" s="37">
        <v>27</v>
      </c>
      <c r="B36" s="12">
        <v>721217106032</v>
      </c>
      <c r="C36" s="13" t="s">
        <v>62</v>
      </c>
      <c r="D36" s="38" t="s">
        <v>108</v>
      </c>
      <c r="E36" s="36"/>
      <c r="F36" s="36"/>
      <c r="G36" s="36"/>
    </row>
    <row r="37" spans="1:7" ht="18.75" customHeight="1">
      <c r="A37" s="37">
        <v>28</v>
      </c>
      <c r="B37" s="12">
        <v>721217106033</v>
      </c>
      <c r="C37" s="13" t="s">
        <v>63</v>
      </c>
      <c r="D37" s="38" t="s">
        <v>106</v>
      </c>
      <c r="E37" s="36"/>
      <c r="F37" s="36"/>
      <c r="G37" s="36"/>
    </row>
    <row r="38" spans="1:7" ht="18.75" customHeight="1">
      <c r="A38" s="37">
        <v>29</v>
      </c>
      <c r="B38" s="12">
        <v>721217106034</v>
      </c>
      <c r="C38" s="13" t="s">
        <v>64</v>
      </c>
      <c r="D38" s="38" t="s">
        <v>108</v>
      </c>
      <c r="E38" s="36"/>
      <c r="F38" s="36"/>
      <c r="G38" s="36"/>
    </row>
    <row r="39" spans="1:7" ht="18.75" customHeight="1">
      <c r="A39" s="37">
        <v>30</v>
      </c>
      <c r="B39" s="12">
        <v>721217106035</v>
      </c>
      <c r="C39" s="13" t="s">
        <v>65</v>
      </c>
      <c r="D39" s="38" t="s">
        <v>107</v>
      </c>
      <c r="E39" s="36"/>
      <c r="F39" s="36"/>
      <c r="G39" s="36"/>
    </row>
    <row r="40" spans="1:7" ht="18.75" customHeight="1">
      <c r="A40" s="37">
        <v>31</v>
      </c>
      <c r="B40" s="12">
        <v>721217106036</v>
      </c>
      <c r="C40" s="13" t="s">
        <v>66</v>
      </c>
      <c r="D40" s="38" t="s">
        <v>108</v>
      </c>
      <c r="E40" s="36"/>
      <c r="F40" s="36"/>
      <c r="G40" s="36"/>
    </row>
    <row r="41" spans="1:7" ht="18.75" customHeight="1">
      <c r="A41" s="37">
        <v>32</v>
      </c>
      <c r="B41" s="12">
        <v>721217106037</v>
      </c>
      <c r="C41" s="13" t="s">
        <v>67</v>
      </c>
      <c r="D41" s="38" t="s">
        <v>106</v>
      </c>
      <c r="E41" s="36"/>
      <c r="F41" s="36"/>
      <c r="G41" s="36"/>
    </row>
    <row r="42" spans="1:7" ht="18.75" customHeight="1">
      <c r="A42" s="37">
        <v>33</v>
      </c>
      <c r="B42" s="12">
        <v>721217106038</v>
      </c>
      <c r="C42" s="13" t="s">
        <v>68</v>
      </c>
      <c r="D42" s="38" t="s">
        <v>106</v>
      </c>
      <c r="E42" s="36"/>
      <c r="F42" s="36"/>
      <c r="G42" s="36"/>
    </row>
    <row r="43" spans="1:7" ht="18.75" customHeight="1">
      <c r="A43" s="37">
        <v>34</v>
      </c>
      <c r="B43" s="12">
        <v>721217106039</v>
      </c>
      <c r="C43" s="13" t="s">
        <v>69</v>
      </c>
      <c r="D43" s="38" t="s">
        <v>107</v>
      </c>
      <c r="E43" s="36"/>
      <c r="F43" s="36"/>
      <c r="G43" s="36"/>
    </row>
    <row r="44" spans="1:7" ht="18.75" customHeight="1">
      <c r="A44" s="37">
        <v>35</v>
      </c>
      <c r="B44" s="12">
        <v>721217106040</v>
      </c>
      <c r="C44" s="13" t="s">
        <v>70</v>
      </c>
      <c r="D44" s="38" t="s">
        <v>107</v>
      </c>
      <c r="E44" s="36"/>
      <c r="F44" s="36"/>
      <c r="G44" s="36"/>
    </row>
    <row r="45" spans="1:7" ht="18.75" customHeight="1">
      <c r="A45" s="37">
        <v>36</v>
      </c>
      <c r="B45" s="12">
        <v>721217106041</v>
      </c>
      <c r="C45" s="13" t="s">
        <v>71</v>
      </c>
      <c r="D45" s="38" t="s">
        <v>106</v>
      </c>
      <c r="E45" s="36"/>
      <c r="F45" s="36"/>
      <c r="G45" s="36"/>
    </row>
    <row r="46" spans="1:7" ht="18.75" customHeight="1">
      <c r="A46" s="37">
        <v>37</v>
      </c>
      <c r="B46" s="12">
        <v>721217106042</v>
      </c>
      <c r="C46" s="13" t="s">
        <v>72</v>
      </c>
      <c r="D46" s="38" t="s">
        <v>107</v>
      </c>
      <c r="E46" s="36"/>
      <c r="F46" s="36"/>
      <c r="G46" s="36"/>
    </row>
    <row r="47" spans="1:7" ht="18.75" customHeight="1">
      <c r="A47" s="37">
        <v>38</v>
      </c>
      <c r="B47" s="12">
        <v>721217106043</v>
      </c>
      <c r="C47" s="13" t="s">
        <v>73</v>
      </c>
      <c r="D47" s="38" t="s">
        <v>106</v>
      </c>
      <c r="E47" s="36"/>
      <c r="F47" s="36"/>
      <c r="G47" s="36"/>
    </row>
    <row r="48" spans="1:7" ht="18.75" customHeight="1">
      <c r="A48" s="37">
        <v>39</v>
      </c>
      <c r="B48" s="12">
        <v>721217106045</v>
      </c>
      <c r="C48" s="13" t="s">
        <v>74</v>
      </c>
      <c r="D48" s="38" t="s">
        <v>106</v>
      </c>
      <c r="E48" s="36"/>
      <c r="F48" s="36"/>
      <c r="G48" s="36"/>
    </row>
    <row r="49" spans="1:8" ht="18.75" customHeight="1">
      <c r="A49" s="37">
        <v>40</v>
      </c>
      <c r="B49" s="12">
        <v>721217106046</v>
      </c>
      <c r="C49" s="13" t="s">
        <v>75</v>
      </c>
      <c r="D49" s="38" t="s">
        <v>104</v>
      </c>
      <c r="E49" s="36"/>
      <c r="F49" s="36"/>
      <c r="G49" s="36"/>
    </row>
    <row r="50" spans="1:8" ht="18.75" customHeight="1">
      <c r="A50" s="37">
        <v>41</v>
      </c>
      <c r="B50" s="12">
        <v>721217106047</v>
      </c>
      <c r="C50" s="13" t="s">
        <v>76</v>
      </c>
      <c r="D50" s="38" t="s">
        <v>106</v>
      </c>
      <c r="E50" s="36"/>
      <c r="F50" s="36"/>
      <c r="G50" s="36"/>
    </row>
    <row r="51" spans="1:8" ht="18.75" customHeight="1">
      <c r="A51" s="37">
        <v>42</v>
      </c>
      <c r="B51" s="12">
        <v>721217106048</v>
      </c>
      <c r="C51" s="13" t="s">
        <v>77</v>
      </c>
      <c r="D51" s="38" t="s">
        <v>107</v>
      </c>
      <c r="E51" s="36"/>
      <c r="F51" s="36"/>
      <c r="G51" s="36"/>
    </row>
    <row r="52" spans="1:8" ht="18.75" customHeight="1">
      <c r="A52" s="37">
        <v>43</v>
      </c>
      <c r="B52" s="12">
        <v>721217106049</v>
      </c>
      <c r="C52" s="13" t="s">
        <v>78</v>
      </c>
      <c r="D52" s="38" t="s">
        <v>108</v>
      </c>
      <c r="E52" s="36"/>
      <c r="F52" s="36"/>
      <c r="G52" s="36"/>
    </row>
    <row r="53" spans="1:8" ht="18.75" customHeight="1">
      <c r="A53" s="37">
        <v>44</v>
      </c>
      <c r="B53" s="12">
        <v>721217106050</v>
      </c>
      <c r="C53" s="13" t="s">
        <v>79</v>
      </c>
      <c r="D53" s="38" t="s">
        <v>105</v>
      </c>
      <c r="E53" s="36"/>
      <c r="F53" s="36"/>
      <c r="G53" s="36"/>
    </row>
    <row r="54" spans="1:8" ht="18.75" customHeight="1">
      <c r="A54" s="37">
        <v>45</v>
      </c>
      <c r="B54" s="12">
        <v>721217106051</v>
      </c>
      <c r="C54" s="13" t="s">
        <v>80</v>
      </c>
      <c r="D54" s="38" t="s">
        <v>106</v>
      </c>
      <c r="E54" s="36"/>
      <c r="F54" s="36"/>
      <c r="G54" s="36"/>
    </row>
    <row r="55" spans="1:8" ht="18.75" customHeight="1">
      <c r="A55" s="37">
        <v>46</v>
      </c>
      <c r="B55" s="12">
        <v>721217106052</v>
      </c>
      <c r="C55" s="13" t="s">
        <v>81</v>
      </c>
      <c r="D55" s="38" t="s">
        <v>104</v>
      </c>
      <c r="E55" s="36"/>
      <c r="F55" s="36"/>
      <c r="G55" s="36"/>
    </row>
    <row r="56" spans="1:8" ht="18.75" customHeight="1">
      <c r="A56" s="37">
        <v>47</v>
      </c>
      <c r="B56" s="12">
        <v>721217106053</v>
      </c>
      <c r="C56" s="13" t="s">
        <v>82</v>
      </c>
      <c r="D56" s="38" t="s">
        <v>105</v>
      </c>
      <c r="E56" s="36"/>
      <c r="F56" s="36"/>
      <c r="G56" s="36"/>
    </row>
    <row r="57" spans="1:8" ht="18.75" customHeight="1">
      <c r="A57" s="37">
        <v>48</v>
      </c>
      <c r="B57" s="12">
        <v>721217106054</v>
      </c>
      <c r="C57" s="13" t="s">
        <v>83</v>
      </c>
      <c r="D57" s="38" t="s">
        <v>105</v>
      </c>
      <c r="E57" s="36"/>
      <c r="F57" s="36"/>
      <c r="G57" s="36"/>
    </row>
    <row r="58" spans="1:8" ht="18.75" customHeight="1">
      <c r="A58" s="37">
        <v>49</v>
      </c>
      <c r="B58" s="12">
        <v>721217106055</v>
      </c>
      <c r="C58" s="13" t="s">
        <v>84</v>
      </c>
      <c r="D58" s="38" t="s">
        <v>104</v>
      </c>
      <c r="E58" s="36"/>
      <c r="F58" s="36"/>
      <c r="G58" s="36"/>
    </row>
    <row r="59" spans="1:8" ht="18.75" customHeight="1">
      <c r="A59" s="37">
        <v>50</v>
      </c>
      <c r="B59" s="12">
        <v>721217106056</v>
      </c>
      <c r="C59" s="13" t="s">
        <v>85</v>
      </c>
      <c r="D59" s="38" t="s">
        <v>104</v>
      </c>
      <c r="E59" s="36"/>
      <c r="F59" s="36"/>
      <c r="G59" s="36"/>
    </row>
    <row r="60" spans="1:8" ht="18.75" customHeight="1">
      <c r="A60" s="37">
        <v>51</v>
      </c>
      <c r="B60" s="12">
        <v>721217106057</v>
      </c>
      <c r="C60" s="13" t="s">
        <v>86</v>
      </c>
      <c r="D60" s="38" t="s">
        <v>107</v>
      </c>
      <c r="E60" s="36"/>
      <c r="F60" s="36"/>
      <c r="G60" s="36"/>
    </row>
    <row r="61" spans="1:8" ht="18.75" customHeight="1">
      <c r="A61" s="37">
        <v>52</v>
      </c>
      <c r="B61" s="25">
        <v>721217106058</v>
      </c>
      <c r="C61" s="26" t="s">
        <v>87</v>
      </c>
      <c r="D61" s="38" t="s">
        <v>108</v>
      </c>
      <c r="E61" s="36"/>
      <c r="F61" s="36"/>
      <c r="G61" s="36"/>
    </row>
    <row r="62" spans="1:8" ht="18.75" customHeight="1">
      <c r="A62" s="37">
        <v>53</v>
      </c>
      <c r="B62" s="12">
        <v>721217106059</v>
      </c>
      <c r="C62" s="13" t="s">
        <v>88</v>
      </c>
      <c r="D62" s="38" t="s">
        <v>108</v>
      </c>
      <c r="E62" s="36"/>
      <c r="F62" s="36"/>
      <c r="G62" s="36"/>
    </row>
    <row r="63" spans="1:8" ht="15.75" customHeight="1">
      <c r="A63" s="39"/>
      <c r="B63" s="40"/>
      <c r="C63" s="41"/>
      <c r="D63" s="42"/>
      <c r="E63" s="43"/>
      <c r="F63" s="36"/>
      <c r="G63" s="36"/>
    </row>
    <row r="64" spans="1:8" ht="15.75" customHeight="1">
      <c r="A64" s="81" t="s">
        <v>109</v>
      </c>
      <c r="B64" s="67"/>
      <c r="C64" s="68"/>
      <c r="D64" s="44">
        <v>53</v>
      </c>
      <c r="E64" s="36"/>
      <c r="F64" s="36"/>
      <c r="G64" s="36"/>
      <c r="H64" s="45"/>
    </row>
    <row r="65" spans="1:8" ht="15.75" customHeight="1">
      <c r="A65" s="81" t="s">
        <v>110</v>
      </c>
      <c r="B65" s="67"/>
      <c r="C65" s="68"/>
      <c r="D65" s="44">
        <f>D64-D66</f>
        <v>40</v>
      </c>
      <c r="E65" s="36"/>
      <c r="F65" s="36"/>
      <c r="G65" s="36"/>
      <c r="H65" s="45"/>
    </row>
    <row r="66" spans="1:8" ht="15.75" customHeight="1">
      <c r="A66" s="81" t="s">
        <v>111</v>
      </c>
      <c r="B66" s="67"/>
      <c r="C66" s="68"/>
      <c r="D66" s="44">
        <f>COUNTIF(D10:D62,"=U")+COUNTIF(D10:D62,"=UA")</f>
        <v>13</v>
      </c>
      <c r="E66" s="36"/>
      <c r="F66" s="36"/>
    </row>
    <row r="67" spans="1:8" ht="15.75" customHeight="1">
      <c r="A67" s="81" t="s">
        <v>112</v>
      </c>
      <c r="B67" s="67"/>
      <c r="C67" s="68"/>
      <c r="D67" s="46">
        <f>(D65/D64)</f>
        <v>0.75471698113207553</v>
      </c>
      <c r="E67" s="36"/>
      <c r="F67" s="36"/>
      <c r="G67" s="47" t="s">
        <v>113</v>
      </c>
      <c r="H67" s="47" t="s">
        <v>114</v>
      </c>
    </row>
    <row r="68" spans="1:8" ht="15.75" customHeight="1">
      <c r="A68" s="81" t="s">
        <v>115</v>
      </c>
      <c r="B68" s="67"/>
      <c r="C68" s="68"/>
      <c r="D68" s="48">
        <f>COUNTIF(D10:D62,"=O")</f>
        <v>0</v>
      </c>
      <c r="E68" s="36"/>
      <c r="F68" s="36"/>
      <c r="G68" s="49" t="s">
        <v>116</v>
      </c>
      <c r="H68" s="49" t="s">
        <v>117</v>
      </c>
    </row>
    <row r="69" spans="1:8" ht="15.75" customHeight="1">
      <c r="A69" s="81" t="s">
        <v>118</v>
      </c>
      <c r="B69" s="67"/>
      <c r="C69" s="68"/>
      <c r="D69" s="48">
        <f>COUNTIF(D10:D62,"=A+")</f>
        <v>6</v>
      </c>
      <c r="E69" s="36"/>
      <c r="F69" s="36"/>
      <c r="G69" s="49" t="s">
        <v>119</v>
      </c>
      <c r="H69" s="49" t="s">
        <v>120</v>
      </c>
    </row>
    <row r="70" spans="1:8" ht="15.75" customHeight="1">
      <c r="A70" s="81" t="s">
        <v>121</v>
      </c>
      <c r="B70" s="67"/>
      <c r="C70" s="68"/>
      <c r="D70" s="48">
        <f>COUNTIF(D10:D62,"=A")</f>
        <v>5</v>
      </c>
      <c r="E70" s="36"/>
      <c r="F70" s="36"/>
      <c r="G70" s="49" t="s">
        <v>122</v>
      </c>
      <c r="H70" s="49" t="s">
        <v>123</v>
      </c>
    </row>
    <row r="71" spans="1:8" ht="15.75" customHeight="1">
      <c r="A71" s="81" t="s">
        <v>124</v>
      </c>
      <c r="B71" s="67"/>
      <c r="C71" s="68"/>
      <c r="D71" s="48">
        <f>COUNTIF(D10:D62,"=B+")</f>
        <v>15</v>
      </c>
      <c r="E71" s="36"/>
      <c r="F71" s="36"/>
      <c r="G71" s="49" t="s">
        <v>125</v>
      </c>
      <c r="H71" s="49" t="s">
        <v>126</v>
      </c>
    </row>
    <row r="72" spans="1:8" ht="15.75" customHeight="1">
      <c r="A72" s="81" t="s">
        <v>127</v>
      </c>
      <c r="B72" s="67"/>
      <c r="C72" s="68"/>
      <c r="D72" s="48">
        <f>COUNTIF(D10:D62,"=B")</f>
        <v>14</v>
      </c>
      <c r="E72" s="36"/>
      <c r="F72" s="36"/>
      <c r="G72" s="50" t="s">
        <v>128</v>
      </c>
      <c r="H72" s="50" t="s">
        <v>129</v>
      </c>
    </row>
    <row r="73" spans="1:8" ht="15.75" customHeight="1">
      <c r="A73" s="81" t="s">
        <v>130</v>
      </c>
      <c r="B73" s="67"/>
      <c r="C73" s="68"/>
      <c r="D73" s="4" t="s">
        <v>131</v>
      </c>
      <c r="E73" s="36"/>
      <c r="F73" s="36"/>
      <c r="G73" s="49" t="s">
        <v>132</v>
      </c>
      <c r="H73" s="49"/>
    </row>
    <row r="74" spans="1:8" ht="15.75" customHeight="1">
      <c r="A74" s="81" t="s">
        <v>133</v>
      </c>
      <c r="B74" s="67"/>
      <c r="C74" s="68"/>
      <c r="D74" s="4">
        <f>D65</f>
        <v>40</v>
      </c>
      <c r="E74" s="36"/>
      <c r="F74" s="36"/>
      <c r="G74" s="36"/>
    </row>
    <row r="75" spans="1:8" ht="15.75" customHeight="1">
      <c r="A75" s="81" t="s">
        <v>134</v>
      </c>
      <c r="B75" s="67"/>
      <c r="C75" s="68"/>
      <c r="D75" s="51">
        <f>(D74/D64)*100</f>
        <v>75.471698113207552</v>
      </c>
      <c r="E75" s="36"/>
      <c r="F75" s="36"/>
      <c r="G75" s="36"/>
    </row>
    <row r="76" spans="1:8" ht="15.75" customHeight="1">
      <c r="A76" s="82" t="s">
        <v>135</v>
      </c>
      <c r="B76" s="67"/>
      <c r="C76" s="68"/>
      <c r="D76" s="52" t="str">
        <f>IF(80&lt;=D75,"3",IF(70&lt;=D75,"2",IF(60&lt;=D75,"1",0)))</f>
        <v>2</v>
      </c>
      <c r="E76" s="36"/>
      <c r="F76" s="36"/>
      <c r="G76" s="36"/>
    </row>
    <row r="77" spans="1:8" ht="15.75" customHeight="1">
      <c r="A77" s="35"/>
      <c r="B77" s="35"/>
      <c r="C77" s="35"/>
      <c r="D77" s="35"/>
      <c r="E77" s="36"/>
      <c r="F77" s="36"/>
      <c r="G77" s="36"/>
    </row>
    <row r="78" spans="1:8" ht="15.75" customHeight="1">
      <c r="A78" s="83" t="s">
        <v>136</v>
      </c>
      <c r="B78" s="64"/>
      <c r="C78" s="35"/>
      <c r="D78" s="35"/>
      <c r="E78" s="36"/>
      <c r="F78" s="36"/>
      <c r="G78" s="36"/>
    </row>
    <row r="79" spans="1:8" ht="15.75" customHeight="1">
      <c r="A79" s="64"/>
      <c r="B79" s="64"/>
      <c r="C79" s="54"/>
      <c r="D79" s="53" t="s">
        <v>137</v>
      </c>
      <c r="E79" s="36"/>
      <c r="F79" s="36"/>
      <c r="G79" s="36"/>
    </row>
    <row r="80" spans="1:8" ht="15.75" customHeight="1">
      <c r="A80" s="36"/>
      <c r="B80" s="36"/>
      <c r="C80" s="36"/>
      <c r="D80" s="36"/>
      <c r="E80" s="36"/>
      <c r="F80" s="36"/>
      <c r="G80" s="36"/>
    </row>
    <row r="81" spans="1:7" ht="15.75" customHeight="1">
      <c r="A81" s="36"/>
      <c r="B81" s="36"/>
      <c r="C81" s="36"/>
      <c r="D81" s="36"/>
      <c r="E81" s="36"/>
      <c r="F81" s="36"/>
      <c r="G81" s="36"/>
    </row>
    <row r="82" spans="1:7" ht="15.75" customHeight="1"/>
    <row r="83" spans="1:7" ht="15.75" customHeight="1"/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9:D62"/>
  <mergeCells count="25">
    <mergeCell ref="A76:C76"/>
    <mergeCell ref="A78:B79"/>
    <mergeCell ref="A67:C67"/>
    <mergeCell ref="A68:C68"/>
    <mergeCell ref="A69:C69"/>
    <mergeCell ref="A70:C70"/>
    <mergeCell ref="A71:C71"/>
    <mergeCell ref="A72:C72"/>
    <mergeCell ref="A73:C73"/>
    <mergeCell ref="A64:C64"/>
    <mergeCell ref="A65:C65"/>
    <mergeCell ref="A66:C66"/>
    <mergeCell ref="A74:C74"/>
    <mergeCell ref="A75:C75"/>
    <mergeCell ref="A5:D5"/>
    <mergeCell ref="E5:G5"/>
    <mergeCell ref="A6:D6"/>
    <mergeCell ref="E6:G6"/>
    <mergeCell ref="A7:D7"/>
    <mergeCell ref="E7:G7"/>
    <mergeCell ref="A1:D1"/>
    <mergeCell ref="A2:D2"/>
    <mergeCell ref="A3:D3"/>
    <mergeCell ref="A4:D4"/>
    <mergeCell ref="E4:G4"/>
  </mergeCells>
  <conditionalFormatting sqref="D10:D62">
    <cfRule type="containsText" dxfId="1" priority="1" stopIfTrue="1" operator="containsText" text="UA">
      <formula>NOT(ISERROR(SEARCH(("UA"),(D10))))</formula>
    </cfRule>
  </conditionalFormatting>
  <conditionalFormatting sqref="D10:D62">
    <cfRule type="cellIs" dxfId="0" priority="2" stopIfTrue="1" operator="equal">
      <formula>"U"</formula>
    </cfRule>
  </conditionalFormatting>
  <pageMargins left="0.7" right="0.7" top="0.75" bottom="0.75" header="0" footer="0"/>
  <pageSetup paperSize="9" scale="88" orientation="portrait" r:id="rId1"/>
  <colBreaks count="1" manualBreakCount="1">
    <brk id="4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77"/>
  <sheetViews>
    <sheetView view="pageBreakPreview" zoomScale="60" workbookViewId="0">
      <selection activeCell="A16" sqref="A16:XFD38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73" t="s">
        <v>138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21.75" customHeight="1">
      <c r="A2" s="73" t="str">
        <f>Internal!A2</f>
        <v>Department of Electronics and Communication Engineering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25.5" customHeight="1">
      <c r="A3" s="73" t="str">
        <f>Internal!A3</f>
        <v xml:space="preserve">ACADEMIC YEAR: 2018-19 (EVEN  SEMESTER)               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27" ht="15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20.25" customHeight="1">
      <c r="A5" s="86" t="s">
        <v>139</v>
      </c>
      <c r="B5" s="64"/>
      <c r="C5" s="64"/>
      <c r="D5" s="64"/>
      <c r="E5" s="64"/>
      <c r="F5" s="64"/>
      <c r="G5" s="64"/>
      <c r="H5" s="64"/>
      <c r="I5" s="6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77.25" customHeight="1">
      <c r="A6" s="56" t="s">
        <v>140</v>
      </c>
      <c r="B6" s="57" t="s">
        <v>141</v>
      </c>
      <c r="C6" s="57" t="s">
        <v>142</v>
      </c>
      <c r="D6" s="57" t="s">
        <v>143</v>
      </c>
      <c r="E6" s="56" t="s">
        <v>144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.75" customHeight="1">
      <c r="A7" s="58" t="s">
        <v>146</v>
      </c>
      <c r="B7" s="58">
        <f>Internal!X72</f>
        <v>0</v>
      </c>
      <c r="C7" s="58" t="str">
        <f>University!D76</f>
        <v>2</v>
      </c>
      <c r="D7" s="59">
        <f t="shared" ref="D7:D11" si="0">(B7*0.2+C7*0.8)</f>
        <v>1.6</v>
      </c>
      <c r="E7" s="60">
        <f t="shared" ref="E7:E11" si="1">IF(70&lt;=D7,"3",IF(60&lt;=D7,"2",IF(50&lt;=D7,"1",0)))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.75" customHeight="1">
      <c r="A8" s="58" t="s">
        <v>147</v>
      </c>
      <c r="B8" s="58" t="str">
        <f>Internal!Y72</f>
        <v>2</v>
      </c>
      <c r="C8" s="58" t="str">
        <f>University!D76</f>
        <v>2</v>
      </c>
      <c r="D8" s="59">
        <f t="shared" si="0"/>
        <v>2</v>
      </c>
      <c r="E8" s="60">
        <f t="shared" si="1"/>
        <v>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.75" customHeight="1">
      <c r="A9" s="58" t="s">
        <v>148</v>
      </c>
      <c r="B9" s="58" t="str">
        <f>Internal!Z72</f>
        <v>3</v>
      </c>
      <c r="C9" s="58" t="str">
        <f>University!D76</f>
        <v>2</v>
      </c>
      <c r="D9" s="59">
        <f t="shared" si="0"/>
        <v>2.2000000000000002</v>
      </c>
      <c r="E9" s="60">
        <f t="shared" si="1"/>
        <v>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.75" customHeight="1">
      <c r="A10" s="58" t="s">
        <v>149</v>
      </c>
      <c r="B10" s="58" t="str">
        <f>Internal!AA72</f>
        <v>1</v>
      </c>
      <c r="C10" s="58" t="str">
        <f>University!D76</f>
        <v>2</v>
      </c>
      <c r="D10" s="59">
        <f t="shared" si="0"/>
        <v>1.8</v>
      </c>
      <c r="E10" s="60">
        <f t="shared" si="1"/>
        <v>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.75" customHeight="1">
      <c r="A11" s="58" t="s">
        <v>150</v>
      </c>
      <c r="B11" s="58" t="str">
        <f>Internal!AB72</f>
        <v>3</v>
      </c>
      <c r="C11" s="58" t="str">
        <f>University!D76</f>
        <v>2</v>
      </c>
      <c r="D11" s="59">
        <f t="shared" si="0"/>
        <v>2.2000000000000002</v>
      </c>
      <c r="E11" s="60">
        <f t="shared" si="1"/>
        <v>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.75" customHeight="1">
      <c r="A12" s="61" t="s">
        <v>145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33.75" customHeight="1">
      <c r="A18" s="66" t="s">
        <v>151</v>
      </c>
      <c r="B18" s="68"/>
      <c r="C18" s="84"/>
      <c r="D18" s="85"/>
      <c r="E18" s="85"/>
      <c r="F18" s="85"/>
      <c r="G18" s="74"/>
      <c r="H18" s="35"/>
      <c r="I18" s="6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27.75" customHeight="1">
      <c r="A19" s="66" t="s">
        <v>152</v>
      </c>
      <c r="B19" s="68"/>
      <c r="C19" s="66"/>
      <c r="D19" s="67"/>
      <c r="E19" s="67"/>
      <c r="F19" s="67"/>
      <c r="G19" s="68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</sheetData>
  <mergeCells count="8">
    <mergeCell ref="A18:B18"/>
    <mergeCell ref="C18:G18"/>
    <mergeCell ref="A19:B19"/>
    <mergeCell ref="C19:G19"/>
    <mergeCell ref="A1:O1"/>
    <mergeCell ref="A2:O2"/>
    <mergeCell ref="A3:O3"/>
    <mergeCell ref="A5:I5"/>
  </mergeCells>
  <printOptions horizontalCentered="1"/>
  <pageMargins left="0.35433070866141736" right="0.27559055118110237" top="0.39370078740157483" bottom="0.39370078740157483" header="0" footer="0"/>
  <pageSetup paperSize="9" scale="9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Internal</vt:lpstr>
      <vt:lpstr>University</vt:lpstr>
      <vt:lpstr>Calculation Sheet</vt:lpstr>
      <vt:lpstr>Sheet1</vt:lpstr>
      <vt:lpstr>Internal!Print_Area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2022-07-01T05:34:07Z</cp:lastPrinted>
  <dcterms:created xsi:type="dcterms:W3CDTF">2015-12-22T02:33:07Z</dcterms:created>
  <dcterms:modified xsi:type="dcterms:W3CDTF">2022-07-01T05:34:24Z</dcterms:modified>
</cp:coreProperties>
</file>