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45" windowWidth="18750" windowHeight="7380" activeTab="2"/>
  </bookViews>
  <sheets>
    <sheet name="데이터" sheetId="1" r:id="rId1"/>
    <sheet name="집계표" sheetId="2" r:id="rId2"/>
    <sheet name="5학년기준" sheetId="7" r:id="rId3"/>
    <sheet name="6학년기준" sheetId="8" r:id="rId4"/>
  </sheets>
  <definedNames>
    <definedName name="_xlnm._FilterDatabase" localSheetId="2" hidden="1">'5학년기준'!$A$1:$N$150</definedName>
    <definedName name="_xlnm._FilterDatabase" localSheetId="3" hidden="1">'6학년기준'!$A$1:$N$106</definedName>
    <definedName name="_xlnm._FilterDatabase" localSheetId="0" hidden="1">데이터!$A$1:$N$149</definedName>
    <definedName name="_xlnm.Print_Area" localSheetId="2">'5학년기준'!$A$1:$M$106</definedName>
    <definedName name="_xlnm.Print_Area" localSheetId="3">'6학년기준'!$A$1:$M$106</definedName>
    <definedName name="_xlnm.Print_Area" localSheetId="0">데이터!$A$1:$M$106</definedName>
    <definedName name="사반" localSheetId="2">'5학년기준'!$C$50:$M$74</definedName>
    <definedName name="사반" localSheetId="3">'6학년기준'!$C$50:$M$74</definedName>
    <definedName name="사반">데이터!$C$49:$M$73</definedName>
    <definedName name="삼반" localSheetId="2">'5학년기준'!$C$25:$M$49</definedName>
    <definedName name="삼반" localSheetId="3">'6학년기준'!$C$25:$M$49</definedName>
    <definedName name="삼반">데이터!$C$25:$M$48</definedName>
    <definedName name="이반" localSheetId="2">'5학년기준'!$C$75:$N$99</definedName>
    <definedName name="이반" localSheetId="3">'6학년기준'!$C$75:$N$99</definedName>
    <definedName name="이반">데이터!$C$74:$N$98</definedName>
    <definedName name="일반" localSheetId="2">'5학년기준'!$C$2:$M$24</definedName>
    <definedName name="일반" localSheetId="3">'6학년기준'!$C$2:$M$24</definedName>
    <definedName name="일반">데이터!$C$2:$M$24</definedName>
  </definedNames>
  <calcPr calcId="145621"/>
</workbook>
</file>

<file path=xl/calcChain.xml><?xml version="1.0" encoding="utf-8"?>
<calcChain xmlns="http://schemas.openxmlformats.org/spreadsheetml/2006/main">
  <c r="N150" i="7" l="1"/>
  <c r="N149" i="7"/>
  <c r="N148" i="7"/>
  <c r="N147" i="7"/>
  <c r="N146" i="7"/>
  <c r="N145" i="7"/>
  <c r="N144" i="7"/>
  <c r="N143" i="7"/>
  <c r="N142" i="7"/>
  <c r="N141" i="7"/>
  <c r="N140" i="7"/>
  <c r="N139" i="7"/>
  <c r="N138" i="7"/>
  <c r="N137" i="7"/>
  <c r="N136" i="7"/>
  <c r="N135" i="7"/>
  <c r="N134" i="7"/>
  <c r="N133" i="7"/>
  <c r="N132" i="7"/>
  <c r="N131" i="7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N115" i="7"/>
  <c r="N114" i="7"/>
  <c r="N113" i="7"/>
  <c r="N112" i="7"/>
  <c r="N111" i="7"/>
  <c r="N110" i="7"/>
  <c r="N109" i="7"/>
  <c r="N108" i="7"/>
  <c r="N107" i="7"/>
  <c r="N66" i="1" l="1"/>
  <c r="N44" i="1"/>
  <c r="N59" i="1"/>
  <c r="N56" i="1"/>
  <c r="N54" i="1"/>
  <c r="N25" i="1"/>
  <c r="N16" i="1"/>
  <c r="N19" i="1"/>
  <c r="N5" i="1"/>
  <c r="N52" i="1"/>
  <c r="N78" i="1"/>
  <c r="N33" i="1"/>
  <c r="N10" i="1"/>
  <c r="N35" i="1"/>
  <c r="N47" i="1"/>
  <c r="N70" i="1"/>
  <c r="N77" i="1"/>
  <c r="N38" i="1"/>
  <c r="N49" i="1"/>
  <c r="N9" i="1"/>
  <c r="N22" i="1"/>
  <c r="N53" i="1"/>
  <c r="N55" i="1"/>
  <c r="N95" i="1"/>
  <c r="N84" i="1"/>
  <c r="N6" i="1"/>
  <c r="N15" i="1"/>
  <c r="N39" i="1"/>
  <c r="N37" i="1"/>
  <c r="N45" i="1"/>
  <c r="N13" i="1"/>
  <c r="N30" i="1"/>
  <c r="N20" i="1"/>
  <c r="N90" i="1"/>
  <c r="N97" i="1"/>
  <c r="N69" i="1"/>
  <c r="N62" i="1"/>
  <c r="N80" i="1"/>
  <c r="N106" i="1"/>
  <c r="N72" i="1"/>
  <c r="N57" i="1"/>
  <c r="N92" i="1"/>
  <c r="N31" i="1"/>
  <c r="N7" i="1"/>
  <c r="N41" i="1"/>
  <c r="N28" i="1"/>
  <c r="N12" i="1"/>
  <c r="N74" i="1"/>
  <c r="N58" i="1"/>
  <c r="N86" i="1"/>
  <c r="N50" i="1"/>
  <c r="N26" i="1"/>
  <c r="N75" i="1"/>
  <c r="N105" i="1"/>
  <c r="N23" i="1"/>
  <c r="N40" i="1"/>
  <c r="N3" i="1"/>
  <c r="N93" i="1"/>
  <c r="N88" i="1"/>
  <c r="N36" i="1"/>
  <c r="N79" i="1"/>
  <c r="N46" i="1"/>
  <c r="N29" i="1"/>
  <c r="N101" i="1"/>
  <c r="N48" i="1"/>
  <c r="N85" i="1"/>
  <c r="N60" i="1"/>
  <c r="N65" i="1"/>
  <c r="N24" i="1"/>
  <c r="N4" i="1"/>
  <c r="N27" i="1"/>
  <c r="N34" i="1"/>
  <c r="N67" i="1"/>
  <c r="N32" i="1"/>
  <c r="N14" i="1"/>
  <c r="N2" i="1"/>
  <c r="N64" i="1"/>
  <c r="N71" i="1"/>
  <c r="N42" i="1"/>
  <c r="N61" i="1"/>
  <c r="N76" i="1"/>
  <c r="N100" i="1"/>
  <c r="N8" i="1"/>
  <c r="N17" i="1"/>
  <c r="N94" i="1"/>
  <c r="N68" i="1"/>
  <c r="N104" i="1"/>
  <c r="N18" i="1"/>
  <c r="N11" i="1"/>
  <c r="N96" i="1"/>
  <c r="N63" i="1"/>
  <c r="N51" i="1"/>
  <c r="N43" i="1"/>
  <c r="N73" i="1"/>
  <c r="N99" i="1"/>
  <c r="N87" i="1"/>
  <c r="N83" i="1"/>
  <c r="N98" i="1"/>
  <c r="N103" i="1"/>
  <c r="N91" i="1"/>
  <c r="N81" i="1"/>
  <c r="N89" i="1"/>
  <c r="N102" i="1"/>
  <c r="N82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21" i="1"/>
  <c r="D13" i="2" l="1"/>
  <c r="C3" i="2"/>
  <c r="F3" i="2"/>
  <c r="C6" i="2"/>
  <c r="C7" i="2"/>
  <c r="C9" i="2"/>
  <c r="C10" i="2"/>
  <c r="C12" i="2"/>
  <c r="C13" i="2"/>
  <c r="E3" i="2"/>
  <c r="F4" i="2"/>
  <c r="F6" i="2"/>
  <c r="F7" i="2"/>
  <c r="F9" i="2"/>
  <c r="F10" i="2"/>
  <c r="F12" i="2"/>
  <c r="F13" i="2"/>
  <c r="D3" i="2"/>
  <c r="E4" i="2"/>
  <c r="E6" i="2"/>
  <c r="E7" i="2"/>
  <c r="E9" i="2"/>
  <c r="E10" i="2"/>
  <c r="E12" i="2"/>
  <c r="E13" i="2"/>
  <c r="C4" i="2"/>
  <c r="D4" i="2"/>
  <c r="D6" i="2"/>
  <c r="D7" i="2"/>
  <c r="D9" i="2"/>
  <c r="D10" i="2"/>
  <c r="D12" i="2"/>
  <c r="G10" i="2" l="1"/>
  <c r="G6" i="2"/>
  <c r="G13" i="2"/>
  <c r="G3" i="2"/>
  <c r="C16" i="2"/>
  <c r="F8" i="2"/>
  <c r="G12" i="2"/>
  <c r="F14" i="2"/>
  <c r="F11" i="2"/>
  <c r="C14" i="2"/>
  <c r="C11" i="2"/>
  <c r="C8" i="2"/>
  <c r="G9" i="2"/>
  <c r="E11" i="2"/>
  <c r="D11" i="2"/>
  <c r="D14" i="2"/>
  <c r="G4" i="2"/>
  <c r="D8" i="2"/>
  <c r="E8" i="2"/>
  <c r="C15" i="2"/>
  <c r="C5" i="2"/>
  <c r="D15" i="2"/>
  <c r="D5" i="2"/>
  <c r="E15" i="2"/>
  <c r="E5" i="2"/>
  <c r="F15" i="2"/>
  <c r="F5" i="2"/>
  <c r="D16" i="2"/>
  <c r="E16" i="2"/>
  <c r="F16" i="2"/>
  <c r="G7" i="2"/>
  <c r="E14" i="2"/>
  <c r="G16" i="2" l="1"/>
  <c r="G15" i="2"/>
  <c r="C17" i="2"/>
  <c r="G14" i="2"/>
  <c r="G8" i="2"/>
  <c r="G11" i="2"/>
  <c r="E17" i="2"/>
  <c r="G5" i="2"/>
  <c r="F17" i="2"/>
  <c r="D17" i="2"/>
  <c r="G17" i="2" l="1"/>
</calcChain>
</file>

<file path=xl/sharedStrings.xml><?xml version="1.0" encoding="utf-8"?>
<sst xmlns="http://schemas.openxmlformats.org/spreadsheetml/2006/main" count="1248" uniqueCount="189">
  <si>
    <t>번호</t>
  </si>
  <si>
    <t>성명</t>
  </si>
  <si>
    <t>총점</t>
    <phoneticPr fontId="1" type="noConversion"/>
  </si>
  <si>
    <t>반배치</t>
    <phoneticPr fontId="1" type="noConversion"/>
  </si>
  <si>
    <t>반</t>
    <phoneticPr fontId="1" type="noConversion"/>
  </si>
  <si>
    <t>순위</t>
    <phoneticPr fontId="1" type="noConversion"/>
  </si>
  <si>
    <t>성별</t>
    <phoneticPr fontId="1" type="noConversion"/>
  </si>
  <si>
    <t>비고</t>
    <phoneticPr fontId="1" type="noConversion"/>
  </si>
  <si>
    <t>남</t>
    <phoneticPr fontId="1" type="noConversion"/>
  </si>
  <si>
    <t>여</t>
    <phoneticPr fontId="1" type="noConversion"/>
  </si>
  <si>
    <t>계</t>
    <phoneticPr fontId="1" type="noConversion"/>
  </si>
  <si>
    <t>나</t>
    <phoneticPr fontId="1" type="noConversion"/>
  </si>
  <si>
    <t>라</t>
    <phoneticPr fontId="1" type="noConversion"/>
  </si>
  <si>
    <t>새번호</t>
    <phoneticPr fontId="1" type="noConversion"/>
  </si>
  <si>
    <t>가</t>
    <phoneticPr fontId="1" type="noConversion"/>
  </si>
  <si>
    <t>다</t>
    <phoneticPr fontId="1" type="noConversion"/>
  </si>
  <si>
    <t>기존반</t>
    <phoneticPr fontId="1" type="noConversion"/>
  </si>
  <si>
    <t>신편성반</t>
    <phoneticPr fontId="1" type="noConversion"/>
  </si>
  <si>
    <t>카운트</t>
    <phoneticPr fontId="1" type="noConversion"/>
  </si>
  <si>
    <t>국어</t>
  </si>
  <si>
    <t>국어</t>
    <phoneticPr fontId="1" type="noConversion"/>
  </si>
  <si>
    <t>수학</t>
  </si>
  <si>
    <t>수학</t>
    <phoneticPr fontId="1" type="noConversion"/>
  </si>
  <si>
    <t>사회</t>
  </si>
  <si>
    <t>사회</t>
    <phoneticPr fontId="1" type="noConversion"/>
  </si>
  <si>
    <t>과학</t>
  </si>
  <si>
    <t>과학</t>
    <phoneticPr fontId="1" type="noConversion"/>
  </si>
  <si>
    <t>총점</t>
  </si>
  <si>
    <t>2015년도 번호</t>
    <phoneticPr fontId="1" type="noConversion"/>
  </si>
  <si>
    <t>강세인</t>
  </si>
  <si>
    <t>여</t>
  </si>
  <si>
    <t>김가윤</t>
  </si>
  <si>
    <t>김규리</t>
  </si>
  <si>
    <t>김도훈</t>
  </si>
  <si>
    <t>남</t>
  </si>
  <si>
    <t>김보현</t>
  </si>
  <si>
    <t>김성현</t>
  </si>
  <si>
    <t>김은지</t>
  </si>
  <si>
    <t>김태양</t>
  </si>
  <si>
    <t>김호준</t>
  </si>
  <si>
    <t>김희원</t>
  </si>
  <si>
    <t>문주빈</t>
  </si>
  <si>
    <t>박유민</t>
  </si>
  <si>
    <t>박태희</t>
  </si>
  <si>
    <t>양하빈</t>
  </si>
  <si>
    <t>오혜성</t>
  </si>
  <si>
    <t>이서준</t>
  </si>
  <si>
    <t>이예우</t>
  </si>
  <si>
    <t>이찬우</t>
  </si>
  <si>
    <t>이현우</t>
  </si>
  <si>
    <t>장지헌</t>
  </si>
  <si>
    <t>주나연</t>
  </si>
  <si>
    <t>주서연</t>
  </si>
  <si>
    <t>최유빈</t>
  </si>
  <si>
    <t>한창민</t>
  </si>
  <si>
    <t>허은서</t>
  </si>
  <si>
    <t>백성현</t>
  </si>
  <si>
    <t>강초향</t>
  </si>
  <si>
    <t>경동현</t>
  </si>
  <si>
    <t>권성은</t>
  </si>
  <si>
    <t>김가영</t>
  </si>
  <si>
    <t>김동우</t>
  </si>
  <si>
    <t>김서영</t>
  </si>
  <si>
    <t>김준영</t>
  </si>
  <si>
    <t>김지예</t>
  </si>
  <si>
    <t>김지원</t>
  </si>
  <si>
    <t>김태준</t>
  </si>
  <si>
    <t>문의령</t>
  </si>
  <si>
    <t>박성민</t>
  </si>
  <si>
    <t>박채빈</t>
  </si>
  <si>
    <t>배준환</t>
  </si>
  <si>
    <t>서태현</t>
  </si>
  <si>
    <t>안원준</t>
  </si>
  <si>
    <t>유민우</t>
  </si>
  <si>
    <t>유아여</t>
  </si>
  <si>
    <t>이윤후</t>
  </si>
  <si>
    <t>이지우</t>
  </si>
  <si>
    <t>이호준</t>
  </si>
  <si>
    <t>정서현</t>
  </si>
  <si>
    <t>조민지</t>
  </si>
  <si>
    <t>최예림</t>
  </si>
  <si>
    <t>홍수민</t>
  </si>
  <si>
    <t>최미란</t>
  </si>
  <si>
    <t>손해성</t>
  </si>
  <si>
    <t>구민재</t>
  </si>
  <si>
    <t>김동은</t>
  </si>
  <si>
    <t>김민주</t>
  </si>
  <si>
    <t>김민지</t>
  </si>
  <si>
    <t>김성훈</t>
  </si>
  <si>
    <t>김예준</t>
  </si>
  <si>
    <t>김태연</t>
  </si>
  <si>
    <t>김현중</t>
  </si>
  <si>
    <t>문서진</t>
  </si>
  <si>
    <t>박준하</t>
  </si>
  <si>
    <t>박지은</t>
  </si>
  <si>
    <t>박채원</t>
  </si>
  <si>
    <t>백시영</t>
  </si>
  <si>
    <t>변수지</t>
  </si>
  <si>
    <t>손동현</t>
  </si>
  <si>
    <t>송정민</t>
  </si>
  <si>
    <t>심승훈</t>
  </si>
  <si>
    <t>유민영</t>
  </si>
  <si>
    <t>윤지원</t>
  </si>
  <si>
    <t>이승주</t>
  </si>
  <si>
    <t>이태환</t>
  </si>
  <si>
    <t>임서현</t>
  </si>
  <si>
    <t>전승이</t>
  </si>
  <si>
    <t>최석란</t>
  </si>
  <si>
    <t>홍나연</t>
  </si>
  <si>
    <t>정재민</t>
  </si>
  <si>
    <t>강다연</t>
  </si>
  <si>
    <t>김나정</t>
  </si>
  <si>
    <t>김민재</t>
  </si>
  <si>
    <t>김승민</t>
  </si>
  <si>
    <t>김에스더</t>
  </si>
  <si>
    <t>김영준</t>
  </si>
  <si>
    <t>김예린</t>
  </si>
  <si>
    <t>남도현</t>
  </si>
  <si>
    <t>류채현</t>
  </si>
  <si>
    <t>박현종</t>
  </si>
  <si>
    <t>백단영</t>
  </si>
  <si>
    <t>송민우</t>
  </si>
  <si>
    <t>심지훈</t>
  </si>
  <si>
    <t>안서현</t>
  </si>
  <si>
    <t>양준영</t>
  </si>
  <si>
    <t>우재원</t>
  </si>
  <si>
    <t>윤서진</t>
  </si>
  <si>
    <t>이선우</t>
  </si>
  <si>
    <t>이수연</t>
  </si>
  <si>
    <t>이은서</t>
  </si>
  <si>
    <t>이태현</t>
  </si>
  <si>
    <t>전유빈</t>
  </si>
  <si>
    <t>조환진</t>
  </si>
  <si>
    <t>한다영</t>
  </si>
  <si>
    <t>함태웅</t>
  </si>
  <si>
    <t>가</t>
  </si>
  <si>
    <t>가</t>
    <phoneticPr fontId="1" type="noConversion"/>
  </si>
  <si>
    <t>나</t>
  </si>
  <si>
    <t>나</t>
    <phoneticPr fontId="1" type="noConversion"/>
  </si>
  <si>
    <t>다</t>
  </si>
  <si>
    <t>다</t>
    <phoneticPr fontId="1" type="noConversion"/>
  </si>
  <si>
    <t>라</t>
  </si>
  <si>
    <t>라</t>
    <phoneticPr fontId="1" type="noConversion"/>
  </si>
  <si>
    <t>가</t>
    <phoneticPr fontId="1" type="noConversion"/>
  </si>
  <si>
    <t>나</t>
    <phoneticPr fontId="1" type="noConversion"/>
  </si>
  <si>
    <t>다</t>
    <phoneticPr fontId="1" type="noConversion"/>
  </si>
  <si>
    <t>라</t>
    <phoneticPr fontId="1" type="noConversion"/>
  </si>
  <si>
    <t>1가남</t>
  </si>
  <si>
    <t>1나남</t>
  </si>
  <si>
    <t>1다남</t>
  </si>
  <si>
    <t>1라남</t>
  </si>
  <si>
    <t>1나여</t>
  </si>
  <si>
    <t>1다여</t>
  </si>
  <si>
    <t>1라여</t>
  </si>
  <si>
    <t>1가여</t>
  </si>
  <si>
    <t>2나남</t>
  </si>
  <si>
    <t>2다남</t>
  </si>
  <si>
    <t>2라남</t>
  </si>
  <si>
    <t>2가남</t>
  </si>
  <si>
    <t>2다여</t>
  </si>
  <si>
    <t>2라여</t>
  </si>
  <si>
    <t>2가여</t>
  </si>
  <si>
    <t>2나여</t>
  </si>
  <si>
    <t>3다남</t>
  </si>
  <si>
    <t>3라남</t>
  </si>
  <si>
    <t>3가남</t>
  </si>
  <si>
    <t>3나남</t>
  </si>
  <si>
    <t>3라여</t>
  </si>
  <si>
    <t>3가여</t>
  </si>
  <si>
    <t>3나여</t>
  </si>
  <si>
    <t>3다여</t>
  </si>
  <si>
    <t>4라남</t>
  </si>
  <si>
    <t>4가남</t>
  </si>
  <si>
    <t>4나남</t>
  </si>
  <si>
    <t>4다남</t>
  </si>
  <si>
    <t>4가여</t>
  </si>
  <si>
    <t>4나여</t>
  </si>
  <si>
    <t>4다여</t>
  </si>
  <si>
    <t>4라여</t>
  </si>
  <si>
    <t>유예</t>
  </si>
  <si>
    <t>유예</t>
    <phoneticPr fontId="1" type="noConversion"/>
  </si>
  <si>
    <t>학습부진아</t>
  </si>
  <si>
    <t>학습부진아</t>
    <phoneticPr fontId="1" type="noConversion"/>
  </si>
  <si>
    <t>수학부진</t>
  </si>
  <si>
    <t>수학부진</t>
    <phoneticPr fontId="1" type="noConversion"/>
  </si>
  <si>
    <t>내성적</t>
  </si>
  <si>
    <t>내성적</t>
    <phoneticPr fontId="1" type="noConversion"/>
  </si>
  <si>
    <t>전출예정</t>
  </si>
  <si>
    <t>전출예정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</si>
</sst>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_);[Red]\(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/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shrinkToFit="1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177" fontId="0" fillId="0" borderId="1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0" borderId="1" xfId="0" applyBorder="1" applyAlignment="1">
      <alignment vertical="center" shrinkToFit="1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9"/>
  <sheetViews>
    <sheetView view="pageBreakPreview" zoomScaleNormal="100" zoomScaleSheetLayoutView="100" workbookViewId="0">
      <pane xSplit="4" ySplit="1" topLeftCell="E97" activePane="bottomRight" state="frozen"/>
      <selection pane="topRight" activeCell="E1" sqref="E1"/>
      <selection pane="bottomLeft" activeCell="A2" sqref="A2"/>
      <selection pane="bottomRight" activeCell="A2" sqref="A2:N106"/>
    </sheetView>
  </sheetViews>
  <sheetFormatPr defaultRowHeight="16.5" x14ac:dyDescent="0.3"/>
  <cols>
    <col min="1" max="1" width="3.375" bestFit="1" customWidth="1"/>
    <col min="2" max="2" width="5.25" bestFit="1" customWidth="1"/>
    <col min="3" max="3" width="7.125" bestFit="1" customWidth="1"/>
    <col min="4" max="4" width="5.25" bestFit="1" customWidth="1"/>
    <col min="5" max="9" width="6.625" customWidth="1"/>
    <col min="10" max="10" width="7.5" customWidth="1"/>
    <col min="11" max="11" width="7.125" bestFit="1" customWidth="1"/>
    <col min="12" max="12" width="17.25" style="3" customWidth="1"/>
    <col min="13" max="13" width="8.125" customWidth="1"/>
    <col min="14" max="14" width="7.75" customWidth="1"/>
  </cols>
  <sheetData>
    <row r="1" spans="1:14" x14ac:dyDescent="0.3">
      <c r="A1" s="6" t="s">
        <v>4</v>
      </c>
      <c r="B1" s="6" t="s">
        <v>0</v>
      </c>
      <c r="C1" s="6" t="s">
        <v>1</v>
      </c>
      <c r="D1" s="6" t="s">
        <v>6</v>
      </c>
      <c r="E1" s="6" t="s">
        <v>19</v>
      </c>
      <c r="F1" s="6" t="s">
        <v>21</v>
      </c>
      <c r="G1" s="6" t="s">
        <v>23</v>
      </c>
      <c r="H1" s="6" t="s">
        <v>25</v>
      </c>
      <c r="I1" s="6" t="s">
        <v>27</v>
      </c>
      <c r="J1" s="6" t="s">
        <v>5</v>
      </c>
      <c r="K1" s="6" t="s">
        <v>3</v>
      </c>
      <c r="L1" s="6" t="s">
        <v>7</v>
      </c>
      <c r="M1" s="6" t="s">
        <v>13</v>
      </c>
      <c r="N1" s="6" t="s">
        <v>18</v>
      </c>
    </row>
    <row r="2" spans="1:14" x14ac:dyDescent="0.3">
      <c r="A2" s="2">
        <v>1</v>
      </c>
      <c r="B2" s="2">
        <v>8</v>
      </c>
      <c r="C2" s="2" t="s">
        <v>38</v>
      </c>
      <c r="D2" s="2" t="s">
        <v>34</v>
      </c>
      <c r="E2" s="7">
        <v>100</v>
      </c>
      <c r="F2" s="7">
        <v>115</v>
      </c>
      <c r="G2" s="7">
        <v>109</v>
      </c>
      <c r="H2" s="7">
        <v>120</v>
      </c>
      <c r="I2" s="7">
        <v>444</v>
      </c>
      <c r="J2" s="10">
        <v>5</v>
      </c>
      <c r="K2" s="2" t="s">
        <v>136</v>
      </c>
      <c r="L2" s="6"/>
      <c r="M2" s="2"/>
      <c r="N2" s="2" t="str">
        <f>CONCATENATE(A2,K2,D2)</f>
        <v>1가남</v>
      </c>
    </row>
    <row r="3" spans="1:14" x14ac:dyDescent="0.3">
      <c r="A3" s="2">
        <v>1</v>
      </c>
      <c r="B3" s="2">
        <v>25</v>
      </c>
      <c r="C3" s="2" t="s">
        <v>54</v>
      </c>
      <c r="D3" s="2" t="s">
        <v>34</v>
      </c>
      <c r="E3" s="7">
        <v>113</v>
      </c>
      <c r="F3" s="7">
        <v>118</v>
      </c>
      <c r="G3" s="7">
        <v>102</v>
      </c>
      <c r="H3" s="7">
        <v>111</v>
      </c>
      <c r="I3" s="7">
        <v>444</v>
      </c>
      <c r="J3" s="10">
        <v>5</v>
      </c>
      <c r="K3" s="2" t="s">
        <v>143</v>
      </c>
      <c r="L3" s="6"/>
      <c r="M3" s="2"/>
      <c r="N3" s="2" t="str">
        <f>CONCATENATE(A3,K3,D3)</f>
        <v>1가남</v>
      </c>
    </row>
    <row r="4" spans="1:14" x14ac:dyDescent="0.3">
      <c r="A4" s="2">
        <v>1</v>
      </c>
      <c r="B4" s="2">
        <v>19</v>
      </c>
      <c r="C4" s="2" t="s">
        <v>49</v>
      </c>
      <c r="D4" s="2" t="s">
        <v>34</v>
      </c>
      <c r="E4" s="7">
        <v>114</v>
      </c>
      <c r="F4" s="7">
        <v>110</v>
      </c>
      <c r="G4" s="7">
        <v>108</v>
      </c>
      <c r="H4" s="7">
        <v>107</v>
      </c>
      <c r="I4" s="7">
        <v>439</v>
      </c>
      <c r="J4" s="10">
        <v>7</v>
      </c>
      <c r="K4" s="2" t="s">
        <v>140</v>
      </c>
      <c r="L4" s="6"/>
      <c r="M4" s="2"/>
      <c r="N4" s="2" t="str">
        <f>CONCATENATE(A4,K4,D4)</f>
        <v>1다남</v>
      </c>
    </row>
    <row r="5" spans="1:14" x14ac:dyDescent="0.3">
      <c r="A5" s="2">
        <v>1</v>
      </c>
      <c r="B5" s="2">
        <v>27</v>
      </c>
      <c r="C5" s="2" t="s">
        <v>56</v>
      </c>
      <c r="D5" s="2" t="s">
        <v>34</v>
      </c>
      <c r="E5" s="7">
        <v>107</v>
      </c>
      <c r="F5" s="7">
        <v>102</v>
      </c>
      <c r="G5" s="7">
        <v>102</v>
      </c>
      <c r="H5" s="7">
        <v>120</v>
      </c>
      <c r="I5" s="7">
        <v>431</v>
      </c>
      <c r="J5" s="4">
        <v>9</v>
      </c>
      <c r="K5" s="2" t="s">
        <v>142</v>
      </c>
      <c r="L5" s="6"/>
      <c r="M5" s="2"/>
      <c r="N5" s="2" t="str">
        <f>CONCATENATE(A5,K5,D5)</f>
        <v>1라남</v>
      </c>
    </row>
    <row r="6" spans="1:14" x14ac:dyDescent="0.3">
      <c r="A6" s="2">
        <v>1</v>
      </c>
      <c r="B6" s="2">
        <v>16</v>
      </c>
      <c r="C6" s="2" t="s">
        <v>46</v>
      </c>
      <c r="D6" s="2" t="s">
        <v>34</v>
      </c>
      <c r="E6" s="7">
        <v>109</v>
      </c>
      <c r="F6" s="7">
        <v>107</v>
      </c>
      <c r="G6" s="7">
        <v>107</v>
      </c>
      <c r="H6" s="7">
        <v>107</v>
      </c>
      <c r="I6" s="7">
        <v>430</v>
      </c>
      <c r="J6" s="10">
        <v>10</v>
      </c>
      <c r="K6" s="2" t="s">
        <v>143</v>
      </c>
      <c r="L6" s="6"/>
      <c r="M6" s="2"/>
      <c r="N6" s="2" t="str">
        <f>CONCATENATE(A6,K6,D6)</f>
        <v>1가남</v>
      </c>
    </row>
    <row r="7" spans="1:14" x14ac:dyDescent="0.3">
      <c r="A7" s="2">
        <v>1</v>
      </c>
      <c r="B7" s="2">
        <v>18</v>
      </c>
      <c r="C7" s="2" t="s">
        <v>48</v>
      </c>
      <c r="D7" s="2" t="s">
        <v>34</v>
      </c>
      <c r="E7" s="7">
        <v>112</v>
      </c>
      <c r="F7" s="7">
        <v>105</v>
      </c>
      <c r="G7" s="7">
        <v>103</v>
      </c>
      <c r="H7" s="7">
        <v>107</v>
      </c>
      <c r="I7" s="7">
        <v>427</v>
      </c>
      <c r="J7" s="10">
        <v>11</v>
      </c>
      <c r="K7" s="5" t="s">
        <v>138</v>
      </c>
      <c r="L7" s="6"/>
      <c r="M7" s="2"/>
      <c r="N7" s="2" t="str">
        <f>CONCATENATE(A7,K7,D7)</f>
        <v>1나남</v>
      </c>
    </row>
    <row r="8" spans="1:14" x14ac:dyDescent="0.3">
      <c r="A8" s="2">
        <v>1</v>
      </c>
      <c r="B8" s="2">
        <v>9</v>
      </c>
      <c r="C8" s="2" t="s">
        <v>39</v>
      </c>
      <c r="D8" s="2" t="s">
        <v>34</v>
      </c>
      <c r="E8" s="7">
        <v>112</v>
      </c>
      <c r="F8" s="7">
        <v>97</v>
      </c>
      <c r="G8" s="7">
        <v>107</v>
      </c>
      <c r="H8" s="7">
        <v>102</v>
      </c>
      <c r="I8" s="7">
        <v>418</v>
      </c>
      <c r="J8" s="10">
        <v>12</v>
      </c>
      <c r="K8" s="2" t="s">
        <v>140</v>
      </c>
      <c r="L8" s="6"/>
      <c r="M8" s="2"/>
      <c r="N8" s="2" t="str">
        <f>CONCATENATE(A8,K8,D8)</f>
        <v>1다남</v>
      </c>
    </row>
    <row r="9" spans="1:14" x14ac:dyDescent="0.3">
      <c r="A9" s="2">
        <v>1</v>
      </c>
      <c r="B9" s="2">
        <v>5</v>
      </c>
      <c r="C9" s="2" t="s">
        <v>35</v>
      </c>
      <c r="D9" s="2" t="s">
        <v>34</v>
      </c>
      <c r="E9" s="7">
        <v>100</v>
      </c>
      <c r="F9" s="7">
        <v>94</v>
      </c>
      <c r="G9" s="7">
        <v>94</v>
      </c>
      <c r="H9" s="7">
        <v>96</v>
      </c>
      <c r="I9" s="7">
        <v>384</v>
      </c>
      <c r="J9" s="4">
        <v>13</v>
      </c>
      <c r="K9" s="2" t="s">
        <v>142</v>
      </c>
      <c r="L9" s="6"/>
      <c r="M9" s="2"/>
      <c r="N9" s="2" t="str">
        <f>CONCATENATE(A9,K9,D9)</f>
        <v>1라남</v>
      </c>
    </row>
    <row r="10" spans="1:14" x14ac:dyDescent="0.3">
      <c r="A10" s="2">
        <v>1</v>
      </c>
      <c r="B10" s="2">
        <v>4</v>
      </c>
      <c r="C10" s="2" t="s">
        <v>33</v>
      </c>
      <c r="D10" s="2" t="s">
        <v>34</v>
      </c>
      <c r="E10" s="7">
        <v>106</v>
      </c>
      <c r="F10" s="7">
        <v>94</v>
      </c>
      <c r="G10" s="7">
        <v>78</v>
      </c>
      <c r="H10" s="7">
        <v>105</v>
      </c>
      <c r="I10" s="7">
        <v>383</v>
      </c>
      <c r="J10" s="4">
        <v>14</v>
      </c>
      <c r="K10" s="5" t="s">
        <v>143</v>
      </c>
      <c r="L10" s="6"/>
      <c r="M10" s="2"/>
      <c r="N10" s="2" t="str">
        <f>CONCATENATE(A10,K10,D10)</f>
        <v>1가남</v>
      </c>
    </row>
    <row r="11" spans="1:14" x14ac:dyDescent="0.3">
      <c r="A11" s="2">
        <v>1</v>
      </c>
      <c r="B11" s="2">
        <v>12</v>
      </c>
      <c r="C11" s="2" t="s">
        <v>42</v>
      </c>
      <c r="D11" s="2" t="s">
        <v>34</v>
      </c>
      <c r="E11" s="7">
        <v>109</v>
      </c>
      <c r="F11" s="7">
        <v>95</v>
      </c>
      <c r="G11" s="7">
        <v>73</v>
      </c>
      <c r="H11" s="7">
        <v>98</v>
      </c>
      <c r="I11" s="7">
        <v>375</v>
      </c>
      <c r="J11" s="5">
        <v>17</v>
      </c>
      <c r="K11" s="2" t="s">
        <v>138</v>
      </c>
      <c r="L11" s="6"/>
      <c r="M11" s="2"/>
      <c r="N11" s="2" t="str">
        <f>CONCATENATE(A11,K11,D11)</f>
        <v>1나남</v>
      </c>
    </row>
    <row r="12" spans="1:14" x14ac:dyDescent="0.3">
      <c r="A12" s="2">
        <v>1</v>
      </c>
      <c r="B12" s="2">
        <v>15</v>
      </c>
      <c r="C12" s="2" t="s">
        <v>45</v>
      </c>
      <c r="D12" s="2" t="s">
        <v>34</v>
      </c>
      <c r="E12" s="7">
        <v>86</v>
      </c>
      <c r="F12" s="7">
        <v>79</v>
      </c>
      <c r="G12" s="7">
        <v>87</v>
      </c>
      <c r="H12" s="7">
        <v>89</v>
      </c>
      <c r="I12" s="7">
        <v>341</v>
      </c>
      <c r="J12" s="2">
        <v>19</v>
      </c>
      <c r="K12" s="2" t="s">
        <v>140</v>
      </c>
      <c r="L12" s="6"/>
      <c r="M12" s="2"/>
      <c r="N12" s="2" t="str">
        <f>CONCATENATE(A12,K12,D12)</f>
        <v>1다남</v>
      </c>
    </row>
    <row r="13" spans="1:14" x14ac:dyDescent="0.3">
      <c r="A13" s="2">
        <v>1</v>
      </c>
      <c r="B13" s="2">
        <v>17</v>
      </c>
      <c r="C13" s="2" t="s">
        <v>47</v>
      </c>
      <c r="D13" s="2" t="s">
        <v>34</v>
      </c>
      <c r="E13" s="7">
        <v>28</v>
      </c>
      <c r="F13" s="7">
        <v>6</v>
      </c>
      <c r="G13" s="7">
        <v>0</v>
      </c>
      <c r="H13" s="7">
        <v>0</v>
      </c>
      <c r="I13" s="7">
        <v>34</v>
      </c>
      <c r="J13" s="2">
        <v>27</v>
      </c>
      <c r="K13" s="2" t="s">
        <v>142</v>
      </c>
      <c r="L13" s="6" t="s">
        <v>180</v>
      </c>
      <c r="M13" s="2"/>
      <c r="N13" s="2" t="str">
        <f>CONCATENATE(A13,K13,D13)</f>
        <v>1라남</v>
      </c>
    </row>
    <row r="14" spans="1:14" x14ac:dyDescent="0.3">
      <c r="A14" s="2">
        <v>1</v>
      </c>
      <c r="B14" s="2">
        <v>7</v>
      </c>
      <c r="C14" s="2" t="s">
        <v>37</v>
      </c>
      <c r="D14" s="2" t="s">
        <v>30</v>
      </c>
      <c r="E14" s="7">
        <v>118</v>
      </c>
      <c r="F14" s="7">
        <v>118</v>
      </c>
      <c r="G14" s="7">
        <v>120</v>
      </c>
      <c r="H14" s="7">
        <v>120</v>
      </c>
      <c r="I14" s="7">
        <v>476</v>
      </c>
      <c r="J14" s="2">
        <v>1</v>
      </c>
      <c r="K14" s="2" t="s">
        <v>138</v>
      </c>
      <c r="L14" s="6"/>
      <c r="M14" s="2"/>
      <c r="N14" s="2" t="str">
        <f>CONCATENATE(A14,K14,D14)</f>
        <v>1나여</v>
      </c>
    </row>
    <row r="15" spans="1:14" x14ac:dyDescent="0.3">
      <c r="A15" s="2">
        <v>1</v>
      </c>
      <c r="B15" s="2">
        <v>13</v>
      </c>
      <c r="C15" s="2" t="s">
        <v>43</v>
      </c>
      <c r="D15" s="2" t="s">
        <v>30</v>
      </c>
      <c r="E15" s="7">
        <v>117</v>
      </c>
      <c r="F15" s="7">
        <v>112</v>
      </c>
      <c r="G15" s="7">
        <v>116</v>
      </c>
      <c r="H15" s="7">
        <v>120</v>
      </c>
      <c r="I15" s="7">
        <v>465</v>
      </c>
      <c r="J15" s="2">
        <v>2</v>
      </c>
      <c r="K15" s="2" t="s">
        <v>140</v>
      </c>
      <c r="L15" s="6"/>
      <c r="M15" s="2"/>
      <c r="N15" s="2" t="str">
        <f>CONCATENATE(A15,K15,D15)</f>
        <v>1다여</v>
      </c>
    </row>
    <row r="16" spans="1:14" x14ac:dyDescent="0.3">
      <c r="A16" s="2">
        <v>1</v>
      </c>
      <c r="B16" s="2">
        <v>2</v>
      </c>
      <c r="C16" s="2" t="s">
        <v>31</v>
      </c>
      <c r="D16" s="2" t="s">
        <v>30</v>
      </c>
      <c r="E16" s="7">
        <v>118</v>
      </c>
      <c r="F16" s="7">
        <v>110</v>
      </c>
      <c r="G16" s="7">
        <v>111</v>
      </c>
      <c r="H16" s="7">
        <v>120</v>
      </c>
      <c r="I16" s="7">
        <v>459</v>
      </c>
      <c r="J16" s="4">
        <v>3</v>
      </c>
      <c r="K16" s="5" t="s">
        <v>142</v>
      </c>
      <c r="L16" s="6"/>
      <c r="M16" s="2"/>
      <c r="N16" s="2" t="str">
        <f>CONCATENATE(A16,K16,D16)</f>
        <v>1라여</v>
      </c>
    </row>
    <row r="17" spans="1:14" x14ac:dyDescent="0.3">
      <c r="A17" s="2">
        <v>1</v>
      </c>
      <c r="B17" s="2">
        <v>10</v>
      </c>
      <c r="C17" s="2" t="s">
        <v>40</v>
      </c>
      <c r="D17" s="2" t="s">
        <v>30</v>
      </c>
      <c r="E17" s="7">
        <v>114</v>
      </c>
      <c r="F17" s="7">
        <v>113</v>
      </c>
      <c r="G17" s="7">
        <v>112</v>
      </c>
      <c r="H17" s="7">
        <v>110</v>
      </c>
      <c r="I17" s="7">
        <v>449</v>
      </c>
      <c r="J17" s="2">
        <v>4</v>
      </c>
      <c r="K17" s="5" t="s">
        <v>143</v>
      </c>
      <c r="L17" s="6"/>
      <c r="M17" s="2"/>
      <c r="N17" s="2" t="str">
        <f>CONCATENATE(A17,K17,D17)</f>
        <v>1가여</v>
      </c>
    </row>
    <row r="18" spans="1:14" x14ac:dyDescent="0.3">
      <c r="A18" s="2">
        <v>1</v>
      </c>
      <c r="B18" s="2">
        <v>11</v>
      </c>
      <c r="C18" s="2" t="s">
        <v>41</v>
      </c>
      <c r="D18" s="2" t="s">
        <v>30</v>
      </c>
      <c r="E18" s="7">
        <v>107</v>
      </c>
      <c r="F18" s="7">
        <v>102</v>
      </c>
      <c r="G18" s="7">
        <v>111</v>
      </c>
      <c r="H18" s="7">
        <v>118</v>
      </c>
      <c r="I18" s="7">
        <v>438</v>
      </c>
      <c r="J18" s="2">
        <v>8</v>
      </c>
      <c r="K18" s="2" t="s">
        <v>138</v>
      </c>
      <c r="L18" s="6"/>
      <c r="M18" s="2"/>
      <c r="N18" s="2" t="str">
        <f>CONCATENATE(A18,K18,D18)</f>
        <v>1나여</v>
      </c>
    </row>
    <row r="19" spans="1:14" x14ac:dyDescent="0.3">
      <c r="A19" s="2">
        <v>1</v>
      </c>
      <c r="B19" s="2">
        <v>3</v>
      </c>
      <c r="C19" s="2" t="s">
        <v>32</v>
      </c>
      <c r="D19" s="2" t="s">
        <v>30</v>
      </c>
      <c r="E19" s="7">
        <v>110</v>
      </c>
      <c r="F19" s="7">
        <v>88</v>
      </c>
      <c r="G19" s="7">
        <v>93</v>
      </c>
      <c r="H19" s="7">
        <v>91</v>
      </c>
      <c r="I19" s="7">
        <v>382</v>
      </c>
      <c r="J19" s="4">
        <v>15</v>
      </c>
      <c r="K19" s="2" t="s">
        <v>142</v>
      </c>
      <c r="L19" s="6"/>
      <c r="M19" s="2"/>
      <c r="N19" s="2" t="str">
        <f>CONCATENATE(A19,K19,D19)</f>
        <v>1라여</v>
      </c>
    </row>
    <row r="20" spans="1:14" x14ac:dyDescent="0.3">
      <c r="A20" s="2">
        <v>1</v>
      </c>
      <c r="B20" s="2">
        <v>14</v>
      </c>
      <c r="C20" s="2" t="s">
        <v>44</v>
      </c>
      <c r="D20" s="2" t="s">
        <v>30</v>
      </c>
      <c r="E20" s="7">
        <v>110</v>
      </c>
      <c r="F20" s="7">
        <v>76</v>
      </c>
      <c r="G20" s="7">
        <v>96</v>
      </c>
      <c r="H20" s="7">
        <v>100</v>
      </c>
      <c r="I20" s="7">
        <v>382</v>
      </c>
      <c r="J20" s="2">
        <v>15</v>
      </c>
      <c r="K20" s="2" t="s">
        <v>142</v>
      </c>
      <c r="L20" s="6"/>
      <c r="M20" s="2"/>
      <c r="N20" s="2" t="str">
        <f>CONCATENATE(A20,K20,D20)</f>
        <v>1라여</v>
      </c>
    </row>
    <row r="21" spans="1:14" x14ac:dyDescent="0.3">
      <c r="A21" s="2">
        <v>1</v>
      </c>
      <c r="B21" s="2">
        <v>1</v>
      </c>
      <c r="C21" s="2" t="s">
        <v>29</v>
      </c>
      <c r="D21" s="2" t="s">
        <v>30</v>
      </c>
      <c r="E21" s="7">
        <v>91</v>
      </c>
      <c r="F21" s="7">
        <v>81</v>
      </c>
      <c r="G21" s="7">
        <v>101</v>
      </c>
      <c r="H21" s="7">
        <v>100</v>
      </c>
      <c r="I21" s="7">
        <v>373</v>
      </c>
      <c r="J21" s="4">
        <v>18</v>
      </c>
      <c r="K21" s="2" t="s">
        <v>143</v>
      </c>
      <c r="L21" s="6"/>
      <c r="M21" s="2"/>
      <c r="N21" s="2" t="str">
        <f>CONCATENATE(A21,K21,D21)</f>
        <v>1가여</v>
      </c>
    </row>
    <row r="22" spans="1:14" x14ac:dyDescent="0.3">
      <c r="A22" s="2">
        <v>1</v>
      </c>
      <c r="B22" s="2">
        <v>6</v>
      </c>
      <c r="C22" s="2" t="s">
        <v>36</v>
      </c>
      <c r="D22" s="2" t="s">
        <v>30</v>
      </c>
      <c r="E22" s="7">
        <v>98</v>
      </c>
      <c r="F22" s="7">
        <v>104</v>
      </c>
      <c r="G22" s="7">
        <v>51</v>
      </c>
      <c r="H22" s="7">
        <v>85</v>
      </c>
      <c r="I22" s="7">
        <v>338</v>
      </c>
      <c r="J22" s="4">
        <v>20</v>
      </c>
      <c r="K22" s="2" t="s">
        <v>138</v>
      </c>
      <c r="L22" s="6"/>
      <c r="M22" s="2"/>
      <c r="N22" s="2" t="str">
        <f>CONCATENATE(A22,K22,D22)</f>
        <v>1나여</v>
      </c>
    </row>
    <row r="23" spans="1:14" x14ac:dyDescent="0.3">
      <c r="A23" s="2">
        <v>1</v>
      </c>
      <c r="B23" s="2">
        <v>23</v>
      </c>
      <c r="C23" s="2" t="s">
        <v>53</v>
      </c>
      <c r="D23" s="2" t="s">
        <v>30</v>
      </c>
      <c r="E23" s="7">
        <v>104</v>
      </c>
      <c r="F23" s="7">
        <v>96</v>
      </c>
      <c r="G23" s="7">
        <v>54</v>
      </c>
      <c r="H23" s="7">
        <v>69</v>
      </c>
      <c r="I23" s="7">
        <v>323</v>
      </c>
      <c r="J23" s="2">
        <v>21</v>
      </c>
      <c r="K23" s="5" t="s">
        <v>140</v>
      </c>
      <c r="L23" s="6"/>
      <c r="M23" s="2"/>
      <c r="N23" s="2" t="str">
        <f>CONCATENATE(A23,K23,D23)</f>
        <v>1다여</v>
      </c>
    </row>
    <row r="24" spans="1:14" x14ac:dyDescent="0.3">
      <c r="A24" s="2">
        <v>1</v>
      </c>
      <c r="B24" s="2">
        <v>21</v>
      </c>
      <c r="C24" s="2" t="s">
        <v>51</v>
      </c>
      <c r="D24" s="2" t="s">
        <v>30</v>
      </c>
      <c r="E24" s="7">
        <v>93</v>
      </c>
      <c r="F24" s="7">
        <v>64</v>
      </c>
      <c r="G24" s="7">
        <v>43</v>
      </c>
      <c r="H24" s="7">
        <v>75</v>
      </c>
      <c r="I24" s="7">
        <v>275</v>
      </c>
      <c r="J24" s="5">
        <v>22</v>
      </c>
      <c r="K24" s="2" t="s">
        <v>142</v>
      </c>
      <c r="L24" s="6" t="s">
        <v>184</v>
      </c>
      <c r="M24" s="2"/>
      <c r="N24" s="2" t="str">
        <f>CONCATENATE(A24,K24,D24)</f>
        <v>1라여</v>
      </c>
    </row>
    <row r="25" spans="1:14" x14ac:dyDescent="0.3">
      <c r="A25" s="2">
        <v>1</v>
      </c>
      <c r="B25" s="2">
        <v>26</v>
      </c>
      <c r="C25" s="2" t="s">
        <v>55</v>
      </c>
      <c r="D25" s="2" t="s">
        <v>30</v>
      </c>
      <c r="E25" s="7">
        <v>93</v>
      </c>
      <c r="F25" s="7">
        <v>59</v>
      </c>
      <c r="G25" s="7">
        <v>54</v>
      </c>
      <c r="H25" s="7">
        <v>67</v>
      </c>
      <c r="I25" s="7">
        <v>273</v>
      </c>
      <c r="J25" s="4">
        <v>23</v>
      </c>
      <c r="K25" s="2" t="s">
        <v>143</v>
      </c>
      <c r="L25" s="6" t="s">
        <v>184</v>
      </c>
      <c r="M25" s="2"/>
      <c r="N25" s="2" t="str">
        <f>CONCATENATE(A25,K25,D25)</f>
        <v>1가여</v>
      </c>
    </row>
    <row r="26" spans="1:14" x14ac:dyDescent="0.3">
      <c r="A26" s="2">
        <v>1</v>
      </c>
      <c r="B26" s="2">
        <v>20</v>
      </c>
      <c r="C26" s="2" t="s">
        <v>50</v>
      </c>
      <c r="D26" s="2" t="s">
        <v>30</v>
      </c>
      <c r="E26" s="7">
        <v>107</v>
      </c>
      <c r="F26" s="7">
        <v>62</v>
      </c>
      <c r="G26" s="7">
        <v>49</v>
      </c>
      <c r="H26" s="7">
        <v>45</v>
      </c>
      <c r="I26" s="7">
        <v>263</v>
      </c>
      <c r="J26" s="10">
        <v>24</v>
      </c>
      <c r="K26" s="5" t="s">
        <v>138</v>
      </c>
      <c r="L26" s="6" t="s">
        <v>186</v>
      </c>
      <c r="M26" s="2"/>
      <c r="N26" s="2" t="str">
        <f>CONCATENATE(A26,K26,D26)</f>
        <v>1나여</v>
      </c>
    </row>
    <row r="27" spans="1:14" x14ac:dyDescent="0.3">
      <c r="A27" s="2">
        <v>1</v>
      </c>
      <c r="B27" s="2">
        <v>22</v>
      </c>
      <c r="C27" s="2" t="s">
        <v>52</v>
      </c>
      <c r="D27" s="2" t="s">
        <v>30</v>
      </c>
      <c r="E27" s="7">
        <v>82</v>
      </c>
      <c r="F27" s="7">
        <v>38</v>
      </c>
      <c r="G27" s="7">
        <v>40</v>
      </c>
      <c r="H27" s="7">
        <v>51</v>
      </c>
      <c r="I27" s="7">
        <v>211</v>
      </c>
      <c r="J27" s="10">
        <v>26</v>
      </c>
      <c r="K27" s="2" t="s">
        <v>140</v>
      </c>
      <c r="L27" s="6"/>
      <c r="M27" s="2"/>
      <c r="N27" s="2" t="str">
        <f>CONCATENATE(A27,K27,D27)</f>
        <v>1다여</v>
      </c>
    </row>
    <row r="28" spans="1:14" x14ac:dyDescent="0.3">
      <c r="A28" s="2">
        <v>2</v>
      </c>
      <c r="B28" s="2">
        <v>14</v>
      </c>
      <c r="C28" s="2" t="s">
        <v>70</v>
      </c>
      <c r="D28" s="2" t="s">
        <v>34</v>
      </c>
      <c r="E28" s="7">
        <v>200</v>
      </c>
      <c r="F28" s="7">
        <v>196</v>
      </c>
      <c r="G28" s="7">
        <v>198</v>
      </c>
      <c r="H28" s="7">
        <v>196</v>
      </c>
      <c r="I28" s="7">
        <v>790</v>
      </c>
      <c r="J28" s="10">
        <v>1</v>
      </c>
      <c r="K28" s="2" t="s">
        <v>140</v>
      </c>
      <c r="L28" s="6"/>
      <c r="M28" s="2"/>
      <c r="N28" s="2" t="str">
        <f>CONCATENATE(A28,K28,D28)</f>
        <v>2다남</v>
      </c>
    </row>
    <row r="29" spans="1:14" x14ac:dyDescent="0.3">
      <c r="A29" s="2">
        <v>2</v>
      </c>
      <c r="B29" s="2">
        <v>19</v>
      </c>
      <c r="C29" s="2" t="s">
        <v>75</v>
      </c>
      <c r="D29" s="2" t="s">
        <v>34</v>
      </c>
      <c r="E29" s="7">
        <v>193</v>
      </c>
      <c r="F29" s="7">
        <v>172</v>
      </c>
      <c r="G29" s="7">
        <v>200</v>
      </c>
      <c r="H29" s="7">
        <v>200</v>
      </c>
      <c r="I29" s="7">
        <v>765</v>
      </c>
      <c r="J29" s="10">
        <v>4</v>
      </c>
      <c r="K29" s="5" t="s">
        <v>140</v>
      </c>
      <c r="L29" s="6"/>
      <c r="M29" s="2"/>
      <c r="N29" s="2" t="str">
        <f>CONCATENATE(A29,K29,D29)</f>
        <v>2다남</v>
      </c>
    </row>
    <row r="30" spans="1:14" x14ac:dyDescent="0.3">
      <c r="A30" s="2">
        <v>2</v>
      </c>
      <c r="B30" s="2">
        <v>12</v>
      </c>
      <c r="C30" s="2" t="s">
        <v>68</v>
      </c>
      <c r="D30" s="2" t="s">
        <v>34</v>
      </c>
      <c r="E30" s="7">
        <v>190</v>
      </c>
      <c r="F30" s="7">
        <v>179</v>
      </c>
      <c r="G30" s="7">
        <v>193</v>
      </c>
      <c r="H30" s="7">
        <v>190</v>
      </c>
      <c r="I30" s="7">
        <v>752</v>
      </c>
      <c r="J30" s="10">
        <v>5</v>
      </c>
      <c r="K30" s="2" t="s">
        <v>142</v>
      </c>
      <c r="L30" s="6"/>
      <c r="M30" s="2"/>
      <c r="N30" s="2" t="str">
        <f>CONCATENATE(A30,K30,D30)</f>
        <v>2라남</v>
      </c>
    </row>
    <row r="31" spans="1:14" x14ac:dyDescent="0.3">
      <c r="A31" s="2">
        <v>2</v>
      </c>
      <c r="B31" s="2">
        <v>10</v>
      </c>
      <c r="C31" s="2" t="s">
        <v>66</v>
      </c>
      <c r="D31" s="2" t="s">
        <v>34</v>
      </c>
      <c r="E31" s="7">
        <v>179</v>
      </c>
      <c r="F31" s="7">
        <v>167</v>
      </c>
      <c r="G31" s="7">
        <v>188</v>
      </c>
      <c r="H31" s="7">
        <v>177</v>
      </c>
      <c r="I31" s="7">
        <v>711</v>
      </c>
      <c r="J31" s="10">
        <v>10</v>
      </c>
      <c r="K31" s="2" t="s">
        <v>143</v>
      </c>
      <c r="L31" s="6"/>
      <c r="M31" s="2"/>
      <c r="N31" s="2" t="str">
        <f>CONCATENATE(A31,K31,D31)</f>
        <v>2가남</v>
      </c>
    </row>
    <row r="32" spans="1:14" x14ac:dyDescent="0.3">
      <c r="A32" s="2">
        <v>2</v>
      </c>
      <c r="B32" s="2">
        <v>7</v>
      </c>
      <c r="C32" s="2" t="s">
        <v>63</v>
      </c>
      <c r="D32" s="2" t="s">
        <v>34</v>
      </c>
      <c r="E32" s="7">
        <v>180</v>
      </c>
      <c r="F32" s="7">
        <v>167</v>
      </c>
      <c r="G32" s="7">
        <v>180</v>
      </c>
      <c r="H32" s="7">
        <v>174</v>
      </c>
      <c r="I32" s="7">
        <v>701</v>
      </c>
      <c r="J32" s="5">
        <v>12</v>
      </c>
      <c r="K32" s="2" t="s">
        <v>138</v>
      </c>
      <c r="L32" s="6"/>
      <c r="M32" s="2"/>
      <c r="N32" s="2" t="str">
        <f>CONCATENATE(A32,K32,D32)</f>
        <v>2나남</v>
      </c>
    </row>
    <row r="33" spans="1:14" x14ac:dyDescent="0.3">
      <c r="A33" s="2">
        <v>2</v>
      </c>
      <c r="B33" s="2">
        <v>1</v>
      </c>
      <c r="C33" s="2" t="s">
        <v>57</v>
      </c>
      <c r="D33" s="2" t="s">
        <v>34</v>
      </c>
      <c r="E33" s="7">
        <v>181</v>
      </c>
      <c r="F33" s="7">
        <v>160</v>
      </c>
      <c r="G33" s="7">
        <v>182</v>
      </c>
      <c r="H33" s="7">
        <v>177</v>
      </c>
      <c r="I33" s="7">
        <v>700</v>
      </c>
      <c r="J33" s="4">
        <v>14</v>
      </c>
      <c r="K33" s="2" t="s">
        <v>140</v>
      </c>
      <c r="L33" s="6"/>
      <c r="M33" s="2"/>
      <c r="N33" s="2" t="str">
        <f>CONCATENATE(A33,K33,D33)</f>
        <v>2다남</v>
      </c>
    </row>
    <row r="34" spans="1:14" x14ac:dyDescent="0.3">
      <c r="A34" s="2">
        <v>2</v>
      </c>
      <c r="B34" s="2">
        <v>5</v>
      </c>
      <c r="C34" s="2" t="s">
        <v>61</v>
      </c>
      <c r="D34" s="2" t="s">
        <v>34</v>
      </c>
      <c r="E34" s="7">
        <v>180</v>
      </c>
      <c r="F34" s="7">
        <v>170</v>
      </c>
      <c r="G34" s="7">
        <v>172</v>
      </c>
      <c r="H34" s="7">
        <v>171</v>
      </c>
      <c r="I34" s="7">
        <v>693</v>
      </c>
      <c r="J34" s="2">
        <v>16</v>
      </c>
      <c r="K34" s="2" t="s">
        <v>142</v>
      </c>
      <c r="L34" s="6"/>
      <c r="M34" s="2"/>
      <c r="N34" s="2" t="str">
        <f>CONCATENATE(A34,K34,D34)</f>
        <v>2라남</v>
      </c>
    </row>
    <row r="35" spans="1:14" x14ac:dyDescent="0.3">
      <c r="A35" s="2">
        <v>2</v>
      </c>
      <c r="B35" s="2">
        <v>2</v>
      </c>
      <c r="C35" s="2" t="s">
        <v>58</v>
      </c>
      <c r="D35" s="2" t="s">
        <v>34</v>
      </c>
      <c r="E35" s="7">
        <v>174</v>
      </c>
      <c r="F35" s="7">
        <v>150</v>
      </c>
      <c r="G35" s="7">
        <v>115</v>
      </c>
      <c r="H35" s="7">
        <v>155</v>
      </c>
      <c r="I35" s="7">
        <v>594</v>
      </c>
      <c r="J35" s="4">
        <v>19</v>
      </c>
      <c r="K35" s="2" t="s">
        <v>143</v>
      </c>
      <c r="L35" s="6"/>
      <c r="M35" s="2"/>
      <c r="N35" s="2" t="str">
        <f>CONCATENATE(A35,K35,D35)</f>
        <v>2가남</v>
      </c>
    </row>
    <row r="36" spans="1:14" x14ac:dyDescent="0.3">
      <c r="A36" s="2">
        <v>2</v>
      </c>
      <c r="B36" s="2">
        <v>17</v>
      </c>
      <c r="C36" s="2" t="s">
        <v>73</v>
      </c>
      <c r="D36" s="2" t="s">
        <v>34</v>
      </c>
      <c r="E36" s="7">
        <v>155</v>
      </c>
      <c r="F36" s="7">
        <v>157</v>
      </c>
      <c r="G36" s="7">
        <v>94</v>
      </c>
      <c r="H36" s="7">
        <v>167</v>
      </c>
      <c r="I36" s="7">
        <v>573</v>
      </c>
      <c r="J36" s="5">
        <v>20</v>
      </c>
      <c r="K36" s="2" t="s">
        <v>138</v>
      </c>
      <c r="L36" s="6"/>
      <c r="M36" s="2"/>
      <c r="N36" s="2" t="str">
        <f>CONCATENATE(A36,K36,D36)</f>
        <v>2나남</v>
      </c>
    </row>
    <row r="37" spans="1:14" x14ac:dyDescent="0.3">
      <c r="A37" s="2">
        <v>2</v>
      </c>
      <c r="B37" s="2">
        <v>16</v>
      </c>
      <c r="C37" s="2" t="s">
        <v>72</v>
      </c>
      <c r="D37" s="2" t="s">
        <v>34</v>
      </c>
      <c r="E37" s="7">
        <v>148</v>
      </c>
      <c r="F37" s="7">
        <v>154</v>
      </c>
      <c r="G37" s="7">
        <v>116</v>
      </c>
      <c r="H37" s="7">
        <v>134</v>
      </c>
      <c r="I37" s="7">
        <v>552</v>
      </c>
      <c r="J37" s="2">
        <v>24</v>
      </c>
      <c r="K37" s="5" t="s">
        <v>140</v>
      </c>
      <c r="L37" s="6"/>
      <c r="M37" s="2"/>
      <c r="N37" s="2" t="str">
        <f>CONCATENATE(A37,K37,D37)</f>
        <v>2다남</v>
      </c>
    </row>
    <row r="38" spans="1:14" x14ac:dyDescent="0.3">
      <c r="A38" s="2">
        <v>2</v>
      </c>
      <c r="B38" s="2">
        <v>28</v>
      </c>
      <c r="C38" s="2" t="s">
        <v>83</v>
      </c>
      <c r="D38" s="2" t="s">
        <v>34</v>
      </c>
      <c r="E38" s="7">
        <v>130</v>
      </c>
      <c r="F38" s="7">
        <v>151</v>
      </c>
      <c r="G38" s="7">
        <v>96</v>
      </c>
      <c r="H38" s="7">
        <v>168</v>
      </c>
      <c r="I38" s="7">
        <v>545</v>
      </c>
      <c r="J38" s="4">
        <v>25</v>
      </c>
      <c r="K38" s="2" t="s">
        <v>142</v>
      </c>
      <c r="L38" s="6"/>
      <c r="M38" s="2"/>
      <c r="N38" s="2" t="str">
        <f>CONCATENATE(A38,K38,D38)</f>
        <v>2라남</v>
      </c>
    </row>
    <row r="39" spans="1:14" x14ac:dyDescent="0.3">
      <c r="A39" s="2">
        <v>2</v>
      </c>
      <c r="B39" s="2">
        <v>15</v>
      </c>
      <c r="C39" s="2" t="s">
        <v>71</v>
      </c>
      <c r="D39" s="2" t="s">
        <v>34</v>
      </c>
      <c r="E39" s="7">
        <v>129</v>
      </c>
      <c r="F39" s="7">
        <v>116</v>
      </c>
      <c r="G39" s="7">
        <v>67</v>
      </c>
      <c r="H39" s="7">
        <v>116</v>
      </c>
      <c r="I39" s="7">
        <v>428</v>
      </c>
      <c r="J39" s="2">
        <v>26</v>
      </c>
      <c r="K39" s="2" t="s">
        <v>143</v>
      </c>
      <c r="L39" s="6"/>
      <c r="M39" s="2"/>
      <c r="N39" s="2" t="str">
        <f>CONCATENATE(A39,K39,D39)</f>
        <v>2가남</v>
      </c>
    </row>
    <row r="40" spans="1:14" x14ac:dyDescent="0.3">
      <c r="A40" s="2">
        <v>2</v>
      </c>
      <c r="B40" s="2">
        <v>21</v>
      </c>
      <c r="C40" s="2" t="s">
        <v>77</v>
      </c>
      <c r="D40" s="2" t="s">
        <v>34</v>
      </c>
      <c r="E40" s="7">
        <v>110</v>
      </c>
      <c r="F40" s="7">
        <v>107</v>
      </c>
      <c r="G40" s="7">
        <v>39</v>
      </c>
      <c r="H40" s="7">
        <v>83</v>
      </c>
      <c r="I40" s="7">
        <v>339</v>
      </c>
      <c r="J40" s="2">
        <v>27</v>
      </c>
      <c r="K40" s="2" t="s">
        <v>142</v>
      </c>
      <c r="L40" s="6"/>
      <c r="M40" s="2"/>
      <c r="N40" s="2" t="str">
        <f>CONCATENATE(A40,K40,D40)</f>
        <v>2라남</v>
      </c>
    </row>
    <row r="41" spans="1:14" x14ac:dyDescent="0.3">
      <c r="A41" s="2">
        <v>2</v>
      </c>
      <c r="B41" s="2">
        <v>13</v>
      </c>
      <c r="C41" s="2" t="s">
        <v>69</v>
      </c>
      <c r="D41" s="2" t="s">
        <v>30</v>
      </c>
      <c r="E41" s="7">
        <v>196</v>
      </c>
      <c r="F41" s="7">
        <v>189</v>
      </c>
      <c r="G41" s="7">
        <v>198</v>
      </c>
      <c r="H41" s="7">
        <v>192</v>
      </c>
      <c r="I41" s="7">
        <v>775</v>
      </c>
      <c r="J41" s="2">
        <v>2</v>
      </c>
      <c r="K41" s="2" t="s">
        <v>140</v>
      </c>
      <c r="L41" s="6"/>
      <c r="M41" s="2"/>
      <c r="N41" s="2" t="str">
        <f>CONCATENATE(A41,K41,D41)</f>
        <v>2다여</v>
      </c>
    </row>
    <row r="42" spans="1:14" x14ac:dyDescent="0.3">
      <c r="A42" s="2">
        <v>2</v>
      </c>
      <c r="B42" s="2">
        <v>6</v>
      </c>
      <c r="C42" s="2" t="s">
        <v>62</v>
      </c>
      <c r="D42" s="2" t="s">
        <v>30</v>
      </c>
      <c r="E42" s="7">
        <v>198</v>
      </c>
      <c r="F42" s="7">
        <v>189</v>
      </c>
      <c r="G42" s="7">
        <v>190</v>
      </c>
      <c r="H42" s="7">
        <v>195</v>
      </c>
      <c r="I42" s="7">
        <v>772</v>
      </c>
      <c r="J42" s="2">
        <v>3</v>
      </c>
      <c r="K42" s="2" t="s">
        <v>142</v>
      </c>
      <c r="L42" s="6"/>
      <c r="M42" s="2"/>
      <c r="N42" s="2" t="str">
        <f>CONCATENATE(A42,K42,D42)</f>
        <v>2라여</v>
      </c>
    </row>
    <row r="43" spans="1:14" x14ac:dyDescent="0.3">
      <c r="A43" s="2">
        <v>2</v>
      </c>
      <c r="B43" s="2">
        <v>9</v>
      </c>
      <c r="C43" s="2" t="s">
        <v>65</v>
      </c>
      <c r="D43" s="2" t="s">
        <v>30</v>
      </c>
      <c r="E43" s="7">
        <v>196</v>
      </c>
      <c r="F43" s="7">
        <v>161</v>
      </c>
      <c r="G43" s="7">
        <v>194</v>
      </c>
      <c r="H43" s="7">
        <v>186</v>
      </c>
      <c r="I43" s="7">
        <v>737</v>
      </c>
      <c r="J43" s="5">
        <v>6</v>
      </c>
      <c r="K43" s="2" t="s">
        <v>143</v>
      </c>
      <c r="L43" s="6"/>
      <c r="M43" s="2"/>
      <c r="N43" s="2" t="str">
        <f>CONCATENATE(A43,K43,D43)</f>
        <v>2가여</v>
      </c>
    </row>
    <row r="44" spans="1:14" x14ac:dyDescent="0.3">
      <c r="A44" s="2">
        <v>2</v>
      </c>
      <c r="B44" s="2">
        <v>23</v>
      </c>
      <c r="C44" s="2" t="s">
        <v>79</v>
      </c>
      <c r="D44" s="2" t="s">
        <v>30</v>
      </c>
      <c r="E44" s="7">
        <v>196</v>
      </c>
      <c r="F44" s="7">
        <v>157</v>
      </c>
      <c r="G44" s="7">
        <v>196</v>
      </c>
      <c r="H44" s="7">
        <v>187</v>
      </c>
      <c r="I44" s="7">
        <v>736</v>
      </c>
      <c r="J44" s="4">
        <v>7</v>
      </c>
      <c r="K44" s="2" t="s">
        <v>138</v>
      </c>
      <c r="L44" s="6"/>
      <c r="M44" s="2"/>
      <c r="N44" s="2" t="str">
        <f>CONCATENATE(A44,K44,D44)</f>
        <v>2나여</v>
      </c>
    </row>
    <row r="45" spans="1:14" x14ac:dyDescent="0.3">
      <c r="A45" s="2">
        <v>2</v>
      </c>
      <c r="B45" s="2">
        <v>11</v>
      </c>
      <c r="C45" s="2" t="s">
        <v>67</v>
      </c>
      <c r="D45" s="2" t="s">
        <v>30</v>
      </c>
      <c r="E45" s="7">
        <v>182</v>
      </c>
      <c r="F45" s="7">
        <v>186</v>
      </c>
      <c r="G45" s="7">
        <v>172</v>
      </c>
      <c r="H45" s="7">
        <v>191</v>
      </c>
      <c r="I45" s="7">
        <v>731</v>
      </c>
      <c r="J45" s="2">
        <v>8</v>
      </c>
      <c r="K45" s="2" t="s">
        <v>140</v>
      </c>
      <c r="L45" s="6"/>
      <c r="M45" s="2"/>
      <c r="N45" s="2" t="str">
        <f>CONCATENATE(A45,K45,D45)</f>
        <v>2다여</v>
      </c>
    </row>
    <row r="46" spans="1:14" x14ac:dyDescent="0.3">
      <c r="A46" s="2">
        <v>2</v>
      </c>
      <c r="B46" s="2">
        <v>22</v>
      </c>
      <c r="C46" s="2" t="s">
        <v>78</v>
      </c>
      <c r="D46" s="2" t="s">
        <v>30</v>
      </c>
      <c r="E46" s="7">
        <v>182</v>
      </c>
      <c r="F46" s="7">
        <v>165</v>
      </c>
      <c r="G46" s="7">
        <v>192</v>
      </c>
      <c r="H46" s="7">
        <v>192</v>
      </c>
      <c r="I46" s="7">
        <v>731</v>
      </c>
      <c r="J46" s="5">
        <v>8</v>
      </c>
      <c r="K46" s="2" t="s">
        <v>142</v>
      </c>
      <c r="L46" s="6"/>
      <c r="M46" s="2"/>
      <c r="N46" s="2" t="str">
        <f>CONCATENATE(A46,K46,D46)</f>
        <v>2라여</v>
      </c>
    </row>
    <row r="47" spans="1:14" x14ac:dyDescent="0.3">
      <c r="A47" s="2">
        <v>2</v>
      </c>
      <c r="B47" s="2">
        <v>27</v>
      </c>
      <c r="C47" s="2" t="s">
        <v>82</v>
      </c>
      <c r="D47" s="2" t="s">
        <v>30</v>
      </c>
      <c r="E47" s="7">
        <v>184</v>
      </c>
      <c r="F47" s="7">
        <v>174</v>
      </c>
      <c r="G47" s="7">
        <v>160</v>
      </c>
      <c r="H47" s="7">
        <v>191</v>
      </c>
      <c r="I47" s="7">
        <v>709</v>
      </c>
      <c r="J47" s="4">
        <v>11</v>
      </c>
      <c r="K47" s="5" t="s">
        <v>143</v>
      </c>
      <c r="L47" s="6"/>
      <c r="M47" s="2"/>
      <c r="N47" s="2" t="str">
        <f>CONCATENATE(A47,K47,D47)</f>
        <v>2가여</v>
      </c>
    </row>
    <row r="48" spans="1:14" x14ac:dyDescent="0.3">
      <c r="A48" s="2">
        <v>2</v>
      </c>
      <c r="B48" s="2">
        <v>20</v>
      </c>
      <c r="C48" s="2" t="s">
        <v>76</v>
      </c>
      <c r="D48" s="2" t="s">
        <v>30</v>
      </c>
      <c r="E48" s="7">
        <v>179</v>
      </c>
      <c r="F48" s="7">
        <v>170</v>
      </c>
      <c r="G48" s="7">
        <v>166</v>
      </c>
      <c r="H48" s="7">
        <v>186</v>
      </c>
      <c r="I48" s="7">
        <v>701</v>
      </c>
      <c r="J48" s="2">
        <v>12</v>
      </c>
      <c r="K48" s="5" t="s">
        <v>138</v>
      </c>
      <c r="L48" s="6"/>
      <c r="M48" s="2"/>
      <c r="N48" s="2" t="str">
        <f>CONCATENATE(A48,K48,D48)</f>
        <v>2나여</v>
      </c>
    </row>
    <row r="49" spans="1:14" x14ac:dyDescent="0.3">
      <c r="A49" s="2">
        <v>2</v>
      </c>
      <c r="B49" s="2">
        <v>3</v>
      </c>
      <c r="C49" s="2" t="s">
        <v>59</v>
      </c>
      <c r="D49" s="2" t="s">
        <v>30</v>
      </c>
      <c r="E49" s="7">
        <v>186</v>
      </c>
      <c r="F49" s="7">
        <v>166</v>
      </c>
      <c r="G49" s="7">
        <v>174</v>
      </c>
      <c r="H49" s="7">
        <v>174</v>
      </c>
      <c r="I49" s="7">
        <v>700</v>
      </c>
      <c r="J49" s="4">
        <v>14</v>
      </c>
      <c r="K49" s="2" t="s">
        <v>145</v>
      </c>
      <c r="L49" s="6"/>
      <c r="M49" s="2"/>
      <c r="N49" s="2" t="str">
        <f>CONCATENATE(A49,K49,D49)</f>
        <v>2다여</v>
      </c>
    </row>
    <row r="50" spans="1:14" x14ac:dyDescent="0.3">
      <c r="A50" s="2">
        <v>2</v>
      </c>
      <c r="B50" s="2">
        <v>18</v>
      </c>
      <c r="C50" s="2" t="s">
        <v>74</v>
      </c>
      <c r="D50" s="2" t="s">
        <v>30</v>
      </c>
      <c r="E50" s="7">
        <v>183</v>
      </c>
      <c r="F50" s="7">
        <v>161</v>
      </c>
      <c r="G50" s="7">
        <v>166</v>
      </c>
      <c r="H50" s="7">
        <v>176</v>
      </c>
      <c r="I50" s="7">
        <v>686</v>
      </c>
      <c r="J50" s="10">
        <v>17</v>
      </c>
      <c r="K50" s="2" t="s">
        <v>146</v>
      </c>
      <c r="L50" s="6"/>
      <c r="M50" s="2"/>
      <c r="N50" s="2" t="str">
        <f>CONCATENATE(A50,K50,D50)</f>
        <v>2라여</v>
      </c>
    </row>
    <row r="51" spans="1:14" x14ac:dyDescent="0.3">
      <c r="A51" s="2">
        <v>2</v>
      </c>
      <c r="B51" s="2">
        <v>8</v>
      </c>
      <c r="C51" s="2" t="s">
        <v>64</v>
      </c>
      <c r="D51" s="2" t="s">
        <v>30</v>
      </c>
      <c r="E51" s="7">
        <v>179</v>
      </c>
      <c r="F51" s="7">
        <v>169</v>
      </c>
      <c r="G51" s="7">
        <v>140</v>
      </c>
      <c r="H51" s="7">
        <v>183</v>
      </c>
      <c r="I51" s="7">
        <v>671</v>
      </c>
      <c r="J51" s="10">
        <v>18</v>
      </c>
      <c r="K51" s="2" t="s">
        <v>136</v>
      </c>
      <c r="L51" s="6"/>
      <c r="M51" s="2"/>
      <c r="N51" s="2" t="str">
        <f>CONCATENATE(A51,K51,D51)</f>
        <v>2가여</v>
      </c>
    </row>
    <row r="52" spans="1:14" x14ac:dyDescent="0.3">
      <c r="A52" s="2">
        <v>2</v>
      </c>
      <c r="B52" s="2">
        <v>26</v>
      </c>
      <c r="C52" s="2" t="s">
        <v>81</v>
      </c>
      <c r="D52" s="2" t="s">
        <v>30</v>
      </c>
      <c r="E52" s="7">
        <v>187</v>
      </c>
      <c r="F52" s="7">
        <v>152</v>
      </c>
      <c r="G52" s="7">
        <v>81</v>
      </c>
      <c r="H52" s="7">
        <v>153</v>
      </c>
      <c r="I52" s="7">
        <v>573</v>
      </c>
      <c r="J52" s="4">
        <v>20</v>
      </c>
      <c r="K52" s="2" t="s">
        <v>144</v>
      </c>
      <c r="L52" s="6"/>
      <c r="M52" s="2"/>
      <c r="N52" s="2" t="str">
        <f>CONCATENATE(A52,K52,D52)</f>
        <v>2나여</v>
      </c>
    </row>
    <row r="53" spans="1:14" x14ac:dyDescent="0.3">
      <c r="A53" s="2">
        <v>2</v>
      </c>
      <c r="B53" s="2">
        <v>4</v>
      </c>
      <c r="C53" s="2" t="s">
        <v>60</v>
      </c>
      <c r="D53" s="2" t="s">
        <v>30</v>
      </c>
      <c r="E53" s="7">
        <v>170</v>
      </c>
      <c r="F53" s="7">
        <v>158</v>
      </c>
      <c r="G53" s="7">
        <v>107</v>
      </c>
      <c r="H53" s="7">
        <v>133</v>
      </c>
      <c r="I53" s="7">
        <v>568</v>
      </c>
      <c r="J53" s="4">
        <v>22</v>
      </c>
      <c r="K53" s="2" t="s">
        <v>140</v>
      </c>
      <c r="L53" s="6"/>
      <c r="M53" s="2"/>
      <c r="N53" s="2" t="str">
        <f>CONCATENATE(A53,K53,D53)</f>
        <v>2다여</v>
      </c>
    </row>
    <row r="54" spans="1:14" x14ac:dyDescent="0.3">
      <c r="A54" s="2">
        <v>2</v>
      </c>
      <c r="B54" s="2">
        <v>24</v>
      </c>
      <c r="C54" s="2" t="s">
        <v>80</v>
      </c>
      <c r="D54" s="2" t="s">
        <v>30</v>
      </c>
      <c r="E54" s="7">
        <v>164</v>
      </c>
      <c r="F54" s="7">
        <v>174</v>
      </c>
      <c r="G54" s="7">
        <v>91</v>
      </c>
      <c r="H54" s="7">
        <v>135</v>
      </c>
      <c r="I54" s="7">
        <v>564</v>
      </c>
      <c r="J54" s="4">
        <v>23</v>
      </c>
      <c r="K54" s="2" t="s">
        <v>142</v>
      </c>
      <c r="L54" s="6"/>
      <c r="M54" s="2"/>
      <c r="N54" s="2" t="str">
        <f>CONCATENATE(A54,K54,D54)</f>
        <v>2라여</v>
      </c>
    </row>
    <row r="55" spans="1:14" x14ac:dyDescent="0.3">
      <c r="A55" s="2">
        <v>3</v>
      </c>
      <c r="B55" s="2">
        <v>8</v>
      </c>
      <c r="C55" s="2" t="s">
        <v>91</v>
      </c>
      <c r="D55" s="2" t="s">
        <v>34</v>
      </c>
      <c r="E55" s="7">
        <v>98</v>
      </c>
      <c r="F55" s="7">
        <v>96</v>
      </c>
      <c r="G55" s="7">
        <v>97</v>
      </c>
      <c r="H55" s="7">
        <v>89</v>
      </c>
      <c r="I55" s="7">
        <v>380</v>
      </c>
      <c r="J55" s="5">
        <v>2</v>
      </c>
      <c r="K55" s="2" t="s">
        <v>145</v>
      </c>
      <c r="L55" s="6"/>
      <c r="M55" s="2"/>
      <c r="N55" s="2" t="str">
        <f>CONCATENATE(A55,K55,D55)</f>
        <v>3다남</v>
      </c>
    </row>
    <row r="56" spans="1:14" x14ac:dyDescent="0.3">
      <c r="A56" s="2">
        <v>3</v>
      </c>
      <c r="B56" s="2">
        <v>23</v>
      </c>
      <c r="C56" s="2" t="s">
        <v>105</v>
      </c>
      <c r="D56" s="2" t="s">
        <v>34</v>
      </c>
      <c r="E56" s="7">
        <v>87</v>
      </c>
      <c r="F56" s="7">
        <v>96</v>
      </c>
      <c r="G56" s="7">
        <v>98</v>
      </c>
      <c r="H56" s="7">
        <v>84</v>
      </c>
      <c r="I56" s="7">
        <v>365</v>
      </c>
      <c r="J56" s="4">
        <v>6</v>
      </c>
      <c r="K56" s="2" t="s">
        <v>142</v>
      </c>
      <c r="L56" s="6"/>
      <c r="M56" s="2"/>
      <c r="N56" s="2" t="str">
        <f>CONCATENATE(A56,K56,D56)</f>
        <v>3라남</v>
      </c>
    </row>
    <row r="57" spans="1:14" x14ac:dyDescent="0.3">
      <c r="A57" s="2">
        <v>3</v>
      </c>
      <c r="B57" s="2">
        <v>10</v>
      </c>
      <c r="C57" s="2" t="s">
        <v>93</v>
      </c>
      <c r="D57" s="2" t="s">
        <v>34</v>
      </c>
      <c r="E57" s="7">
        <v>85</v>
      </c>
      <c r="F57" s="7">
        <v>88</v>
      </c>
      <c r="G57" s="7">
        <v>89</v>
      </c>
      <c r="H57" s="7">
        <v>96</v>
      </c>
      <c r="I57" s="7">
        <v>358</v>
      </c>
      <c r="J57" s="2">
        <v>7</v>
      </c>
      <c r="K57" s="2" t="s">
        <v>143</v>
      </c>
      <c r="L57" s="6"/>
      <c r="M57" s="2"/>
      <c r="N57" s="2" t="str">
        <f>CONCATENATE(A57,K57,D57)</f>
        <v>3가남</v>
      </c>
    </row>
    <row r="58" spans="1:14" x14ac:dyDescent="0.3">
      <c r="A58" s="2">
        <v>3</v>
      </c>
      <c r="B58" s="2">
        <v>16</v>
      </c>
      <c r="C58" s="2" t="s">
        <v>99</v>
      </c>
      <c r="D58" s="2" t="s">
        <v>34</v>
      </c>
      <c r="E58" s="7">
        <v>95</v>
      </c>
      <c r="F58" s="7">
        <v>84</v>
      </c>
      <c r="G58" s="7">
        <v>81</v>
      </c>
      <c r="H58" s="7">
        <v>91</v>
      </c>
      <c r="I58" s="7">
        <v>351</v>
      </c>
      <c r="J58" s="2">
        <v>9</v>
      </c>
      <c r="K58" s="2" t="s">
        <v>138</v>
      </c>
      <c r="L58" s="6"/>
      <c r="M58" s="2"/>
      <c r="N58" s="2" t="str">
        <f>CONCATENATE(A58,K58,D58)</f>
        <v>3나남</v>
      </c>
    </row>
    <row r="59" spans="1:14" x14ac:dyDescent="0.3">
      <c r="A59" s="2">
        <v>3</v>
      </c>
      <c r="B59" s="2">
        <v>22</v>
      </c>
      <c r="C59" s="2" t="s">
        <v>104</v>
      </c>
      <c r="D59" s="2" t="s">
        <v>34</v>
      </c>
      <c r="E59" s="7">
        <v>90</v>
      </c>
      <c r="F59" s="7">
        <v>69</v>
      </c>
      <c r="G59" s="7">
        <v>99</v>
      </c>
      <c r="H59" s="7">
        <v>93</v>
      </c>
      <c r="I59" s="7">
        <v>351</v>
      </c>
      <c r="J59" s="4">
        <v>9</v>
      </c>
      <c r="K59" s="2" t="s">
        <v>140</v>
      </c>
      <c r="L59" s="6"/>
      <c r="M59" s="2"/>
      <c r="N59" s="2" t="str">
        <f>CONCATENATE(A59,K59,D59)</f>
        <v>3다남</v>
      </c>
    </row>
    <row r="60" spans="1:14" x14ac:dyDescent="0.3">
      <c r="A60" s="2">
        <v>3</v>
      </c>
      <c r="B60" s="2">
        <v>17</v>
      </c>
      <c r="C60" s="2" t="s">
        <v>100</v>
      </c>
      <c r="D60" s="2" t="s">
        <v>34</v>
      </c>
      <c r="E60" s="7">
        <v>71</v>
      </c>
      <c r="F60" s="7">
        <v>85</v>
      </c>
      <c r="G60" s="7">
        <v>97</v>
      </c>
      <c r="H60" s="7">
        <v>86</v>
      </c>
      <c r="I60" s="7">
        <v>339</v>
      </c>
      <c r="J60" s="5">
        <v>12</v>
      </c>
      <c r="K60" s="2" t="s">
        <v>138</v>
      </c>
      <c r="L60" s="6"/>
      <c r="M60" s="2"/>
      <c r="N60" s="2" t="str">
        <f>CONCATENATE(A60,K60,D60)</f>
        <v>3나남</v>
      </c>
    </row>
    <row r="61" spans="1:14" x14ac:dyDescent="0.3">
      <c r="A61" s="2">
        <v>3</v>
      </c>
      <c r="B61" s="2">
        <v>1</v>
      </c>
      <c r="C61" s="2" t="s">
        <v>84</v>
      </c>
      <c r="D61" s="2" t="s">
        <v>34</v>
      </c>
      <c r="E61" s="7">
        <v>92</v>
      </c>
      <c r="F61" s="7">
        <v>78</v>
      </c>
      <c r="G61" s="7">
        <v>83</v>
      </c>
      <c r="H61" s="7">
        <v>62</v>
      </c>
      <c r="I61" s="7">
        <v>315</v>
      </c>
      <c r="J61" s="2">
        <v>16</v>
      </c>
      <c r="K61" s="2" t="s">
        <v>138</v>
      </c>
      <c r="L61" s="6"/>
      <c r="M61" s="2"/>
      <c r="N61" s="2" t="str">
        <f>CONCATENATE(A61,K61,D61)</f>
        <v>3나남</v>
      </c>
    </row>
    <row r="62" spans="1:14" x14ac:dyDescent="0.3">
      <c r="A62" s="2">
        <v>3</v>
      </c>
      <c r="B62" s="2">
        <v>9</v>
      </c>
      <c r="C62" s="2" t="s">
        <v>92</v>
      </c>
      <c r="D62" s="2" t="s">
        <v>34</v>
      </c>
      <c r="E62" s="7">
        <v>83</v>
      </c>
      <c r="F62" s="7">
        <v>72</v>
      </c>
      <c r="G62" s="7">
        <v>92</v>
      </c>
      <c r="H62" s="7">
        <v>68</v>
      </c>
      <c r="I62" s="7">
        <v>315</v>
      </c>
      <c r="J62" s="5">
        <v>16</v>
      </c>
      <c r="K62" s="5" t="s">
        <v>138</v>
      </c>
      <c r="L62" s="6"/>
      <c r="M62" s="2"/>
      <c r="N62" s="2" t="str">
        <f>CONCATENATE(A62,K62,D62)</f>
        <v>3나남</v>
      </c>
    </row>
    <row r="63" spans="1:14" x14ac:dyDescent="0.3">
      <c r="A63" s="2">
        <v>3</v>
      </c>
      <c r="B63" s="2">
        <v>6</v>
      </c>
      <c r="C63" s="2" t="s">
        <v>89</v>
      </c>
      <c r="D63" s="2" t="s">
        <v>34</v>
      </c>
      <c r="E63" s="7">
        <v>82</v>
      </c>
      <c r="F63" s="7">
        <v>71</v>
      </c>
      <c r="G63" s="7">
        <v>78</v>
      </c>
      <c r="H63" s="7">
        <v>83</v>
      </c>
      <c r="I63" s="7">
        <v>314</v>
      </c>
      <c r="J63" s="2">
        <v>18</v>
      </c>
      <c r="K63" s="2" t="s">
        <v>140</v>
      </c>
      <c r="L63" s="6"/>
      <c r="M63" s="2"/>
      <c r="N63" s="2" t="str">
        <f>CONCATENATE(A63,K63,D63)</f>
        <v>3다남</v>
      </c>
    </row>
    <row r="64" spans="1:14" x14ac:dyDescent="0.3">
      <c r="A64" s="2">
        <v>3</v>
      </c>
      <c r="B64" s="2">
        <v>27</v>
      </c>
      <c r="C64" s="2" t="s">
        <v>109</v>
      </c>
      <c r="D64" s="2" t="s">
        <v>34</v>
      </c>
      <c r="E64" s="7">
        <v>71</v>
      </c>
      <c r="F64" s="7">
        <v>82</v>
      </c>
      <c r="G64" s="7">
        <v>74</v>
      </c>
      <c r="H64" s="7">
        <v>73</v>
      </c>
      <c r="I64" s="7">
        <v>300</v>
      </c>
      <c r="J64" s="2">
        <v>19</v>
      </c>
      <c r="K64" s="2" t="s">
        <v>142</v>
      </c>
      <c r="L64" s="6"/>
      <c r="M64" s="2"/>
      <c r="N64" s="2" t="str">
        <f>CONCATENATE(A64,K64,D64)</f>
        <v>3라남</v>
      </c>
    </row>
    <row r="65" spans="1:14" x14ac:dyDescent="0.3">
      <c r="A65" s="2">
        <v>3</v>
      </c>
      <c r="B65" s="2">
        <v>15</v>
      </c>
      <c r="C65" s="2" t="s">
        <v>98</v>
      </c>
      <c r="D65" s="2" t="s">
        <v>34</v>
      </c>
      <c r="E65" s="7">
        <v>75</v>
      </c>
      <c r="F65" s="7">
        <v>34</v>
      </c>
      <c r="G65" s="7">
        <v>95</v>
      </c>
      <c r="H65" s="7">
        <v>74</v>
      </c>
      <c r="I65" s="7">
        <v>278</v>
      </c>
      <c r="J65" s="2">
        <v>20</v>
      </c>
      <c r="K65" s="2" t="s">
        <v>143</v>
      </c>
      <c r="L65" s="6"/>
      <c r="M65" s="2"/>
      <c r="N65" s="2" t="str">
        <f>CONCATENATE(A65,K65,D65)</f>
        <v>3가남</v>
      </c>
    </row>
    <row r="66" spans="1:14" x14ac:dyDescent="0.3">
      <c r="A66" s="2">
        <v>3</v>
      </c>
      <c r="B66" s="2">
        <v>20</v>
      </c>
      <c r="C66" s="2" t="s">
        <v>103</v>
      </c>
      <c r="D66" s="2" t="s">
        <v>34</v>
      </c>
      <c r="E66" s="7">
        <v>76</v>
      </c>
      <c r="F66" s="7">
        <v>59</v>
      </c>
      <c r="G66" s="7">
        <v>55</v>
      </c>
      <c r="H66" s="7">
        <v>75</v>
      </c>
      <c r="I66" s="7">
        <v>265</v>
      </c>
      <c r="J66" s="4">
        <v>21</v>
      </c>
      <c r="K66" s="2" t="s">
        <v>138</v>
      </c>
      <c r="L66" s="6"/>
      <c r="M66" s="2"/>
      <c r="N66" s="2" t="str">
        <f>CONCATENATE(A66,K66,D66)</f>
        <v>3나남</v>
      </c>
    </row>
    <row r="67" spans="1:14" x14ac:dyDescent="0.3">
      <c r="A67" s="2">
        <v>3</v>
      </c>
      <c r="B67" s="2">
        <v>2</v>
      </c>
      <c r="C67" s="2" t="s">
        <v>85</v>
      </c>
      <c r="D67" s="2" t="s">
        <v>34</v>
      </c>
      <c r="E67" s="7">
        <v>78</v>
      </c>
      <c r="F67" s="7">
        <v>33</v>
      </c>
      <c r="G67" s="7">
        <v>56</v>
      </c>
      <c r="H67" s="7">
        <v>56</v>
      </c>
      <c r="I67" s="7">
        <v>223</v>
      </c>
      <c r="J67" s="5">
        <v>25</v>
      </c>
      <c r="K67" s="5" t="s">
        <v>140</v>
      </c>
      <c r="L67" s="6" t="s">
        <v>188</v>
      </c>
      <c r="M67" s="2"/>
      <c r="N67" s="2" t="str">
        <f>CONCATENATE(A67,K67,D67)</f>
        <v>3다남</v>
      </c>
    </row>
    <row r="68" spans="1:14" x14ac:dyDescent="0.3">
      <c r="A68" s="2">
        <v>3</v>
      </c>
      <c r="B68" s="2">
        <v>5</v>
      </c>
      <c r="C68" s="2" t="s">
        <v>88</v>
      </c>
      <c r="D68" s="2" t="s">
        <v>34</v>
      </c>
      <c r="E68" s="7">
        <v>71</v>
      </c>
      <c r="F68" s="7">
        <v>50</v>
      </c>
      <c r="G68" s="7">
        <v>57</v>
      </c>
      <c r="H68" s="7">
        <v>30</v>
      </c>
      <c r="I68" s="7">
        <v>208</v>
      </c>
      <c r="J68" s="2">
        <v>26</v>
      </c>
      <c r="K68" s="5" t="s">
        <v>142</v>
      </c>
      <c r="L68" s="6"/>
      <c r="M68" s="2"/>
      <c r="N68" s="2" t="str">
        <f>CONCATENATE(A68,K68,D68)</f>
        <v>3라남</v>
      </c>
    </row>
    <row r="69" spans="1:14" x14ac:dyDescent="0.3">
      <c r="A69" s="2">
        <v>3</v>
      </c>
      <c r="B69" s="2">
        <v>12</v>
      </c>
      <c r="C69" s="2" t="s">
        <v>95</v>
      </c>
      <c r="D69" s="2" t="s">
        <v>30</v>
      </c>
      <c r="E69" s="7">
        <v>97</v>
      </c>
      <c r="F69" s="7">
        <v>97</v>
      </c>
      <c r="G69" s="7">
        <v>100</v>
      </c>
      <c r="H69" s="7">
        <v>100</v>
      </c>
      <c r="I69" s="7">
        <v>394</v>
      </c>
      <c r="J69" s="2">
        <v>1</v>
      </c>
      <c r="K69" s="2" t="s">
        <v>142</v>
      </c>
      <c r="L69" s="6"/>
      <c r="M69" s="2"/>
      <c r="N69" s="2" t="str">
        <f>CONCATENATE(A69,K69,D69)</f>
        <v>3라여</v>
      </c>
    </row>
    <row r="70" spans="1:14" x14ac:dyDescent="0.3">
      <c r="A70" s="2">
        <v>3</v>
      </c>
      <c r="B70" s="2">
        <v>25</v>
      </c>
      <c r="C70" s="2" t="s">
        <v>107</v>
      </c>
      <c r="D70" s="2" t="s">
        <v>30</v>
      </c>
      <c r="E70" s="7">
        <v>99</v>
      </c>
      <c r="F70" s="7">
        <v>84</v>
      </c>
      <c r="G70" s="7">
        <v>97</v>
      </c>
      <c r="H70" s="7">
        <v>90</v>
      </c>
      <c r="I70" s="7">
        <v>370</v>
      </c>
      <c r="J70" s="4">
        <v>3</v>
      </c>
      <c r="K70" s="2" t="s">
        <v>142</v>
      </c>
      <c r="L70" s="6"/>
      <c r="M70" s="2"/>
      <c r="N70" s="2" t="str">
        <f>CONCATENATE(A70,K70,D70)</f>
        <v>3라여</v>
      </c>
    </row>
    <row r="71" spans="1:14" x14ac:dyDescent="0.3">
      <c r="A71" s="2">
        <v>3</v>
      </c>
      <c r="B71" s="2">
        <v>3</v>
      </c>
      <c r="C71" s="2" t="s">
        <v>86</v>
      </c>
      <c r="D71" s="2" t="s">
        <v>30</v>
      </c>
      <c r="E71" s="7">
        <v>82</v>
      </c>
      <c r="F71" s="7">
        <v>100</v>
      </c>
      <c r="G71" s="7">
        <v>96</v>
      </c>
      <c r="H71" s="7">
        <v>90</v>
      </c>
      <c r="I71" s="7">
        <v>368</v>
      </c>
      <c r="J71" s="2">
        <v>4</v>
      </c>
      <c r="K71" s="5" t="s">
        <v>138</v>
      </c>
      <c r="L71" s="6"/>
      <c r="M71" s="2"/>
      <c r="N71" s="2" t="str">
        <f>CONCATENATE(A71,K71,D71)</f>
        <v>3나여</v>
      </c>
    </row>
    <row r="72" spans="1:14" x14ac:dyDescent="0.3">
      <c r="A72" s="2">
        <v>3</v>
      </c>
      <c r="B72" s="2">
        <v>11</v>
      </c>
      <c r="C72" s="2" t="s">
        <v>94</v>
      </c>
      <c r="D72" s="2" t="s">
        <v>30</v>
      </c>
      <c r="E72" s="7">
        <v>97</v>
      </c>
      <c r="F72" s="7">
        <v>77</v>
      </c>
      <c r="G72" s="7">
        <v>96</v>
      </c>
      <c r="H72" s="7">
        <v>96</v>
      </c>
      <c r="I72" s="7">
        <v>366</v>
      </c>
      <c r="J72" s="5">
        <v>5</v>
      </c>
      <c r="K72" s="5" t="s">
        <v>140</v>
      </c>
      <c r="L72" s="6"/>
      <c r="M72" s="2"/>
      <c r="N72" s="2" t="str">
        <f>CONCATENATE(A72,K72,D72)</f>
        <v>3다여</v>
      </c>
    </row>
    <row r="73" spans="1:14" x14ac:dyDescent="0.3">
      <c r="A73" s="2">
        <v>3</v>
      </c>
      <c r="B73" s="2">
        <v>7</v>
      </c>
      <c r="C73" s="2" t="s">
        <v>90</v>
      </c>
      <c r="D73" s="2" t="s">
        <v>30</v>
      </c>
      <c r="E73" s="7">
        <v>97</v>
      </c>
      <c r="F73" s="7">
        <v>83</v>
      </c>
      <c r="G73" s="7">
        <v>93</v>
      </c>
      <c r="H73" s="7">
        <v>85</v>
      </c>
      <c r="I73" s="7">
        <v>358</v>
      </c>
      <c r="J73" s="2">
        <v>7</v>
      </c>
      <c r="K73" s="5" t="s">
        <v>142</v>
      </c>
      <c r="L73" s="6"/>
      <c r="M73" s="2"/>
      <c r="N73" s="2" t="str">
        <f>CONCATENATE(A73,K73,D73)</f>
        <v>3라여</v>
      </c>
    </row>
    <row r="74" spans="1:14" x14ac:dyDescent="0.3">
      <c r="A74" s="2">
        <v>3</v>
      </c>
      <c r="B74" s="2">
        <v>18</v>
      </c>
      <c r="C74" s="2" t="s">
        <v>101</v>
      </c>
      <c r="D74" s="2" t="s">
        <v>30</v>
      </c>
      <c r="E74" s="7">
        <v>82</v>
      </c>
      <c r="F74" s="7">
        <v>88</v>
      </c>
      <c r="G74" s="7">
        <v>89</v>
      </c>
      <c r="H74" s="7">
        <v>83</v>
      </c>
      <c r="I74" s="7">
        <v>342</v>
      </c>
      <c r="J74" s="10">
        <v>11</v>
      </c>
      <c r="K74" s="5" t="s">
        <v>143</v>
      </c>
      <c r="L74" s="6"/>
      <c r="M74" s="2"/>
      <c r="N74" s="2" t="str">
        <f>CONCATENATE(A74,K74,D74)</f>
        <v>3가여</v>
      </c>
    </row>
    <row r="75" spans="1:14" x14ac:dyDescent="0.3">
      <c r="A75" s="2">
        <v>3</v>
      </c>
      <c r="B75" s="2">
        <v>14</v>
      </c>
      <c r="C75" s="2" t="s">
        <v>97</v>
      </c>
      <c r="D75" s="2" t="s">
        <v>30</v>
      </c>
      <c r="E75" s="7">
        <v>92</v>
      </c>
      <c r="F75" s="7">
        <v>87</v>
      </c>
      <c r="G75" s="7">
        <v>88</v>
      </c>
      <c r="H75" s="7">
        <v>72</v>
      </c>
      <c r="I75" s="7">
        <v>339</v>
      </c>
      <c r="J75" s="10">
        <v>12</v>
      </c>
      <c r="K75" s="2" t="s">
        <v>138</v>
      </c>
      <c r="L75" s="6"/>
      <c r="M75" s="2"/>
      <c r="N75" s="2" t="str">
        <f>CONCATENATE(A75,K75,D75)</f>
        <v>3나여</v>
      </c>
    </row>
    <row r="76" spans="1:14" x14ac:dyDescent="0.3">
      <c r="A76" s="2">
        <v>3</v>
      </c>
      <c r="B76" s="2">
        <v>4</v>
      </c>
      <c r="C76" s="2" t="s">
        <v>87</v>
      </c>
      <c r="D76" s="2" t="s">
        <v>30</v>
      </c>
      <c r="E76" s="7">
        <v>95</v>
      </c>
      <c r="F76" s="7">
        <v>71</v>
      </c>
      <c r="G76" s="7">
        <v>90</v>
      </c>
      <c r="H76" s="7">
        <v>81</v>
      </c>
      <c r="I76" s="7">
        <v>337</v>
      </c>
      <c r="J76" s="10">
        <v>14</v>
      </c>
      <c r="K76" s="2" t="s">
        <v>145</v>
      </c>
      <c r="L76" s="6"/>
      <c r="M76" s="2"/>
      <c r="N76" s="2" t="str">
        <f>CONCATENATE(A76,K76,D76)</f>
        <v>3다여</v>
      </c>
    </row>
    <row r="77" spans="1:14" x14ac:dyDescent="0.3">
      <c r="A77" s="2">
        <v>3</v>
      </c>
      <c r="B77" s="2">
        <v>26</v>
      </c>
      <c r="C77" s="2" t="s">
        <v>108</v>
      </c>
      <c r="D77" s="2" t="s">
        <v>30</v>
      </c>
      <c r="E77" s="7">
        <v>88</v>
      </c>
      <c r="F77" s="7">
        <v>79</v>
      </c>
      <c r="G77" s="7">
        <v>88</v>
      </c>
      <c r="H77" s="7">
        <v>73</v>
      </c>
      <c r="I77" s="7">
        <v>328</v>
      </c>
      <c r="J77" s="4">
        <v>15</v>
      </c>
      <c r="K77" s="2" t="s">
        <v>146</v>
      </c>
      <c r="L77" s="6"/>
      <c r="M77" s="2"/>
      <c r="N77" s="2" t="str">
        <f>CONCATENATE(A77,K77,D77)</f>
        <v>3라여</v>
      </c>
    </row>
    <row r="78" spans="1:14" x14ac:dyDescent="0.3">
      <c r="A78" s="2">
        <v>3</v>
      </c>
      <c r="B78" s="2">
        <v>24</v>
      </c>
      <c r="C78" s="2" t="s">
        <v>106</v>
      </c>
      <c r="D78" s="2" t="s">
        <v>30</v>
      </c>
      <c r="E78" s="7">
        <v>88</v>
      </c>
      <c r="F78" s="7">
        <v>65</v>
      </c>
      <c r="G78" s="7">
        <v>47</v>
      </c>
      <c r="H78" s="7">
        <v>61</v>
      </c>
      <c r="I78" s="7">
        <v>261</v>
      </c>
      <c r="J78" s="4">
        <v>22</v>
      </c>
      <c r="K78" s="2" t="s">
        <v>136</v>
      </c>
      <c r="L78" s="6"/>
      <c r="M78" s="2"/>
      <c r="N78" s="2" t="str">
        <f>CONCATENATE(A78,K78,D78)</f>
        <v>3가여</v>
      </c>
    </row>
    <row r="79" spans="1:14" x14ac:dyDescent="0.3">
      <c r="A79" s="2">
        <v>3</v>
      </c>
      <c r="B79" s="2">
        <v>19</v>
      </c>
      <c r="C79" s="2" t="s">
        <v>102</v>
      </c>
      <c r="D79" s="2" t="s">
        <v>30</v>
      </c>
      <c r="E79" s="7">
        <v>80</v>
      </c>
      <c r="F79" s="7">
        <v>65</v>
      </c>
      <c r="G79" s="7">
        <v>70</v>
      </c>
      <c r="H79" s="7">
        <v>43</v>
      </c>
      <c r="I79" s="7">
        <v>258</v>
      </c>
      <c r="J79" s="10">
        <v>23</v>
      </c>
      <c r="K79" s="2" t="s">
        <v>144</v>
      </c>
      <c r="L79" s="6"/>
      <c r="M79" s="2"/>
      <c r="N79" s="2" t="str">
        <f>CONCATENATE(A79,K79,D79)</f>
        <v>3나여</v>
      </c>
    </row>
    <row r="80" spans="1:14" x14ac:dyDescent="0.3">
      <c r="A80" s="2">
        <v>3</v>
      </c>
      <c r="B80" s="2">
        <v>13</v>
      </c>
      <c r="C80" s="2" t="s">
        <v>96</v>
      </c>
      <c r="D80" s="2" t="s">
        <v>30</v>
      </c>
      <c r="E80" s="7">
        <v>76</v>
      </c>
      <c r="F80" s="7">
        <v>35</v>
      </c>
      <c r="G80" s="7">
        <v>76</v>
      </c>
      <c r="H80" s="7">
        <v>59</v>
      </c>
      <c r="I80" s="7">
        <v>246</v>
      </c>
      <c r="J80" s="5">
        <v>24</v>
      </c>
      <c r="K80" s="2" t="s">
        <v>140</v>
      </c>
      <c r="L80" s="6" t="s">
        <v>182</v>
      </c>
      <c r="M80" s="2"/>
      <c r="N80" s="2" t="str">
        <f>CONCATENATE(A80,K80,D80)</f>
        <v>3다여</v>
      </c>
    </row>
    <row r="81" spans="1:14" x14ac:dyDescent="0.3">
      <c r="A81" s="2">
        <v>4</v>
      </c>
      <c r="B81" s="2">
        <v>23</v>
      </c>
      <c r="C81" s="2" t="s">
        <v>131</v>
      </c>
      <c r="D81" s="2" t="s">
        <v>34</v>
      </c>
      <c r="E81" s="7">
        <v>191</v>
      </c>
      <c r="F81" s="7">
        <v>185</v>
      </c>
      <c r="G81" s="7">
        <v>190</v>
      </c>
      <c r="H81" s="7">
        <v>197</v>
      </c>
      <c r="I81" s="7">
        <v>763</v>
      </c>
      <c r="J81" s="2">
        <v>2</v>
      </c>
      <c r="K81" s="2" t="s">
        <v>146</v>
      </c>
      <c r="L81" s="6"/>
      <c r="M81" s="2"/>
      <c r="N81" s="2" t="str">
        <f>CONCATENATE(A81,K81,D81)</f>
        <v>4라남</v>
      </c>
    </row>
    <row r="82" spans="1:14" x14ac:dyDescent="0.3">
      <c r="A82" s="2">
        <v>4</v>
      </c>
      <c r="B82" s="2">
        <v>26</v>
      </c>
      <c r="C82" s="2" t="s">
        <v>134</v>
      </c>
      <c r="D82" s="2" t="s">
        <v>34</v>
      </c>
      <c r="E82" s="7">
        <v>197</v>
      </c>
      <c r="F82" s="7">
        <v>160</v>
      </c>
      <c r="G82" s="7">
        <v>190</v>
      </c>
      <c r="H82" s="7">
        <v>195</v>
      </c>
      <c r="I82" s="7">
        <v>742</v>
      </c>
      <c r="J82" s="5">
        <v>3</v>
      </c>
      <c r="K82" s="2" t="s">
        <v>138</v>
      </c>
      <c r="L82" s="6"/>
      <c r="M82" s="2"/>
      <c r="N82" s="2" t="str">
        <f>CONCATENATE(A82,K82,D82)</f>
        <v>4나남</v>
      </c>
    </row>
    <row r="83" spans="1:14" x14ac:dyDescent="0.3">
      <c r="A83" s="2">
        <v>4</v>
      </c>
      <c r="B83" s="2">
        <v>19</v>
      </c>
      <c r="C83" s="2" t="s">
        <v>127</v>
      </c>
      <c r="D83" s="2" t="s">
        <v>34</v>
      </c>
      <c r="E83" s="7">
        <v>195</v>
      </c>
      <c r="F83" s="7">
        <v>168</v>
      </c>
      <c r="G83" s="7">
        <v>170</v>
      </c>
      <c r="H83" s="7">
        <v>197</v>
      </c>
      <c r="I83" s="7">
        <v>730</v>
      </c>
      <c r="J83" s="2">
        <v>5</v>
      </c>
      <c r="K83" s="5" t="s">
        <v>138</v>
      </c>
      <c r="L83" s="6"/>
      <c r="M83" s="2"/>
      <c r="N83" s="2" t="str">
        <f>CONCATENATE(A83,K83,D83)</f>
        <v>4나남</v>
      </c>
    </row>
    <row r="84" spans="1:14" x14ac:dyDescent="0.3">
      <c r="A84" s="2">
        <v>4</v>
      </c>
      <c r="B84" s="2">
        <v>7</v>
      </c>
      <c r="C84" s="2" t="s">
        <v>115</v>
      </c>
      <c r="D84" s="2" t="s">
        <v>34</v>
      </c>
      <c r="E84" s="7">
        <v>179</v>
      </c>
      <c r="F84" s="7">
        <v>178</v>
      </c>
      <c r="G84" s="7">
        <v>165</v>
      </c>
      <c r="H84" s="7">
        <v>192</v>
      </c>
      <c r="I84" s="7">
        <v>714</v>
      </c>
      <c r="J84" s="2">
        <v>6</v>
      </c>
      <c r="K84" s="2" t="s">
        <v>140</v>
      </c>
      <c r="L84" s="6"/>
      <c r="M84" s="2"/>
      <c r="N84" s="2" t="str">
        <f>CONCATENATE(A84,K84,D84)</f>
        <v>4다남</v>
      </c>
    </row>
    <row r="85" spans="1:14" x14ac:dyDescent="0.3">
      <c r="A85" s="2">
        <v>4</v>
      </c>
      <c r="B85" s="2">
        <v>14</v>
      </c>
      <c r="C85" s="2" t="s">
        <v>122</v>
      </c>
      <c r="D85" s="2" t="s">
        <v>34</v>
      </c>
      <c r="E85" s="7">
        <v>183</v>
      </c>
      <c r="F85" s="7">
        <v>149</v>
      </c>
      <c r="G85" s="7">
        <v>175</v>
      </c>
      <c r="H85" s="7">
        <v>180</v>
      </c>
      <c r="I85" s="7">
        <v>687</v>
      </c>
      <c r="J85" s="5">
        <v>9</v>
      </c>
      <c r="K85" s="2" t="s">
        <v>142</v>
      </c>
      <c r="L85" s="6"/>
      <c r="M85" s="2"/>
      <c r="N85" s="2" t="str">
        <f>CONCATENATE(A85,K85,D85)</f>
        <v>4라남</v>
      </c>
    </row>
    <row r="86" spans="1:14" x14ac:dyDescent="0.3">
      <c r="A86" s="2">
        <v>4</v>
      </c>
      <c r="B86" s="2">
        <v>16</v>
      </c>
      <c r="C86" s="2" t="s">
        <v>124</v>
      </c>
      <c r="D86" s="2" t="s">
        <v>34</v>
      </c>
      <c r="E86" s="7">
        <v>178</v>
      </c>
      <c r="F86" s="7">
        <v>143.5</v>
      </c>
      <c r="G86" s="7">
        <v>190</v>
      </c>
      <c r="H86" s="7">
        <v>174</v>
      </c>
      <c r="I86" s="7">
        <v>685.5</v>
      </c>
      <c r="J86" s="2">
        <v>10</v>
      </c>
      <c r="K86" s="2" t="s">
        <v>143</v>
      </c>
      <c r="L86" s="6"/>
      <c r="M86" s="2"/>
      <c r="N86" s="2" t="str">
        <f>CONCATENATE(A86,K86,D86)</f>
        <v>4가남</v>
      </c>
    </row>
    <row r="87" spans="1:14" x14ac:dyDescent="0.3">
      <c r="A87" s="2">
        <v>4</v>
      </c>
      <c r="B87" s="2">
        <v>3</v>
      </c>
      <c r="C87" s="2" t="s">
        <v>112</v>
      </c>
      <c r="D87" s="2" t="s">
        <v>34</v>
      </c>
      <c r="E87" s="7">
        <v>172</v>
      </c>
      <c r="F87" s="7">
        <v>156</v>
      </c>
      <c r="G87" s="7">
        <v>153</v>
      </c>
      <c r="H87" s="7">
        <v>178</v>
      </c>
      <c r="I87" s="7">
        <v>659</v>
      </c>
      <c r="J87" s="5">
        <v>14</v>
      </c>
      <c r="K87" s="5" t="s">
        <v>143</v>
      </c>
      <c r="L87" s="6"/>
      <c r="M87" s="2"/>
      <c r="N87" s="2" t="str">
        <f>CONCATENATE(A87,K87,D87)</f>
        <v>4가남</v>
      </c>
    </row>
    <row r="88" spans="1:14" x14ac:dyDescent="0.3">
      <c r="A88" s="2">
        <v>4</v>
      </c>
      <c r="B88" s="2">
        <v>13</v>
      </c>
      <c r="C88" s="2" t="s">
        <v>121</v>
      </c>
      <c r="D88" s="2" t="s">
        <v>34</v>
      </c>
      <c r="E88" s="7">
        <v>186</v>
      </c>
      <c r="F88" s="7">
        <v>95</v>
      </c>
      <c r="G88" s="7">
        <v>166</v>
      </c>
      <c r="H88" s="7">
        <v>169</v>
      </c>
      <c r="I88" s="7">
        <v>616</v>
      </c>
      <c r="J88" s="2">
        <v>16</v>
      </c>
      <c r="K88" s="2" t="s">
        <v>140</v>
      </c>
      <c r="L88" s="6"/>
      <c r="M88" s="2"/>
      <c r="N88" s="2" t="str">
        <f>CONCATENATE(A88,K88,D88)</f>
        <v>4다남</v>
      </c>
    </row>
    <row r="89" spans="1:14" x14ac:dyDescent="0.3">
      <c r="A89" s="2">
        <v>4</v>
      </c>
      <c r="B89" s="2">
        <v>24</v>
      </c>
      <c r="C89" s="2" t="s">
        <v>132</v>
      </c>
      <c r="D89" s="2" t="s">
        <v>34</v>
      </c>
      <c r="E89" s="7">
        <v>174</v>
      </c>
      <c r="F89" s="7">
        <v>120</v>
      </c>
      <c r="G89" s="7">
        <v>147</v>
      </c>
      <c r="H89" s="7">
        <v>130</v>
      </c>
      <c r="I89" s="7">
        <v>571</v>
      </c>
      <c r="J89" s="2">
        <v>18</v>
      </c>
      <c r="K89" s="2" t="s">
        <v>142</v>
      </c>
      <c r="L89" s="6"/>
      <c r="M89" s="2"/>
      <c r="N89" s="2" t="str">
        <f>CONCATENATE(A89,K89,D89)</f>
        <v>4라남</v>
      </c>
    </row>
    <row r="90" spans="1:14" x14ac:dyDescent="0.3">
      <c r="A90" s="2">
        <v>4</v>
      </c>
      <c r="B90" s="2">
        <v>11</v>
      </c>
      <c r="C90" s="2" t="s">
        <v>119</v>
      </c>
      <c r="D90" s="2" t="s">
        <v>34</v>
      </c>
      <c r="E90" s="7">
        <v>191</v>
      </c>
      <c r="F90" s="7">
        <v>114</v>
      </c>
      <c r="G90" s="7">
        <v>133</v>
      </c>
      <c r="H90" s="7">
        <v>88</v>
      </c>
      <c r="I90" s="7">
        <v>526</v>
      </c>
      <c r="J90" s="2">
        <v>20</v>
      </c>
      <c r="K90" s="2" t="s">
        <v>143</v>
      </c>
      <c r="L90" s="6"/>
      <c r="M90" s="2"/>
      <c r="N90" s="2" t="str">
        <f>CONCATENATE(A90,K90,D90)</f>
        <v>4가남</v>
      </c>
    </row>
    <row r="91" spans="1:14" x14ac:dyDescent="0.3">
      <c r="A91" s="2">
        <v>4</v>
      </c>
      <c r="B91" s="2">
        <v>22</v>
      </c>
      <c r="C91" s="2" t="s">
        <v>130</v>
      </c>
      <c r="D91" s="2" t="s">
        <v>34</v>
      </c>
      <c r="E91" s="7">
        <v>183</v>
      </c>
      <c r="F91" s="7">
        <v>115</v>
      </c>
      <c r="G91" s="7">
        <v>82</v>
      </c>
      <c r="H91" s="7">
        <v>63</v>
      </c>
      <c r="I91" s="7">
        <v>443</v>
      </c>
      <c r="J91" s="2">
        <v>24</v>
      </c>
      <c r="K91" s="2" t="s">
        <v>143</v>
      </c>
      <c r="L91" s="6"/>
      <c r="M91" s="2"/>
      <c r="N91" s="2" t="str">
        <f>CONCATENATE(A91,K91,D91)</f>
        <v>4가남</v>
      </c>
    </row>
    <row r="92" spans="1:14" x14ac:dyDescent="0.3">
      <c r="A92" s="2">
        <v>4</v>
      </c>
      <c r="B92" s="2">
        <v>9</v>
      </c>
      <c r="C92" s="2" t="s">
        <v>117</v>
      </c>
      <c r="D92" s="2" t="s">
        <v>34</v>
      </c>
      <c r="E92" s="7">
        <v>167</v>
      </c>
      <c r="F92" s="7">
        <v>16</v>
      </c>
      <c r="G92" s="7">
        <v>36</v>
      </c>
      <c r="H92" s="7">
        <v>75</v>
      </c>
      <c r="I92" s="7">
        <v>294</v>
      </c>
      <c r="J92" s="2">
        <v>25</v>
      </c>
      <c r="K92" s="2" t="s">
        <v>140</v>
      </c>
      <c r="L92" s="6" t="s">
        <v>182</v>
      </c>
      <c r="M92" s="2"/>
      <c r="N92" s="2" t="str">
        <f>CONCATENATE(A92,K92,D92)</f>
        <v>4다남</v>
      </c>
    </row>
    <row r="93" spans="1:14" x14ac:dyDescent="0.3">
      <c r="A93" s="2">
        <v>4</v>
      </c>
      <c r="B93" s="2">
        <v>15</v>
      </c>
      <c r="C93" s="2" t="s">
        <v>123</v>
      </c>
      <c r="D93" s="2" t="s">
        <v>30</v>
      </c>
      <c r="E93" s="7">
        <v>199</v>
      </c>
      <c r="F93" s="7">
        <v>195</v>
      </c>
      <c r="G93" s="7">
        <v>190</v>
      </c>
      <c r="H93" s="7">
        <v>200</v>
      </c>
      <c r="I93" s="7">
        <v>784</v>
      </c>
      <c r="J93" s="2">
        <v>1</v>
      </c>
      <c r="K93" s="2" t="s">
        <v>143</v>
      </c>
      <c r="L93" s="6"/>
      <c r="M93" s="2"/>
      <c r="N93" s="2" t="str">
        <f>CONCATENATE(A93,K93,D93)</f>
        <v>4가여</v>
      </c>
    </row>
    <row r="94" spans="1:14" x14ac:dyDescent="0.3">
      <c r="A94" s="2">
        <v>4</v>
      </c>
      <c r="B94" s="2">
        <v>2</v>
      </c>
      <c r="C94" s="2" t="s">
        <v>111</v>
      </c>
      <c r="D94" s="2" t="s">
        <v>30</v>
      </c>
      <c r="E94" s="7">
        <v>182</v>
      </c>
      <c r="F94" s="7">
        <v>175</v>
      </c>
      <c r="G94" s="7">
        <v>190</v>
      </c>
      <c r="H94" s="7">
        <v>190</v>
      </c>
      <c r="I94" s="7">
        <v>737</v>
      </c>
      <c r="J94" s="5">
        <v>4</v>
      </c>
      <c r="K94" s="2" t="s">
        <v>138</v>
      </c>
      <c r="L94" s="6"/>
      <c r="M94" s="2"/>
      <c r="N94" s="2" t="str">
        <f>CONCATENATE(A94,K94,D94)</f>
        <v>4나여</v>
      </c>
    </row>
    <row r="95" spans="1:14" x14ac:dyDescent="0.3">
      <c r="A95" s="2">
        <v>4</v>
      </c>
      <c r="B95" s="2">
        <v>10</v>
      </c>
      <c r="C95" s="2" t="s">
        <v>118</v>
      </c>
      <c r="D95" s="2" t="s">
        <v>30</v>
      </c>
      <c r="E95" s="7">
        <v>198</v>
      </c>
      <c r="F95" s="7">
        <v>163</v>
      </c>
      <c r="G95" s="7">
        <v>180</v>
      </c>
      <c r="H95" s="7">
        <v>165</v>
      </c>
      <c r="I95" s="7">
        <v>706</v>
      </c>
      <c r="J95" s="2">
        <v>7</v>
      </c>
      <c r="K95" s="2" t="s">
        <v>140</v>
      </c>
      <c r="L95" s="6"/>
      <c r="M95" s="2"/>
      <c r="N95" s="2" t="str">
        <f>CONCATENATE(A95,K95,D95)</f>
        <v>4다여</v>
      </c>
    </row>
    <row r="96" spans="1:14" x14ac:dyDescent="0.3">
      <c r="A96" s="2">
        <v>4</v>
      </c>
      <c r="B96" s="2">
        <v>5</v>
      </c>
      <c r="C96" s="2" t="s">
        <v>113</v>
      </c>
      <c r="D96" s="2" t="s">
        <v>30</v>
      </c>
      <c r="E96" s="7">
        <v>189</v>
      </c>
      <c r="F96" s="7">
        <v>139</v>
      </c>
      <c r="G96" s="7">
        <v>185</v>
      </c>
      <c r="H96" s="7">
        <v>187</v>
      </c>
      <c r="I96" s="7">
        <v>700</v>
      </c>
      <c r="J96" s="2">
        <v>8</v>
      </c>
      <c r="K96" s="2" t="s">
        <v>142</v>
      </c>
      <c r="L96" s="6"/>
      <c r="M96" s="2"/>
      <c r="N96" s="2" t="str">
        <f>CONCATENATE(A96,K96,D96)</f>
        <v>4라여</v>
      </c>
    </row>
    <row r="97" spans="1:14" x14ac:dyDescent="0.3">
      <c r="A97" s="2">
        <v>4</v>
      </c>
      <c r="B97" s="2">
        <v>8</v>
      </c>
      <c r="C97" s="2" t="s">
        <v>116</v>
      </c>
      <c r="D97" s="2" t="s">
        <v>30</v>
      </c>
      <c r="E97" s="7">
        <v>189</v>
      </c>
      <c r="F97" s="7">
        <v>169</v>
      </c>
      <c r="G97" s="7">
        <v>155</v>
      </c>
      <c r="H97" s="7">
        <v>168</v>
      </c>
      <c r="I97" s="7">
        <v>681</v>
      </c>
      <c r="J97" s="5">
        <v>11</v>
      </c>
      <c r="K97" s="2" t="s">
        <v>143</v>
      </c>
      <c r="L97" s="6"/>
      <c r="M97" s="2"/>
      <c r="N97" s="2" t="str">
        <f>CONCATENATE(A97,K97,D97)</f>
        <v>4가여</v>
      </c>
    </row>
    <row r="98" spans="1:14" x14ac:dyDescent="0.3">
      <c r="A98" s="2">
        <v>4</v>
      </c>
      <c r="B98" s="2">
        <v>20</v>
      </c>
      <c r="C98" s="2" t="s">
        <v>128</v>
      </c>
      <c r="D98" s="2" t="s">
        <v>30</v>
      </c>
      <c r="E98" s="7">
        <v>191</v>
      </c>
      <c r="F98" s="7">
        <v>167.5</v>
      </c>
      <c r="G98" s="7">
        <v>175</v>
      </c>
      <c r="H98" s="7">
        <v>142</v>
      </c>
      <c r="I98" s="7">
        <v>675.5</v>
      </c>
      <c r="J98" s="2">
        <v>12</v>
      </c>
      <c r="K98" s="5" t="s">
        <v>138</v>
      </c>
      <c r="L98" s="6"/>
      <c r="M98" s="2"/>
      <c r="N98" s="2" t="str">
        <f>CONCATENATE(A98,K98,D98)</f>
        <v>4나여</v>
      </c>
    </row>
    <row r="99" spans="1:14" x14ac:dyDescent="0.3">
      <c r="A99" s="10">
        <v>4</v>
      </c>
      <c r="B99" s="10">
        <v>6</v>
      </c>
      <c r="C99" s="10" t="s">
        <v>114</v>
      </c>
      <c r="D99" s="10" t="s">
        <v>30</v>
      </c>
      <c r="E99" s="7">
        <v>186</v>
      </c>
      <c r="F99" s="7">
        <v>149.5</v>
      </c>
      <c r="G99" s="7">
        <v>177</v>
      </c>
      <c r="H99" s="7">
        <v>162</v>
      </c>
      <c r="I99" s="7">
        <v>674.5</v>
      </c>
      <c r="J99" s="10">
        <v>13</v>
      </c>
      <c r="K99" s="10" t="s">
        <v>140</v>
      </c>
      <c r="L99" s="6"/>
      <c r="M99" s="10"/>
      <c r="N99" s="10" t="str">
        <f>CONCATENATE(A99,K99,D99)</f>
        <v>4다여</v>
      </c>
    </row>
    <row r="100" spans="1:14" s="15" customFormat="1" x14ac:dyDescent="0.3">
      <c r="A100" s="10">
        <v>4</v>
      </c>
      <c r="B100" s="10">
        <v>1</v>
      </c>
      <c r="C100" s="10" t="s">
        <v>110</v>
      </c>
      <c r="D100" s="10" t="s">
        <v>30</v>
      </c>
      <c r="E100" s="7">
        <v>183</v>
      </c>
      <c r="F100" s="7">
        <v>131</v>
      </c>
      <c r="G100" s="7">
        <v>148</v>
      </c>
      <c r="H100" s="7">
        <v>172</v>
      </c>
      <c r="I100" s="7">
        <v>634</v>
      </c>
      <c r="J100" s="10">
        <v>15</v>
      </c>
      <c r="K100" s="10" t="s">
        <v>140</v>
      </c>
      <c r="L100" s="6"/>
      <c r="M100" s="10"/>
      <c r="N100" s="10" t="str">
        <f>CONCATENATE(A100,K100,D100)</f>
        <v>4다여</v>
      </c>
    </row>
    <row r="101" spans="1:14" s="15" customFormat="1" x14ac:dyDescent="0.3">
      <c r="A101" s="10">
        <v>4</v>
      </c>
      <c r="B101" s="10">
        <v>18</v>
      </c>
      <c r="C101" s="10" t="s">
        <v>126</v>
      </c>
      <c r="D101" s="10" t="s">
        <v>30</v>
      </c>
      <c r="E101" s="7">
        <v>194</v>
      </c>
      <c r="F101" s="7">
        <v>81</v>
      </c>
      <c r="G101" s="7">
        <v>175</v>
      </c>
      <c r="H101" s="7">
        <v>129</v>
      </c>
      <c r="I101" s="7">
        <v>579</v>
      </c>
      <c r="J101" s="10">
        <v>17</v>
      </c>
      <c r="K101" s="10" t="s">
        <v>143</v>
      </c>
      <c r="L101" s="6"/>
      <c r="M101" s="10"/>
      <c r="N101" s="10" t="str">
        <f>CONCATENATE(A101,K101,D101)</f>
        <v>4가여</v>
      </c>
    </row>
    <row r="102" spans="1:14" s="15" customFormat="1" x14ac:dyDescent="0.3">
      <c r="A102" s="10">
        <v>4</v>
      </c>
      <c r="B102" s="10">
        <v>25</v>
      </c>
      <c r="C102" s="10" t="s">
        <v>133</v>
      </c>
      <c r="D102" s="10" t="s">
        <v>30</v>
      </c>
      <c r="E102" s="7">
        <v>182</v>
      </c>
      <c r="F102" s="7">
        <v>164</v>
      </c>
      <c r="G102" s="7">
        <v>101</v>
      </c>
      <c r="H102" s="7">
        <v>84</v>
      </c>
      <c r="I102" s="7">
        <v>531</v>
      </c>
      <c r="J102" s="10">
        <v>19</v>
      </c>
      <c r="K102" s="10" t="s">
        <v>144</v>
      </c>
      <c r="L102" s="6"/>
      <c r="M102" s="10"/>
      <c r="N102" s="10" t="str">
        <f>CONCATENATE(A102,K102,D102)</f>
        <v>4나여</v>
      </c>
    </row>
    <row r="103" spans="1:14" s="15" customFormat="1" x14ac:dyDescent="0.3">
      <c r="A103" s="10">
        <v>4</v>
      </c>
      <c r="B103" s="10">
        <v>21</v>
      </c>
      <c r="C103" s="10" t="s">
        <v>129</v>
      </c>
      <c r="D103" s="10" t="s">
        <v>30</v>
      </c>
      <c r="E103" s="7">
        <v>136</v>
      </c>
      <c r="F103" s="7">
        <v>119</v>
      </c>
      <c r="G103" s="7">
        <v>116</v>
      </c>
      <c r="H103" s="7">
        <v>125</v>
      </c>
      <c r="I103" s="7">
        <v>496</v>
      </c>
      <c r="J103" s="10">
        <v>21</v>
      </c>
      <c r="K103" s="10" t="s">
        <v>145</v>
      </c>
      <c r="L103" s="6"/>
      <c r="M103" s="10"/>
      <c r="N103" s="10" t="str">
        <f>CONCATENATE(A103,K103,D103)</f>
        <v>4다여</v>
      </c>
    </row>
    <row r="104" spans="1:14" s="15" customFormat="1" x14ac:dyDescent="0.3">
      <c r="A104" s="10">
        <v>4</v>
      </c>
      <c r="B104" s="10">
        <v>4</v>
      </c>
      <c r="C104" s="10" t="s">
        <v>87</v>
      </c>
      <c r="D104" s="10" t="s">
        <v>30</v>
      </c>
      <c r="E104" s="7">
        <v>168</v>
      </c>
      <c r="F104" s="7">
        <v>114</v>
      </c>
      <c r="G104" s="7">
        <v>68</v>
      </c>
      <c r="H104" s="7">
        <v>142</v>
      </c>
      <c r="I104" s="7">
        <v>492</v>
      </c>
      <c r="J104" s="10">
        <v>22</v>
      </c>
      <c r="K104" s="10" t="s">
        <v>143</v>
      </c>
      <c r="L104" s="6"/>
      <c r="M104" s="10"/>
      <c r="N104" s="10" t="str">
        <f>CONCATENATE(A104,K104,D104)</f>
        <v>4가여</v>
      </c>
    </row>
    <row r="105" spans="1:14" s="15" customFormat="1" x14ac:dyDescent="0.3">
      <c r="A105" s="10">
        <v>4</v>
      </c>
      <c r="B105" s="10">
        <v>17</v>
      </c>
      <c r="C105" s="10" t="s">
        <v>125</v>
      </c>
      <c r="D105" s="10" t="s">
        <v>30</v>
      </c>
      <c r="E105" s="7">
        <v>163</v>
      </c>
      <c r="F105" s="7">
        <v>41</v>
      </c>
      <c r="G105" s="7">
        <v>151</v>
      </c>
      <c r="H105" s="7">
        <v>127</v>
      </c>
      <c r="I105" s="7">
        <v>482</v>
      </c>
      <c r="J105" s="10">
        <v>23</v>
      </c>
      <c r="K105" s="10" t="s">
        <v>136</v>
      </c>
      <c r="L105" s="6" t="s">
        <v>182</v>
      </c>
      <c r="M105" s="10"/>
      <c r="N105" s="10" t="str">
        <f>CONCATENATE(A105,K105,D105)</f>
        <v>4가여</v>
      </c>
    </row>
    <row r="106" spans="1:14" s="15" customFormat="1" x14ac:dyDescent="0.3">
      <c r="A106" s="10">
        <v>4</v>
      </c>
      <c r="B106" s="10">
        <v>12</v>
      </c>
      <c r="C106" s="10" t="s">
        <v>120</v>
      </c>
      <c r="D106" s="10" t="s">
        <v>30</v>
      </c>
      <c r="E106" s="7">
        <v>127</v>
      </c>
      <c r="F106" s="7">
        <v>32</v>
      </c>
      <c r="G106" s="7">
        <v>15</v>
      </c>
      <c r="H106" s="7">
        <v>52</v>
      </c>
      <c r="I106" s="7">
        <v>226</v>
      </c>
      <c r="J106" s="10">
        <v>26</v>
      </c>
      <c r="K106" s="10" t="s">
        <v>138</v>
      </c>
      <c r="L106" s="6" t="s">
        <v>182</v>
      </c>
      <c r="M106" s="10"/>
      <c r="N106" s="10" t="str">
        <f>CONCATENATE(A106,K106,D106)</f>
        <v>4나여</v>
      </c>
    </row>
    <row r="107" spans="1:14" x14ac:dyDescent="0.3">
      <c r="M107" s="2"/>
      <c r="N107" t="str">
        <f>CONCATENATE(A107,K107,D107)</f>
        <v/>
      </c>
    </row>
    <row r="108" spans="1:14" x14ac:dyDescent="0.3">
      <c r="M108" s="2"/>
      <c r="N108" t="str">
        <f>CONCATENATE(A108,K108,D108)</f>
        <v/>
      </c>
    </row>
    <row r="109" spans="1:14" x14ac:dyDescent="0.3">
      <c r="M109" s="2"/>
      <c r="N109" t="str">
        <f>CONCATENATE(A109,K109,D109)</f>
        <v/>
      </c>
    </row>
    <row r="110" spans="1:14" x14ac:dyDescent="0.3">
      <c r="M110" s="2"/>
      <c r="N110" t="str">
        <f>CONCATENATE(A110,K110,D110)</f>
        <v/>
      </c>
    </row>
    <row r="111" spans="1:14" x14ac:dyDescent="0.3">
      <c r="M111" s="2"/>
      <c r="N111" t="str">
        <f>CONCATENATE(A111,K111,D111)</f>
        <v/>
      </c>
    </row>
    <row r="112" spans="1:14" x14ac:dyDescent="0.3">
      <c r="M112" s="2"/>
      <c r="N112" t="str">
        <f>CONCATENATE(A112,K112,D112)</f>
        <v/>
      </c>
    </row>
    <row r="113" spans="13:14" x14ac:dyDescent="0.3">
      <c r="M113" s="2"/>
      <c r="N113" t="str">
        <f>CONCATENATE(A113,K113,D113)</f>
        <v/>
      </c>
    </row>
    <row r="114" spans="13:14" x14ac:dyDescent="0.3">
      <c r="M114" s="2"/>
      <c r="N114" t="str">
        <f>CONCATENATE(A114,K114,D114)</f>
        <v/>
      </c>
    </row>
    <row r="115" spans="13:14" x14ac:dyDescent="0.3">
      <c r="M115" s="2"/>
      <c r="N115" t="str">
        <f>CONCATENATE(A115,K115,D115)</f>
        <v/>
      </c>
    </row>
    <row r="116" spans="13:14" x14ac:dyDescent="0.3">
      <c r="M116" s="2"/>
      <c r="N116" t="str">
        <f>CONCATENATE(A116,K116,D116)</f>
        <v/>
      </c>
    </row>
    <row r="117" spans="13:14" x14ac:dyDescent="0.3">
      <c r="M117" s="2"/>
      <c r="N117" t="str">
        <f>CONCATENATE(A117,K117,D117)</f>
        <v/>
      </c>
    </row>
    <row r="118" spans="13:14" x14ac:dyDescent="0.3">
      <c r="M118" s="2"/>
      <c r="N118" t="str">
        <f>CONCATENATE(A118,K118,D118)</f>
        <v/>
      </c>
    </row>
    <row r="119" spans="13:14" x14ac:dyDescent="0.3">
      <c r="M119" s="2"/>
      <c r="N119" t="str">
        <f>CONCATENATE(A119,K119,D119)</f>
        <v/>
      </c>
    </row>
    <row r="120" spans="13:14" x14ac:dyDescent="0.3">
      <c r="M120" s="2"/>
      <c r="N120" t="str">
        <f>CONCATENATE(A120,K120,D120)</f>
        <v/>
      </c>
    </row>
    <row r="121" spans="13:14" x14ac:dyDescent="0.3">
      <c r="M121" s="2"/>
      <c r="N121" t="str">
        <f>CONCATENATE(A121,K121,D121)</f>
        <v/>
      </c>
    </row>
    <row r="122" spans="13:14" x14ac:dyDescent="0.3">
      <c r="M122" s="2"/>
      <c r="N122" t="str">
        <f>CONCATENATE(A122,K122,D122)</f>
        <v/>
      </c>
    </row>
    <row r="123" spans="13:14" x14ac:dyDescent="0.3">
      <c r="M123" s="2"/>
      <c r="N123" t="str">
        <f>CONCATENATE(A123,K123,D123)</f>
        <v/>
      </c>
    </row>
    <row r="124" spans="13:14" x14ac:dyDescent="0.3">
      <c r="M124" s="2"/>
      <c r="N124" t="str">
        <f>CONCATENATE(A124,K124,D124)</f>
        <v/>
      </c>
    </row>
    <row r="125" spans="13:14" x14ac:dyDescent="0.3">
      <c r="M125" s="2"/>
      <c r="N125" t="str">
        <f>CONCATENATE(A125,K125,D125)</f>
        <v/>
      </c>
    </row>
    <row r="126" spans="13:14" x14ac:dyDescent="0.3">
      <c r="M126" s="2"/>
      <c r="N126" t="str">
        <f>CONCATENATE(A126,K126,D126)</f>
        <v/>
      </c>
    </row>
    <row r="127" spans="13:14" x14ac:dyDescent="0.3">
      <c r="M127" s="2"/>
      <c r="N127" t="str">
        <f>CONCATENATE(A127,K127,D127)</f>
        <v/>
      </c>
    </row>
    <row r="128" spans="13:14" x14ac:dyDescent="0.3">
      <c r="M128" s="2"/>
      <c r="N128" t="str">
        <f>CONCATENATE(A128,K128,D128)</f>
        <v/>
      </c>
    </row>
    <row r="129" spans="13:14" x14ac:dyDescent="0.3">
      <c r="M129" s="2"/>
      <c r="N129" t="str">
        <f>CONCATENATE(A129,K129,D129)</f>
        <v/>
      </c>
    </row>
    <row r="130" spans="13:14" x14ac:dyDescent="0.3">
      <c r="M130" s="2"/>
      <c r="N130" t="str">
        <f>CONCATENATE(A130,K130,D130)</f>
        <v/>
      </c>
    </row>
    <row r="131" spans="13:14" x14ac:dyDescent="0.3">
      <c r="M131" s="2"/>
      <c r="N131" t="str">
        <f>CONCATENATE(A131,K131,D131)</f>
        <v/>
      </c>
    </row>
    <row r="132" spans="13:14" x14ac:dyDescent="0.3">
      <c r="M132" s="2"/>
      <c r="N132" t="str">
        <f>CONCATENATE(A132,K132,D132)</f>
        <v/>
      </c>
    </row>
    <row r="133" spans="13:14" x14ac:dyDescent="0.3">
      <c r="M133" s="2"/>
      <c r="N133" t="str">
        <f>CONCATENATE(A133,K133,D133)</f>
        <v/>
      </c>
    </row>
    <row r="134" spans="13:14" x14ac:dyDescent="0.3">
      <c r="M134" s="2"/>
      <c r="N134" t="str">
        <f>CONCATENATE(A134,K134,D134)</f>
        <v/>
      </c>
    </row>
    <row r="135" spans="13:14" x14ac:dyDescent="0.3">
      <c r="M135" s="2"/>
      <c r="N135" t="str">
        <f>CONCATENATE(A135,K135,D135)</f>
        <v/>
      </c>
    </row>
    <row r="136" spans="13:14" x14ac:dyDescent="0.3">
      <c r="M136" s="2"/>
      <c r="N136" t="str">
        <f>CONCATENATE(A136,K136,D136)</f>
        <v/>
      </c>
    </row>
    <row r="137" spans="13:14" x14ac:dyDescent="0.3">
      <c r="M137" s="2"/>
      <c r="N137" t="str">
        <f>CONCATENATE(A137,K137,D137)</f>
        <v/>
      </c>
    </row>
    <row r="138" spans="13:14" x14ac:dyDescent="0.3">
      <c r="M138" s="2"/>
      <c r="N138" t="str">
        <f>CONCATENATE(A138,K138,D138)</f>
        <v/>
      </c>
    </row>
    <row r="139" spans="13:14" x14ac:dyDescent="0.3">
      <c r="M139" s="2"/>
      <c r="N139" t="str">
        <f>CONCATENATE(A139,K139,D139)</f>
        <v/>
      </c>
    </row>
    <row r="140" spans="13:14" x14ac:dyDescent="0.3">
      <c r="M140" s="2"/>
      <c r="N140" t="str">
        <f>CONCATENATE(A140,K140,D140)</f>
        <v/>
      </c>
    </row>
    <row r="141" spans="13:14" x14ac:dyDescent="0.3">
      <c r="M141" s="2"/>
      <c r="N141" t="str">
        <f>CONCATENATE(A141,K141,D141)</f>
        <v/>
      </c>
    </row>
    <row r="142" spans="13:14" x14ac:dyDescent="0.3">
      <c r="M142" s="2"/>
      <c r="N142" t="str">
        <f>CONCATENATE(A142,K142,D142)</f>
        <v/>
      </c>
    </row>
    <row r="143" spans="13:14" x14ac:dyDescent="0.3">
      <c r="M143" s="2"/>
      <c r="N143" t="str">
        <f>CONCATENATE(A143,K143,D143)</f>
        <v/>
      </c>
    </row>
    <row r="144" spans="13:14" x14ac:dyDescent="0.3">
      <c r="M144" s="2"/>
      <c r="N144" t="str">
        <f>CONCATENATE(A144,K144,D144)</f>
        <v/>
      </c>
    </row>
    <row r="145" spans="13:14" x14ac:dyDescent="0.3">
      <c r="M145" s="2"/>
      <c r="N145" t="str">
        <f>CONCATENATE(A145,K145,D145)</f>
        <v/>
      </c>
    </row>
    <row r="146" spans="13:14" x14ac:dyDescent="0.3">
      <c r="M146" s="2"/>
      <c r="N146" t="str">
        <f>CONCATENATE(A146,K146,D146)</f>
        <v/>
      </c>
    </row>
    <row r="147" spans="13:14" x14ac:dyDescent="0.3">
      <c r="M147" s="2"/>
      <c r="N147" t="str">
        <f>CONCATENATE(A147,K147,D147)</f>
        <v/>
      </c>
    </row>
    <row r="148" spans="13:14" x14ac:dyDescent="0.3">
      <c r="M148" s="2"/>
      <c r="N148" t="str">
        <f>CONCATENATE(A148,K148,D148)</f>
        <v/>
      </c>
    </row>
    <row r="149" spans="13:14" x14ac:dyDescent="0.3">
      <c r="M149" s="2"/>
      <c r="N149" t="str">
        <f>CONCATENATE(A149,K149,D149)</f>
        <v/>
      </c>
    </row>
  </sheetData>
  <autoFilter ref="A1:N149">
    <sortState ref="A2:N149">
      <sortCondition ref="A2:A149"/>
      <sortCondition ref="D2:D149"/>
      <sortCondition descending="1" ref="I2:I149"/>
    </sortState>
  </autoFilter>
  <sortState ref="A2:N150">
    <sortCondition ref="K2:K150"/>
    <sortCondition ref="A2:A150"/>
    <sortCondition ref="D2:D150"/>
  </sortState>
  <phoneticPr fontId="1" type="noConversion"/>
  <pageMargins left="0.7" right="0.7" top="0.75" bottom="0.75" header="0.3" footer="0.3"/>
  <pageSetup paperSize="9" scale="85" orientation="portrait" horizontalDpi="4294967293" verticalDpi="4294967293" r:id="rId1"/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3" sqref="E13"/>
    </sheetView>
  </sheetViews>
  <sheetFormatPr defaultRowHeight="16.5" x14ac:dyDescent="0.3"/>
  <cols>
    <col min="3" max="3" width="9" style="1"/>
  </cols>
  <sheetData>
    <row r="1" spans="1:7" x14ac:dyDescent="0.3">
      <c r="A1" s="10"/>
      <c r="B1" s="10" t="s">
        <v>17</v>
      </c>
      <c r="C1" s="11" t="s">
        <v>14</v>
      </c>
      <c r="D1" s="11" t="s">
        <v>11</v>
      </c>
      <c r="E1" s="11" t="s">
        <v>15</v>
      </c>
      <c r="F1" s="11" t="s">
        <v>12</v>
      </c>
      <c r="G1" s="11" t="s">
        <v>10</v>
      </c>
    </row>
    <row r="2" spans="1:7" x14ac:dyDescent="0.3">
      <c r="A2" s="10" t="s">
        <v>16</v>
      </c>
      <c r="B2" s="10"/>
      <c r="C2" s="12"/>
      <c r="D2" s="12"/>
      <c r="E2" s="12"/>
      <c r="F2" s="12"/>
      <c r="G2" s="12"/>
    </row>
    <row r="3" spans="1:7" x14ac:dyDescent="0.3">
      <c r="A3" s="11">
        <v>1</v>
      </c>
      <c r="B3" s="10" t="s">
        <v>8</v>
      </c>
      <c r="C3" s="10">
        <f>COUNTIF(데이터!$N$2:$N$149,"1가남")</f>
        <v>4</v>
      </c>
      <c r="D3" s="10">
        <f>COUNTIF(데이터!$N$2:$N$149,"1나남")</f>
        <v>2</v>
      </c>
      <c r="E3" s="10">
        <f>COUNTIF(데이터!$N$2:$N$149,"1다남")</f>
        <v>3</v>
      </c>
      <c r="F3" s="10">
        <f>COUNTIF(데이터!$N$2:$N$149,"1라남")</f>
        <v>3</v>
      </c>
      <c r="G3" s="10">
        <f>SUM(C3:F3)</f>
        <v>12</v>
      </c>
    </row>
    <row r="4" spans="1:7" x14ac:dyDescent="0.3">
      <c r="A4" s="13"/>
      <c r="B4" s="10" t="s">
        <v>9</v>
      </c>
      <c r="C4" s="10">
        <f>COUNTIF(데이터!$N$2:$N$149,"1가여")</f>
        <v>3</v>
      </c>
      <c r="D4" s="10">
        <f>COUNTIF(데이터!$N$2:$N$149,"1나여")</f>
        <v>4</v>
      </c>
      <c r="E4" s="10">
        <f>COUNTIF(데이터!$N$2:$N$149,"1다여")</f>
        <v>3</v>
      </c>
      <c r="F4" s="10">
        <f>COUNTIF(데이터!$N$2:$N$149,"1라여")</f>
        <v>4</v>
      </c>
      <c r="G4" s="10">
        <f t="shared" ref="G4:G6" si="0">SUM(C4:F4)</f>
        <v>14</v>
      </c>
    </row>
    <row r="5" spans="1:7" x14ac:dyDescent="0.3">
      <c r="A5" s="12"/>
      <c r="B5" s="10" t="s">
        <v>10</v>
      </c>
      <c r="C5" s="10">
        <f>SUM(C3:C4)</f>
        <v>7</v>
      </c>
      <c r="D5" s="10">
        <f t="shared" ref="D5:F5" si="1">SUM(D3:D4)</f>
        <v>6</v>
      </c>
      <c r="E5" s="10">
        <f t="shared" si="1"/>
        <v>6</v>
      </c>
      <c r="F5" s="10">
        <f t="shared" si="1"/>
        <v>7</v>
      </c>
      <c r="G5" s="10">
        <f t="shared" si="0"/>
        <v>26</v>
      </c>
    </row>
    <row r="6" spans="1:7" x14ac:dyDescent="0.3">
      <c r="A6" s="11">
        <v>2</v>
      </c>
      <c r="B6" s="10" t="s">
        <v>8</v>
      </c>
      <c r="C6" s="10">
        <f>COUNTIF(데이터!$N$2:$N$149,"2가남")</f>
        <v>3</v>
      </c>
      <c r="D6" s="10">
        <f>COUNTIF(데이터!$N$2:$N$149,"2나남")</f>
        <v>2</v>
      </c>
      <c r="E6" s="10">
        <f>COUNTIF(데이터!$N$2:$N$149,"2다남")</f>
        <v>4</v>
      </c>
      <c r="F6" s="10">
        <f>COUNTIF(데이터!$N$2:$N$149,"2라남")</f>
        <v>4</v>
      </c>
      <c r="G6" s="10">
        <f t="shared" si="0"/>
        <v>13</v>
      </c>
    </row>
    <row r="7" spans="1:7" x14ac:dyDescent="0.3">
      <c r="A7" s="13"/>
      <c r="B7" s="10" t="s">
        <v>9</v>
      </c>
      <c r="C7" s="10">
        <f>COUNTIF(데이터!$N$2:$N$149,"2가여")</f>
        <v>3</v>
      </c>
      <c r="D7" s="10">
        <f>COUNTIF(데이터!$N$2:$N$149,"2나여")</f>
        <v>3</v>
      </c>
      <c r="E7" s="10">
        <f>COUNTIF(데이터!$N$2:$N$149,"2다여")</f>
        <v>4</v>
      </c>
      <c r="F7" s="10">
        <f>COUNTIF(데이터!$N$2:$N$149,"2라여")</f>
        <v>4</v>
      </c>
      <c r="G7" s="10">
        <f t="shared" ref="G7:G14" si="2">SUM(C7:F7)</f>
        <v>14</v>
      </c>
    </row>
    <row r="8" spans="1:7" x14ac:dyDescent="0.3">
      <c r="A8" s="12"/>
      <c r="B8" s="10" t="s">
        <v>10</v>
      </c>
      <c r="C8" s="10">
        <f t="shared" ref="C8" si="3">SUM(C6:C7)</f>
        <v>6</v>
      </c>
      <c r="D8" s="10">
        <f t="shared" ref="D8" si="4">SUM(D6:D7)</f>
        <v>5</v>
      </c>
      <c r="E8" s="10">
        <f t="shared" ref="E8" si="5">SUM(E6:E7)</f>
        <v>8</v>
      </c>
      <c r="F8" s="10">
        <f t="shared" ref="F8" si="6">SUM(F6:F7)</f>
        <v>8</v>
      </c>
      <c r="G8" s="10">
        <f t="shared" si="2"/>
        <v>27</v>
      </c>
    </row>
    <row r="9" spans="1:7" x14ac:dyDescent="0.3">
      <c r="A9" s="11">
        <v>3</v>
      </c>
      <c r="B9" s="10" t="s">
        <v>8</v>
      </c>
      <c r="C9" s="10">
        <f>COUNTIF(데이터!$N$2:$N$149,"3가남")</f>
        <v>2</v>
      </c>
      <c r="D9" s="10">
        <f>COUNTIF(데이터!$N$2:$N$149,"3나남")</f>
        <v>5</v>
      </c>
      <c r="E9" s="10">
        <f>COUNTIF(데이터!$N$2:$N$149,"3다남")</f>
        <v>4</v>
      </c>
      <c r="F9" s="10">
        <f>COUNTIF(데이터!$N$2:$N$149,"3라남")</f>
        <v>3</v>
      </c>
      <c r="G9" s="10">
        <f t="shared" si="2"/>
        <v>14</v>
      </c>
    </row>
    <row r="10" spans="1:7" x14ac:dyDescent="0.3">
      <c r="A10" s="13"/>
      <c r="B10" s="10" t="s">
        <v>9</v>
      </c>
      <c r="C10" s="10">
        <f>COUNTIF(데이터!$N$2:$N$149,"3가여")</f>
        <v>2</v>
      </c>
      <c r="D10" s="10">
        <f>COUNTIF(데이터!$N$2:$N$149,"3나여")</f>
        <v>3</v>
      </c>
      <c r="E10" s="10">
        <f>COUNTIF(데이터!$N$2:$N$149,"3다여")</f>
        <v>3</v>
      </c>
      <c r="F10" s="10">
        <f>COUNTIF(데이터!$N$2:$N$149,"3라여")</f>
        <v>4</v>
      </c>
      <c r="G10" s="10">
        <f t="shared" si="2"/>
        <v>12</v>
      </c>
    </row>
    <row r="11" spans="1:7" x14ac:dyDescent="0.3">
      <c r="A11" s="12"/>
      <c r="B11" s="10" t="s">
        <v>10</v>
      </c>
      <c r="C11" s="10">
        <f t="shared" ref="C11" si="7">SUM(C9:C10)</f>
        <v>4</v>
      </c>
      <c r="D11" s="10">
        <f t="shared" ref="D11" si="8">SUM(D9:D10)</f>
        <v>8</v>
      </c>
      <c r="E11" s="10">
        <f t="shared" ref="E11" si="9">SUM(E9:E10)</f>
        <v>7</v>
      </c>
      <c r="F11" s="10">
        <f t="shared" ref="F11" si="10">SUM(F9:F10)</f>
        <v>7</v>
      </c>
      <c r="G11" s="10">
        <f t="shared" si="2"/>
        <v>26</v>
      </c>
    </row>
    <row r="12" spans="1:7" x14ac:dyDescent="0.3">
      <c r="A12" s="11">
        <v>4</v>
      </c>
      <c r="B12" s="10" t="s">
        <v>8</v>
      </c>
      <c r="C12" s="10">
        <f>COUNTIF(데이터!$N$2:$N$149,"4가남")</f>
        <v>4</v>
      </c>
      <c r="D12" s="10">
        <f>COUNTIF(데이터!$N$2:$N$149,"4나남")</f>
        <v>2</v>
      </c>
      <c r="E12" s="10">
        <f>COUNTIF(데이터!$N$2:$N$149,"4다남")</f>
        <v>3</v>
      </c>
      <c r="F12" s="10">
        <f>COUNTIF(데이터!$N$2:$N$149,"4라남")</f>
        <v>3</v>
      </c>
      <c r="G12" s="10">
        <f t="shared" si="2"/>
        <v>12</v>
      </c>
    </row>
    <row r="13" spans="1:7" x14ac:dyDescent="0.3">
      <c r="A13" s="13"/>
      <c r="B13" s="10" t="s">
        <v>9</v>
      </c>
      <c r="C13" s="10">
        <f>COUNTIF(데이터!$N$2:$N$149,"4가여")</f>
        <v>5</v>
      </c>
      <c r="D13" s="10">
        <f>COUNTIF(데이터!$N$2:$N$149,"4나여")</f>
        <v>4</v>
      </c>
      <c r="E13" s="10">
        <f>COUNTIF(데이터!$N$2:$N$149,"4다여")</f>
        <v>4</v>
      </c>
      <c r="F13" s="10">
        <f>COUNTIF(데이터!$N$2:$N$149,"4라여")</f>
        <v>1</v>
      </c>
      <c r="G13" s="10">
        <f t="shared" si="2"/>
        <v>14</v>
      </c>
    </row>
    <row r="14" spans="1:7" x14ac:dyDescent="0.3">
      <c r="A14" s="12"/>
      <c r="B14" s="10" t="s">
        <v>10</v>
      </c>
      <c r="C14" s="10">
        <f t="shared" ref="C14" si="11">SUM(C12:C13)</f>
        <v>9</v>
      </c>
      <c r="D14" s="10">
        <f t="shared" ref="D14" si="12">SUM(D12:D13)</f>
        <v>6</v>
      </c>
      <c r="E14" s="10">
        <f t="shared" ref="E14" si="13">SUM(E12:E13)</f>
        <v>7</v>
      </c>
      <c r="F14" s="10">
        <f t="shared" ref="F14" si="14">SUM(F12:F13)</f>
        <v>4</v>
      </c>
      <c r="G14" s="10">
        <f t="shared" si="2"/>
        <v>26</v>
      </c>
    </row>
    <row r="15" spans="1:7" x14ac:dyDescent="0.3">
      <c r="A15" s="11" t="s">
        <v>10</v>
      </c>
      <c r="B15" s="10" t="s">
        <v>8</v>
      </c>
      <c r="C15" s="10">
        <f>C3+C6+C9+C12</f>
        <v>13</v>
      </c>
      <c r="D15" s="10">
        <f t="shared" ref="D15:G15" si="15">D3+D6+D9+D12</f>
        <v>11</v>
      </c>
      <c r="E15" s="10">
        <f t="shared" si="15"/>
        <v>14</v>
      </c>
      <c r="F15" s="10">
        <f t="shared" si="15"/>
        <v>13</v>
      </c>
      <c r="G15" s="10">
        <f t="shared" si="15"/>
        <v>51</v>
      </c>
    </row>
    <row r="16" spans="1:7" x14ac:dyDescent="0.3">
      <c r="A16" s="13"/>
      <c r="B16" s="10" t="s">
        <v>9</v>
      </c>
      <c r="C16" s="10">
        <f>C4+C7+C10+C13</f>
        <v>13</v>
      </c>
      <c r="D16" s="10">
        <f t="shared" ref="D16:G16" si="16">D4+D7+D10+D13</f>
        <v>14</v>
      </c>
      <c r="E16" s="10">
        <f t="shared" si="16"/>
        <v>14</v>
      </c>
      <c r="F16" s="10">
        <f t="shared" si="16"/>
        <v>13</v>
      </c>
      <c r="G16" s="10">
        <f t="shared" si="16"/>
        <v>54</v>
      </c>
    </row>
    <row r="17" spans="1:7" x14ac:dyDescent="0.3">
      <c r="A17" s="12"/>
      <c r="B17" s="10" t="s">
        <v>10</v>
      </c>
      <c r="C17" s="10">
        <f>SUM(C15:C16)</f>
        <v>26</v>
      </c>
      <c r="D17" s="10">
        <f t="shared" ref="D17:G17" si="17">SUM(D15:D16)</f>
        <v>25</v>
      </c>
      <c r="E17" s="10">
        <f t="shared" si="17"/>
        <v>28</v>
      </c>
      <c r="F17" s="10">
        <f t="shared" si="17"/>
        <v>26</v>
      </c>
      <c r="G17" s="10">
        <f t="shared" si="17"/>
        <v>105</v>
      </c>
    </row>
  </sheetData>
  <mergeCells count="10">
    <mergeCell ref="E1:E2"/>
    <mergeCell ref="F1:F2"/>
    <mergeCell ref="G1:G2"/>
    <mergeCell ref="A15:A17"/>
    <mergeCell ref="A3:A5"/>
    <mergeCell ref="A6:A8"/>
    <mergeCell ref="A9:A11"/>
    <mergeCell ref="A12:A14"/>
    <mergeCell ref="C1:C2"/>
    <mergeCell ref="D1:D2"/>
  </mergeCells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0"/>
  <sheetViews>
    <sheetView tabSelected="1" view="pageBreakPreview" zoomScaleNormal="100" zoomScaleSheetLayoutView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17" sqref="G17"/>
    </sheetView>
  </sheetViews>
  <sheetFormatPr defaultRowHeight="16.5" x14ac:dyDescent="0.3"/>
  <cols>
    <col min="1" max="1" width="3.375" bestFit="1" customWidth="1"/>
    <col min="2" max="2" width="5.25" bestFit="1" customWidth="1"/>
    <col min="3" max="3" width="7.125" bestFit="1" customWidth="1"/>
    <col min="4" max="4" width="5.25" bestFit="1" customWidth="1"/>
    <col min="5" max="9" width="6.625" customWidth="1"/>
    <col min="10" max="10" width="7.5" customWidth="1"/>
    <col min="11" max="11" width="7.125" bestFit="1" customWidth="1"/>
    <col min="12" max="12" width="17.25" style="3" customWidth="1"/>
    <col min="13" max="13" width="8.125" customWidth="1"/>
    <col min="14" max="14" width="7.75" customWidth="1"/>
  </cols>
  <sheetData>
    <row r="1" spans="1:14" x14ac:dyDescent="0.3">
      <c r="A1" s="6" t="s">
        <v>4</v>
      </c>
      <c r="B1" s="6" t="s">
        <v>0</v>
      </c>
      <c r="C1" s="6" t="s">
        <v>1</v>
      </c>
      <c r="D1" s="6" t="s">
        <v>6</v>
      </c>
      <c r="E1" s="6" t="s">
        <v>20</v>
      </c>
      <c r="F1" s="6" t="s">
        <v>22</v>
      </c>
      <c r="G1" s="6" t="s">
        <v>24</v>
      </c>
      <c r="H1" s="6" t="s">
        <v>26</v>
      </c>
      <c r="I1" s="6" t="s">
        <v>2</v>
      </c>
      <c r="J1" s="6" t="s">
        <v>5</v>
      </c>
      <c r="K1" s="6" t="s">
        <v>3</v>
      </c>
      <c r="L1" s="6" t="s">
        <v>7</v>
      </c>
      <c r="M1" s="6" t="s">
        <v>13</v>
      </c>
      <c r="N1" s="6" t="s">
        <v>18</v>
      </c>
    </row>
    <row r="2" spans="1:14" x14ac:dyDescent="0.3">
      <c r="A2" s="5">
        <v>1</v>
      </c>
      <c r="B2" s="5">
        <v>8</v>
      </c>
      <c r="C2" s="5" t="s">
        <v>38</v>
      </c>
      <c r="D2" s="5" t="s">
        <v>34</v>
      </c>
      <c r="E2" s="7">
        <v>100</v>
      </c>
      <c r="F2" s="7">
        <v>115</v>
      </c>
      <c r="G2" s="7">
        <v>109</v>
      </c>
      <c r="H2" s="7">
        <v>120</v>
      </c>
      <c r="I2" s="7">
        <v>444</v>
      </c>
      <c r="J2" s="10">
        <v>5</v>
      </c>
      <c r="K2" s="5" t="s">
        <v>135</v>
      </c>
      <c r="L2" s="6"/>
      <c r="M2" s="5"/>
      <c r="N2" s="5" t="s">
        <v>147</v>
      </c>
    </row>
    <row r="3" spans="1:14" x14ac:dyDescent="0.3">
      <c r="A3" s="5">
        <v>1</v>
      </c>
      <c r="B3" s="5">
        <v>25</v>
      </c>
      <c r="C3" s="5" t="s">
        <v>54</v>
      </c>
      <c r="D3" s="5" t="s">
        <v>34</v>
      </c>
      <c r="E3" s="7">
        <v>113</v>
      </c>
      <c r="F3" s="7">
        <v>118</v>
      </c>
      <c r="G3" s="7">
        <v>102</v>
      </c>
      <c r="H3" s="7">
        <v>111</v>
      </c>
      <c r="I3" s="7">
        <v>444</v>
      </c>
      <c r="J3" s="4">
        <v>5</v>
      </c>
      <c r="K3" s="5" t="s">
        <v>135</v>
      </c>
      <c r="L3" s="6"/>
      <c r="M3" s="5"/>
      <c r="N3" s="5" t="s">
        <v>147</v>
      </c>
    </row>
    <row r="4" spans="1:14" x14ac:dyDescent="0.3">
      <c r="A4" s="5">
        <v>1</v>
      </c>
      <c r="B4" s="5">
        <v>19</v>
      </c>
      <c r="C4" s="5" t="s">
        <v>49</v>
      </c>
      <c r="D4" s="5" t="s">
        <v>34</v>
      </c>
      <c r="E4" s="7">
        <v>114</v>
      </c>
      <c r="F4" s="7">
        <v>110</v>
      </c>
      <c r="G4" s="7">
        <v>108</v>
      </c>
      <c r="H4" s="7">
        <v>107</v>
      </c>
      <c r="I4" s="7">
        <v>439</v>
      </c>
      <c r="J4" s="4">
        <v>7</v>
      </c>
      <c r="K4" s="5" t="s">
        <v>139</v>
      </c>
      <c r="L4" s="6"/>
      <c r="M4" s="5"/>
      <c r="N4" s="5" t="s">
        <v>149</v>
      </c>
    </row>
    <row r="5" spans="1:14" x14ac:dyDescent="0.3">
      <c r="A5" s="5">
        <v>1</v>
      </c>
      <c r="B5" s="5">
        <v>27</v>
      </c>
      <c r="C5" s="5" t="s">
        <v>56</v>
      </c>
      <c r="D5" s="5" t="s">
        <v>34</v>
      </c>
      <c r="E5" s="7">
        <v>107</v>
      </c>
      <c r="F5" s="7">
        <v>102</v>
      </c>
      <c r="G5" s="7">
        <v>102</v>
      </c>
      <c r="H5" s="7">
        <v>120</v>
      </c>
      <c r="I5" s="7">
        <v>431</v>
      </c>
      <c r="J5" s="4">
        <v>9</v>
      </c>
      <c r="K5" s="5" t="s">
        <v>141</v>
      </c>
      <c r="L5" s="6"/>
      <c r="M5" s="5"/>
      <c r="N5" s="5" t="s">
        <v>150</v>
      </c>
    </row>
    <row r="6" spans="1:14" x14ac:dyDescent="0.3">
      <c r="A6" s="5">
        <v>1</v>
      </c>
      <c r="B6" s="5">
        <v>16</v>
      </c>
      <c r="C6" s="5" t="s">
        <v>46</v>
      </c>
      <c r="D6" s="5" t="s">
        <v>34</v>
      </c>
      <c r="E6" s="7">
        <v>109</v>
      </c>
      <c r="F6" s="7">
        <v>107</v>
      </c>
      <c r="G6" s="7">
        <v>107</v>
      </c>
      <c r="H6" s="7">
        <v>107</v>
      </c>
      <c r="I6" s="7">
        <v>430</v>
      </c>
      <c r="J6" s="4">
        <v>10</v>
      </c>
      <c r="K6" s="5" t="s">
        <v>135</v>
      </c>
      <c r="L6" s="6"/>
      <c r="M6" s="5"/>
      <c r="N6" s="5" t="s">
        <v>147</v>
      </c>
    </row>
    <row r="7" spans="1:14" x14ac:dyDescent="0.3">
      <c r="A7" s="5">
        <v>1</v>
      </c>
      <c r="B7" s="5">
        <v>18</v>
      </c>
      <c r="C7" s="5" t="s">
        <v>48</v>
      </c>
      <c r="D7" s="5" t="s">
        <v>34</v>
      </c>
      <c r="E7" s="7">
        <v>112</v>
      </c>
      <c r="F7" s="7">
        <v>105</v>
      </c>
      <c r="G7" s="7">
        <v>103</v>
      </c>
      <c r="H7" s="7">
        <v>107</v>
      </c>
      <c r="I7" s="7">
        <v>427</v>
      </c>
      <c r="J7" s="4">
        <v>11</v>
      </c>
      <c r="K7" s="5" t="s">
        <v>137</v>
      </c>
      <c r="L7" s="6"/>
      <c r="M7" s="5"/>
      <c r="N7" s="5" t="s">
        <v>148</v>
      </c>
    </row>
    <row r="8" spans="1:14" x14ac:dyDescent="0.3">
      <c r="A8" s="5">
        <v>1</v>
      </c>
      <c r="B8" s="5">
        <v>9</v>
      </c>
      <c r="C8" s="5" t="s">
        <v>39</v>
      </c>
      <c r="D8" s="5" t="s">
        <v>34</v>
      </c>
      <c r="E8" s="7">
        <v>112</v>
      </c>
      <c r="F8" s="7">
        <v>97</v>
      </c>
      <c r="G8" s="7">
        <v>107</v>
      </c>
      <c r="H8" s="7">
        <v>102</v>
      </c>
      <c r="I8" s="7">
        <v>418</v>
      </c>
      <c r="J8" s="4">
        <v>12</v>
      </c>
      <c r="K8" s="5" t="s">
        <v>139</v>
      </c>
      <c r="L8" s="6"/>
      <c r="M8" s="5"/>
      <c r="N8" s="5" t="s">
        <v>149</v>
      </c>
    </row>
    <row r="9" spans="1:14" x14ac:dyDescent="0.3">
      <c r="A9" s="5">
        <v>1</v>
      </c>
      <c r="B9" s="5">
        <v>5</v>
      </c>
      <c r="C9" s="5" t="s">
        <v>35</v>
      </c>
      <c r="D9" s="5" t="s">
        <v>34</v>
      </c>
      <c r="E9" s="7">
        <v>100</v>
      </c>
      <c r="F9" s="7">
        <v>94</v>
      </c>
      <c r="G9" s="7">
        <v>94</v>
      </c>
      <c r="H9" s="7">
        <v>96</v>
      </c>
      <c r="I9" s="7">
        <v>384</v>
      </c>
      <c r="J9" s="4">
        <v>13</v>
      </c>
      <c r="K9" s="5" t="s">
        <v>141</v>
      </c>
      <c r="L9" s="6"/>
      <c r="M9" s="5"/>
      <c r="N9" s="5" t="s">
        <v>150</v>
      </c>
    </row>
    <row r="10" spans="1:14" x14ac:dyDescent="0.3">
      <c r="A10" s="5">
        <v>1</v>
      </c>
      <c r="B10" s="5">
        <v>4</v>
      </c>
      <c r="C10" s="5" t="s">
        <v>33</v>
      </c>
      <c r="D10" s="5" t="s">
        <v>34</v>
      </c>
      <c r="E10" s="7">
        <v>106</v>
      </c>
      <c r="F10" s="7">
        <v>94</v>
      </c>
      <c r="G10" s="7">
        <v>78</v>
      </c>
      <c r="H10" s="7">
        <v>105</v>
      </c>
      <c r="I10" s="7">
        <v>383</v>
      </c>
      <c r="J10" s="4">
        <v>14</v>
      </c>
      <c r="K10" s="5" t="s">
        <v>135</v>
      </c>
      <c r="L10" s="6"/>
      <c r="M10" s="5"/>
      <c r="N10" s="5" t="s">
        <v>147</v>
      </c>
    </row>
    <row r="11" spans="1:14" x14ac:dyDescent="0.3">
      <c r="A11" s="5">
        <v>1</v>
      </c>
      <c r="B11" s="5">
        <v>12</v>
      </c>
      <c r="C11" s="5" t="s">
        <v>42</v>
      </c>
      <c r="D11" s="5" t="s">
        <v>34</v>
      </c>
      <c r="E11" s="7">
        <v>109</v>
      </c>
      <c r="F11" s="7">
        <v>95</v>
      </c>
      <c r="G11" s="7">
        <v>73</v>
      </c>
      <c r="H11" s="7">
        <v>98</v>
      </c>
      <c r="I11" s="7">
        <v>375</v>
      </c>
      <c r="J11" s="10">
        <v>17</v>
      </c>
      <c r="K11" s="5" t="s">
        <v>137</v>
      </c>
      <c r="L11" s="6"/>
      <c r="M11" s="5"/>
      <c r="N11" s="5" t="s">
        <v>148</v>
      </c>
    </row>
    <row r="12" spans="1:14" x14ac:dyDescent="0.3">
      <c r="A12" s="5">
        <v>1</v>
      </c>
      <c r="B12" s="5">
        <v>15</v>
      </c>
      <c r="C12" s="5" t="s">
        <v>45</v>
      </c>
      <c r="D12" s="5" t="s">
        <v>34</v>
      </c>
      <c r="E12" s="7">
        <v>86</v>
      </c>
      <c r="F12" s="7">
        <v>79</v>
      </c>
      <c r="G12" s="7">
        <v>87</v>
      </c>
      <c r="H12" s="7">
        <v>89</v>
      </c>
      <c r="I12" s="7">
        <v>341</v>
      </c>
      <c r="J12" s="4">
        <v>19</v>
      </c>
      <c r="K12" s="5" t="s">
        <v>139</v>
      </c>
      <c r="L12" s="6"/>
      <c r="M12" s="5"/>
      <c r="N12" s="5" t="s">
        <v>149</v>
      </c>
    </row>
    <row r="13" spans="1:14" x14ac:dyDescent="0.3">
      <c r="A13" s="5">
        <v>1</v>
      </c>
      <c r="B13" s="5">
        <v>17</v>
      </c>
      <c r="C13" s="5" t="s">
        <v>47</v>
      </c>
      <c r="D13" s="5" t="s">
        <v>34</v>
      </c>
      <c r="E13" s="7">
        <v>28</v>
      </c>
      <c r="F13" s="7">
        <v>6</v>
      </c>
      <c r="G13" s="7">
        <v>0</v>
      </c>
      <c r="H13" s="7">
        <v>0</v>
      </c>
      <c r="I13" s="7">
        <v>34</v>
      </c>
      <c r="J13" s="4">
        <v>27</v>
      </c>
      <c r="K13" s="5" t="s">
        <v>141</v>
      </c>
      <c r="L13" s="6" t="s">
        <v>179</v>
      </c>
      <c r="M13" s="5"/>
      <c r="N13" s="5" t="s">
        <v>150</v>
      </c>
    </row>
    <row r="14" spans="1:14" x14ac:dyDescent="0.3">
      <c r="A14" s="5">
        <v>1</v>
      </c>
      <c r="B14" s="5">
        <v>7</v>
      </c>
      <c r="C14" s="5" t="s">
        <v>37</v>
      </c>
      <c r="D14" s="5" t="s">
        <v>30</v>
      </c>
      <c r="E14" s="7">
        <v>118</v>
      </c>
      <c r="F14" s="7">
        <v>118</v>
      </c>
      <c r="G14" s="7">
        <v>120</v>
      </c>
      <c r="H14" s="7">
        <v>120</v>
      </c>
      <c r="I14" s="7">
        <v>476</v>
      </c>
      <c r="J14" s="4">
        <v>1</v>
      </c>
      <c r="K14" s="5" t="s">
        <v>137</v>
      </c>
      <c r="L14" s="6"/>
      <c r="M14" s="5"/>
      <c r="N14" s="5" t="s">
        <v>151</v>
      </c>
    </row>
    <row r="15" spans="1:14" x14ac:dyDescent="0.3">
      <c r="A15" s="5">
        <v>1</v>
      </c>
      <c r="B15" s="5">
        <v>13</v>
      </c>
      <c r="C15" s="5" t="s">
        <v>43</v>
      </c>
      <c r="D15" s="5" t="s">
        <v>30</v>
      </c>
      <c r="E15" s="7">
        <v>117</v>
      </c>
      <c r="F15" s="7">
        <v>112</v>
      </c>
      <c r="G15" s="7">
        <v>116</v>
      </c>
      <c r="H15" s="7">
        <v>120</v>
      </c>
      <c r="I15" s="7">
        <v>465</v>
      </c>
      <c r="J15" s="4">
        <v>2</v>
      </c>
      <c r="K15" s="5" t="s">
        <v>139</v>
      </c>
      <c r="L15" s="6"/>
      <c r="M15" s="5"/>
      <c r="N15" s="5" t="s">
        <v>152</v>
      </c>
    </row>
    <row r="16" spans="1:14" x14ac:dyDescent="0.3">
      <c r="A16" s="5">
        <v>1</v>
      </c>
      <c r="B16" s="5">
        <v>2</v>
      </c>
      <c r="C16" s="5" t="s">
        <v>31</v>
      </c>
      <c r="D16" s="5" t="s">
        <v>30</v>
      </c>
      <c r="E16" s="7">
        <v>118</v>
      </c>
      <c r="F16" s="7">
        <v>110</v>
      </c>
      <c r="G16" s="7">
        <v>111</v>
      </c>
      <c r="H16" s="7">
        <v>120</v>
      </c>
      <c r="I16" s="7">
        <v>459</v>
      </c>
      <c r="J16" s="4">
        <v>3</v>
      </c>
      <c r="K16" s="5" t="s">
        <v>141</v>
      </c>
      <c r="L16" s="6"/>
      <c r="M16" s="5"/>
      <c r="N16" s="5" t="s">
        <v>153</v>
      </c>
    </row>
    <row r="17" spans="1:14" x14ac:dyDescent="0.3">
      <c r="A17" s="5">
        <v>1</v>
      </c>
      <c r="B17" s="5">
        <v>10</v>
      </c>
      <c r="C17" s="5" t="s">
        <v>40</v>
      </c>
      <c r="D17" s="5" t="s">
        <v>30</v>
      </c>
      <c r="E17" s="7">
        <v>114</v>
      </c>
      <c r="F17" s="7">
        <v>113</v>
      </c>
      <c r="G17" s="7">
        <v>112</v>
      </c>
      <c r="H17" s="7">
        <v>110</v>
      </c>
      <c r="I17" s="7">
        <v>449</v>
      </c>
      <c r="J17" s="4">
        <v>4</v>
      </c>
      <c r="K17" s="5" t="s">
        <v>135</v>
      </c>
      <c r="L17" s="6"/>
      <c r="M17" s="5"/>
      <c r="N17" s="5" t="s">
        <v>154</v>
      </c>
    </row>
    <row r="18" spans="1:14" x14ac:dyDescent="0.3">
      <c r="A18" s="5">
        <v>1</v>
      </c>
      <c r="B18" s="5">
        <v>11</v>
      </c>
      <c r="C18" s="5" t="s">
        <v>41</v>
      </c>
      <c r="D18" s="5" t="s">
        <v>30</v>
      </c>
      <c r="E18" s="7">
        <v>107</v>
      </c>
      <c r="F18" s="7">
        <v>102</v>
      </c>
      <c r="G18" s="7">
        <v>111</v>
      </c>
      <c r="H18" s="7">
        <v>118</v>
      </c>
      <c r="I18" s="7">
        <v>438</v>
      </c>
      <c r="J18" s="4">
        <v>8</v>
      </c>
      <c r="K18" s="5" t="s">
        <v>137</v>
      </c>
      <c r="L18" s="6"/>
      <c r="M18" s="5"/>
      <c r="N18" s="5" t="s">
        <v>151</v>
      </c>
    </row>
    <row r="19" spans="1:14" x14ac:dyDescent="0.3">
      <c r="A19" s="5">
        <v>1</v>
      </c>
      <c r="B19" s="5">
        <v>3</v>
      </c>
      <c r="C19" s="5" t="s">
        <v>32</v>
      </c>
      <c r="D19" s="5" t="s">
        <v>30</v>
      </c>
      <c r="E19" s="7">
        <v>110</v>
      </c>
      <c r="F19" s="7">
        <v>88</v>
      </c>
      <c r="G19" s="7">
        <v>93</v>
      </c>
      <c r="H19" s="7">
        <v>91</v>
      </c>
      <c r="I19" s="7">
        <v>382</v>
      </c>
      <c r="J19" s="4">
        <v>15</v>
      </c>
      <c r="K19" s="5" t="s">
        <v>141</v>
      </c>
      <c r="L19" s="6"/>
      <c r="M19" s="5"/>
      <c r="N19" s="5" t="s">
        <v>153</v>
      </c>
    </row>
    <row r="20" spans="1:14" x14ac:dyDescent="0.3">
      <c r="A20" s="5">
        <v>1</v>
      </c>
      <c r="B20" s="5">
        <v>14</v>
      </c>
      <c r="C20" s="5" t="s">
        <v>44</v>
      </c>
      <c r="D20" s="5" t="s">
        <v>30</v>
      </c>
      <c r="E20" s="7">
        <v>110</v>
      </c>
      <c r="F20" s="7">
        <v>76</v>
      </c>
      <c r="G20" s="7">
        <v>96</v>
      </c>
      <c r="H20" s="7">
        <v>100</v>
      </c>
      <c r="I20" s="7">
        <v>382</v>
      </c>
      <c r="J20" s="4">
        <v>15</v>
      </c>
      <c r="K20" s="5" t="s">
        <v>141</v>
      </c>
      <c r="L20" s="6"/>
      <c r="M20" s="5"/>
      <c r="N20" s="5" t="s">
        <v>153</v>
      </c>
    </row>
    <row r="21" spans="1:14" x14ac:dyDescent="0.3">
      <c r="A21" s="5">
        <v>1</v>
      </c>
      <c r="B21" s="5">
        <v>1</v>
      </c>
      <c r="C21" s="5" t="s">
        <v>29</v>
      </c>
      <c r="D21" s="5" t="s">
        <v>30</v>
      </c>
      <c r="E21" s="7">
        <v>91</v>
      </c>
      <c r="F21" s="7">
        <v>81</v>
      </c>
      <c r="G21" s="7">
        <v>101</v>
      </c>
      <c r="H21" s="7">
        <v>100</v>
      </c>
      <c r="I21" s="7">
        <v>373</v>
      </c>
      <c r="J21" s="4">
        <v>18</v>
      </c>
      <c r="K21" s="5" t="s">
        <v>135</v>
      </c>
      <c r="L21" s="6"/>
      <c r="M21" s="5"/>
      <c r="N21" s="5" t="s">
        <v>154</v>
      </c>
    </row>
    <row r="22" spans="1:14" x14ac:dyDescent="0.3">
      <c r="A22" s="5">
        <v>1</v>
      </c>
      <c r="B22" s="5">
        <v>6</v>
      </c>
      <c r="C22" s="5" t="s">
        <v>36</v>
      </c>
      <c r="D22" s="5" t="s">
        <v>30</v>
      </c>
      <c r="E22" s="7">
        <v>98</v>
      </c>
      <c r="F22" s="7">
        <v>104</v>
      </c>
      <c r="G22" s="7">
        <v>51</v>
      </c>
      <c r="H22" s="7">
        <v>85</v>
      </c>
      <c r="I22" s="7">
        <v>338</v>
      </c>
      <c r="J22" s="4">
        <v>20</v>
      </c>
      <c r="K22" s="5" t="s">
        <v>137</v>
      </c>
      <c r="L22" s="6"/>
      <c r="M22" s="5"/>
      <c r="N22" s="5" t="s">
        <v>151</v>
      </c>
    </row>
    <row r="23" spans="1:14" x14ac:dyDescent="0.3">
      <c r="A23" s="5">
        <v>1</v>
      </c>
      <c r="B23" s="5">
        <v>23</v>
      </c>
      <c r="C23" s="5" t="s">
        <v>53</v>
      </c>
      <c r="D23" s="5" t="s">
        <v>30</v>
      </c>
      <c r="E23" s="7">
        <v>104</v>
      </c>
      <c r="F23" s="7">
        <v>96</v>
      </c>
      <c r="G23" s="7">
        <v>54</v>
      </c>
      <c r="H23" s="7">
        <v>69</v>
      </c>
      <c r="I23" s="7">
        <v>323</v>
      </c>
      <c r="J23" s="10">
        <v>21</v>
      </c>
      <c r="K23" s="5" t="s">
        <v>139</v>
      </c>
      <c r="L23" s="6"/>
      <c r="M23" s="5"/>
      <c r="N23" s="5" t="s">
        <v>152</v>
      </c>
    </row>
    <row r="24" spans="1:14" x14ac:dyDescent="0.3">
      <c r="A24" s="5">
        <v>1</v>
      </c>
      <c r="B24" s="5">
        <v>21</v>
      </c>
      <c r="C24" s="5" t="s">
        <v>51</v>
      </c>
      <c r="D24" s="5" t="s">
        <v>30</v>
      </c>
      <c r="E24" s="7">
        <v>93</v>
      </c>
      <c r="F24" s="7">
        <v>64</v>
      </c>
      <c r="G24" s="7">
        <v>43</v>
      </c>
      <c r="H24" s="7">
        <v>75</v>
      </c>
      <c r="I24" s="7">
        <v>275</v>
      </c>
      <c r="J24" s="4">
        <v>22</v>
      </c>
      <c r="K24" s="5" t="s">
        <v>141</v>
      </c>
      <c r="L24" s="6" t="s">
        <v>183</v>
      </c>
      <c r="M24" s="5"/>
      <c r="N24" s="5" t="s">
        <v>153</v>
      </c>
    </row>
    <row r="25" spans="1:14" x14ac:dyDescent="0.3">
      <c r="A25" s="5">
        <v>1</v>
      </c>
      <c r="B25" s="5">
        <v>26</v>
      </c>
      <c r="C25" s="5" t="s">
        <v>55</v>
      </c>
      <c r="D25" s="5" t="s">
        <v>30</v>
      </c>
      <c r="E25" s="7">
        <v>93</v>
      </c>
      <c r="F25" s="7">
        <v>59</v>
      </c>
      <c r="G25" s="7">
        <v>54</v>
      </c>
      <c r="H25" s="7">
        <v>67</v>
      </c>
      <c r="I25" s="7">
        <v>273</v>
      </c>
      <c r="J25" s="4">
        <v>23</v>
      </c>
      <c r="K25" s="5" t="s">
        <v>135</v>
      </c>
      <c r="L25" s="6" t="s">
        <v>183</v>
      </c>
      <c r="M25" s="5"/>
      <c r="N25" s="5" t="s">
        <v>154</v>
      </c>
    </row>
    <row r="26" spans="1:14" x14ac:dyDescent="0.3">
      <c r="A26" s="5">
        <v>1</v>
      </c>
      <c r="B26" s="5">
        <v>20</v>
      </c>
      <c r="C26" s="5" t="s">
        <v>50</v>
      </c>
      <c r="D26" s="5" t="s">
        <v>30</v>
      </c>
      <c r="E26" s="7">
        <v>107</v>
      </c>
      <c r="F26" s="7">
        <v>62</v>
      </c>
      <c r="G26" s="7">
        <v>49</v>
      </c>
      <c r="H26" s="7">
        <v>45</v>
      </c>
      <c r="I26" s="7">
        <v>263</v>
      </c>
      <c r="J26" s="4">
        <v>24</v>
      </c>
      <c r="K26" s="5" t="s">
        <v>137</v>
      </c>
      <c r="L26" s="6" t="s">
        <v>185</v>
      </c>
      <c r="M26" s="5"/>
      <c r="N26" s="5" t="s">
        <v>151</v>
      </c>
    </row>
    <row r="27" spans="1:14" x14ac:dyDescent="0.3">
      <c r="A27" s="5">
        <v>1</v>
      </c>
      <c r="B27" s="5">
        <v>22</v>
      </c>
      <c r="C27" s="5" t="s">
        <v>52</v>
      </c>
      <c r="D27" s="5" t="s">
        <v>30</v>
      </c>
      <c r="E27" s="7">
        <v>82</v>
      </c>
      <c r="F27" s="7">
        <v>38</v>
      </c>
      <c r="G27" s="7">
        <v>40</v>
      </c>
      <c r="H27" s="7">
        <v>51</v>
      </c>
      <c r="I27" s="7">
        <v>211</v>
      </c>
      <c r="J27" s="4">
        <v>26</v>
      </c>
      <c r="K27" s="5" t="s">
        <v>139</v>
      </c>
      <c r="L27" s="6"/>
      <c r="M27" s="5"/>
      <c r="N27" s="5" t="s">
        <v>152</v>
      </c>
    </row>
    <row r="28" spans="1:14" x14ac:dyDescent="0.3">
      <c r="A28" s="5">
        <v>2</v>
      </c>
      <c r="B28" s="5">
        <v>14</v>
      </c>
      <c r="C28" s="5" t="s">
        <v>70</v>
      </c>
      <c r="D28" s="5" t="s">
        <v>34</v>
      </c>
      <c r="E28" s="7">
        <v>200</v>
      </c>
      <c r="F28" s="7">
        <v>196</v>
      </c>
      <c r="G28" s="7">
        <v>198</v>
      </c>
      <c r="H28" s="7">
        <v>196</v>
      </c>
      <c r="I28" s="7">
        <v>790</v>
      </c>
      <c r="J28" s="5">
        <v>1</v>
      </c>
      <c r="K28" s="5" t="s">
        <v>139</v>
      </c>
      <c r="L28" s="6"/>
      <c r="M28" s="5"/>
      <c r="N28" s="5" t="s">
        <v>156</v>
      </c>
    </row>
    <row r="29" spans="1:14" x14ac:dyDescent="0.3">
      <c r="A29" s="5">
        <v>2</v>
      </c>
      <c r="B29" s="5">
        <v>19</v>
      </c>
      <c r="C29" s="5" t="s">
        <v>75</v>
      </c>
      <c r="D29" s="5" t="s">
        <v>34</v>
      </c>
      <c r="E29" s="7">
        <v>193</v>
      </c>
      <c r="F29" s="7">
        <v>172</v>
      </c>
      <c r="G29" s="7">
        <v>200</v>
      </c>
      <c r="H29" s="7">
        <v>200</v>
      </c>
      <c r="I29" s="7">
        <v>765</v>
      </c>
      <c r="J29" s="5">
        <v>4</v>
      </c>
      <c r="K29" s="5" t="s">
        <v>139</v>
      </c>
      <c r="L29" s="6"/>
      <c r="M29" s="5"/>
      <c r="N29" s="5" t="s">
        <v>156</v>
      </c>
    </row>
    <row r="30" spans="1:14" x14ac:dyDescent="0.3">
      <c r="A30" s="5">
        <v>2</v>
      </c>
      <c r="B30" s="5">
        <v>12</v>
      </c>
      <c r="C30" s="5" t="s">
        <v>68</v>
      </c>
      <c r="D30" s="5" t="s">
        <v>34</v>
      </c>
      <c r="E30" s="7">
        <v>190</v>
      </c>
      <c r="F30" s="7">
        <v>179</v>
      </c>
      <c r="G30" s="7">
        <v>193</v>
      </c>
      <c r="H30" s="7">
        <v>190</v>
      </c>
      <c r="I30" s="7">
        <v>752</v>
      </c>
      <c r="J30" s="5">
        <v>5</v>
      </c>
      <c r="K30" s="5" t="s">
        <v>141</v>
      </c>
      <c r="L30" s="6"/>
      <c r="M30" s="5"/>
      <c r="N30" s="5" t="s">
        <v>157</v>
      </c>
    </row>
    <row r="31" spans="1:14" x14ac:dyDescent="0.3">
      <c r="A31" s="5">
        <v>2</v>
      </c>
      <c r="B31" s="5">
        <v>10</v>
      </c>
      <c r="C31" s="5" t="s">
        <v>66</v>
      </c>
      <c r="D31" s="5" t="s">
        <v>34</v>
      </c>
      <c r="E31" s="7">
        <v>179</v>
      </c>
      <c r="F31" s="7">
        <v>167</v>
      </c>
      <c r="G31" s="7">
        <v>188</v>
      </c>
      <c r="H31" s="7">
        <v>177</v>
      </c>
      <c r="I31" s="7">
        <v>711</v>
      </c>
      <c r="J31" s="5">
        <v>10</v>
      </c>
      <c r="K31" s="5" t="s">
        <v>135</v>
      </c>
      <c r="L31" s="6"/>
      <c r="M31" s="5"/>
      <c r="N31" s="5" t="s">
        <v>158</v>
      </c>
    </row>
    <row r="32" spans="1:14" x14ac:dyDescent="0.3">
      <c r="A32" s="5">
        <v>2</v>
      </c>
      <c r="B32" s="5">
        <v>7</v>
      </c>
      <c r="C32" s="5" t="s">
        <v>63</v>
      </c>
      <c r="D32" s="5" t="s">
        <v>34</v>
      </c>
      <c r="E32" s="7">
        <v>180</v>
      </c>
      <c r="F32" s="7">
        <v>167</v>
      </c>
      <c r="G32" s="7">
        <v>180</v>
      </c>
      <c r="H32" s="7">
        <v>174</v>
      </c>
      <c r="I32" s="7">
        <v>701</v>
      </c>
      <c r="J32" s="5">
        <v>12</v>
      </c>
      <c r="K32" s="5" t="s">
        <v>137</v>
      </c>
      <c r="L32" s="6"/>
      <c r="M32" s="5"/>
      <c r="N32" s="5" t="s">
        <v>155</v>
      </c>
    </row>
    <row r="33" spans="1:14" x14ac:dyDescent="0.3">
      <c r="A33" s="5">
        <v>2</v>
      </c>
      <c r="B33" s="5">
        <v>1</v>
      </c>
      <c r="C33" s="5" t="s">
        <v>57</v>
      </c>
      <c r="D33" s="5" t="s">
        <v>34</v>
      </c>
      <c r="E33" s="7">
        <v>181</v>
      </c>
      <c r="F33" s="7">
        <v>160</v>
      </c>
      <c r="G33" s="7">
        <v>182</v>
      </c>
      <c r="H33" s="7">
        <v>177</v>
      </c>
      <c r="I33" s="7">
        <v>700</v>
      </c>
      <c r="J33" s="5">
        <v>14</v>
      </c>
      <c r="K33" s="5" t="s">
        <v>139</v>
      </c>
      <c r="L33" s="6"/>
      <c r="M33" s="5"/>
      <c r="N33" s="5" t="s">
        <v>156</v>
      </c>
    </row>
    <row r="34" spans="1:14" x14ac:dyDescent="0.3">
      <c r="A34" s="5">
        <v>2</v>
      </c>
      <c r="B34" s="5">
        <v>5</v>
      </c>
      <c r="C34" s="5" t="s">
        <v>61</v>
      </c>
      <c r="D34" s="5" t="s">
        <v>34</v>
      </c>
      <c r="E34" s="7">
        <v>180</v>
      </c>
      <c r="F34" s="7">
        <v>170</v>
      </c>
      <c r="G34" s="7">
        <v>172</v>
      </c>
      <c r="H34" s="7">
        <v>171</v>
      </c>
      <c r="I34" s="7">
        <v>693</v>
      </c>
      <c r="J34" s="5">
        <v>16</v>
      </c>
      <c r="K34" s="5" t="s">
        <v>141</v>
      </c>
      <c r="L34" s="6"/>
      <c r="M34" s="5"/>
      <c r="N34" s="5" t="s">
        <v>157</v>
      </c>
    </row>
    <row r="35" spans="1:14" x14ac:dyDescent="0.3">
      <c r="A35" s="5">
        <v>2</v>
      </c>
      <c r="B35" s="5">
        <v>2</v>
      </c>
      <c r="C35" s="5" t="s">
        <v>58</v>
      </c>
      <c r="D35" s="5" t="s">
        <v>34</v>
      </c>
      <c r="E35" s="7">
        <v>174</v>
      </c>
      <c r="F35" s="7">
        <v>150</v>
      </c>
      <c r="G35" s="7">
        <v>115</v>
      </c>
      <c r="H35" s="7">
        <v>155</v>
      </c>
      <c r="I35" s="7">
        <v>594</v>
      </c>
      <c r="J35" s="5">
        <v>19</v>
      </c>
      <c r="K35" s="5" t="s">
        <v>135</v>
      </c>
      <c r="L35" s="6"/>
      <c r="M35" s="5"/>
      <c r="N35" s="5" t="s">
        <v>158</v>
      </c>
    </row>
    <row r="36" spans="1:14" x14ac:dyDescent="0.3">
      <c r="A36" s="5">
        <v>2</v>
      </c>
      <c r="B36" s="5">
        <v>17</v>
      </c>
      <c r="C36" s="5" t="s">
        <v>73</v>
      </c>
      <c r="D36" s="5" t="s">
        <v>34</v>
      </c>
      <c r="E36" s="7">
        <v>155</v>
      </c>
      <c r="F36" s="7">
        <v>157</v>
      </c>
      <c r="G36" s="7">
        <v>94</v>
      </c>
      <c r="H36" s="7">
        <v>167</v>
      </c>
      <c r="I36" s="7">
        <v>573</v>
      </c>
      <c r="J36" s="5">
        <v>20</v>
      </c>
      <c r="K36" s="5" t="s">
        <v>137</v>
      </c>
      <c r="L36" s="6"/>
      <c r="M36" s="5"/>
      <c r="N36" s="5" t="s">
        <v>155</v>
      </c>
    </row>
    <row r="37" spans="1:14" x14ac:dyDescent="0.3">
      <c r="A37" s="5">
        <v>2</v>
      </c>
      <c r="B37" s="5">
        <v>16</v>
      </c>
      <c r="C37" s="5" t="s">
        <v>72</v>
      </c>
      <c r="D37" s="5" t="s">
        <v>34</v>
      </c>
      <c r="E37" s="7">
        <v>148</v>
      </c>
      <c r="F37" s="7">
        <v>154</v>
      </c>
      <c r="G37" s="7">
        <v>116</v>
      </c>
      <c r="H37" s="7">
        <v>134</v>
      </c>
      <c r="I37" s="7">
        <v>552</v>
      </c>
      <c r="J37" s="5">
        <v>24</v>
      </c>
      <c r="K37" s="5" t="s">
        <v>139</v>
      </c>
      <c r="L37" s="6"/>
      <c r="M37" s="5"/>
      <c r="N37" s="5" t="s">
        <v>156</v>
      </c>
    </row>
    <row r="38" spans="1:14" x14ac:dyDescent="0.3">
      <c r="A38" s="5">
        <v>2</v>
      </c>
      <c r="B38" s="5">
        <v>28</v>
      </c>
      <c r="C38" s="5" t="s">
        <v>83</v>
      </c>
      <c r="D38" s="5" t="s">
        <v>34</v>
      </c>
      <c r="E38" s="7">
        <v>130</v>
      </c>
      <c r="F38" s="7">
        <v>151</v>
      </c>
      <c r="G38" s="7">
        <v>96</v>
      </c>
      <c r="H38" s="7">
        <v>168</v>
      </c>
      <c r="I38" s="7">
        <v>545</v>
      </c>
      <c r="J38" s="5">
        <v>25</v>
      </c>
      <c r="K38" s="5" t="s">
        <v>141</v>
      </c>
      <c r="L38" s="6"/>
      <c r="M38" s="5"/>
      <c r="N38" s="5" t="s">
        <v>157</v>
      </c>
    </row>
    <row r="39" spans="1:14" x14ac:dyDescent="0.3">
      <c r="A39" s="5">
        <v>2</v>
      </c>
      <c r="B39" s="5">
        <v>15</v>
      </c>
      <c r="C39" s="5" t="s">
        <v>71</v>
      </c>
      <c r="D39" s="5" t="s">
        <v>34</v>
      </c>
      <c r="E39" s="7">
        <v>129</v>
      </c>
      <c r="F39" s="7">
        <v>116</v>
      </c>
      <c r="G39" s="7">
        <v>67</v>
      </c>
      <c r="H39" s="7">
        <v>116</v>
      </c>
      <c r="I39" s="7">
        <v>428</v>
      </c>
      <c r="J39" s="5">
        <v>26</v>
      </c>
      <c r="K39" s="5" t="s">
        <v>135</v>
      </c>
      <c r="L39" s="6"/>
      <c r="M39" s="5"/>
      <c r="N39" s="5" t="s">
        <v>158</v>
      </c>
    </row>
    <row r="40" spans="1:14" x14ac:dyDescent="0.3">
      <c r="A40" s="5">
        <v>2</v>
      </c>
      <c r="B40" s="5">
        <v>21</v>
      </c>
      <c r="C40" s="5" t="s">
        <v>77</v>
      </c>
      <c r="D40" s="5" t="s">
        <v>34</v>
      </c>
      <c r="E40" s="7">
        <v>110</v>
      </c>
      <c r="F40" s="7">
        <v>107</v>
      </c>
      <c r="G40" s="7">
        <v>39</v>
      </c>
      <c r="H40" s="7">
        <v>83</v>
      </c>
      <c r="I40" s="7">
        <v>339</v>
      </c>
      <c r="J40" s="5">
        <v>27</v>
      </c>
      <c r="K40" s="5" t="s">
        <v>141</v>
      </c>
      <c r="L40" s="6"/>
      <c r="M40" s="5"/>
      <c r="N40" s="5" t="s">
        <v>157</v>
      </c>
    </row>
    <row r="41" spans="1:14" x14ac:dyDescent="0.3">
      <c r="A41" s="5">
        <v>2</v>
      </c>
      <c r="B41" s="5">
        <v>13</v>
      </c>
      <c r="C41" s="5" t="s">
        <v>69</v>
      </c>
      <c r="D41" s="5" t="s">
        <v>30</v>
      </c>
      <c r="E41" s="7">
        <v>196</v>
      </c>
      <c r="F41" s="7">
        <v>189</v>
      </c>
      <c r="G41" s="7">
        <v>198</v>
      </c>
      <c r="H41" s="7">
        <v>192</v>
      </c>
      <c r="I41" s="7">
        <v>775</v>
      </c>
      <c r="J41" s="5">
        <v>2</v>
      </c>
      <c r="K41" s="5" t="s">
        <v>139</v>
      </c>
      <c r="L41" s="6"/>
      <c r="M41" s="5"/>
      <c r="N41" s="5" t="s">
        <v>159</v>
      </c>
    </row>
    <row r="42" spans="1:14" x14ac:dyDescent="0.3">
      <c r="A42" s="5">
        <v>2</v>
      </c>
      <c r="B42" s="5">
        <v>6</v>
      </c>
      <c r="C42" s="5" t="s">
        <v>62</v>
      </c>
      <c r="D42" s="5" t="s">
        <v>30</v>
      </c>
      <c r="E42" s="7">
        <v>198</v>
      </c>
      <c r="F42" s="7">
        <v>189</v>
      </c>
      <c r="G42" s="7">
        <v>190</v>
      </c>
      <c r="H42" s="7">
        <v>195</v>
      </c>
      <c r="I42" s="7">
        <v>772</v>
      </c>
      <c r="J42" s="5">
        <v>3</v>
      </c>
      <c r="K42" s="5" t="s">
        <v>141</v>
      </c>
      <c r="L42" s="6"/>
      <c r="M42" s="5"/>
      <c r="N42" s="5" t="s">
        <v>160</v>
      </c>
    </row>
    <row r="43" spans="1:14" x14ac:dyDescent="0.3">
      <c r="A43" s="5">
        <v>2</v>
      </c>
      <c r="B43" s="5">
        <v>9</v>
      </c>
      <c r="C43" s="5" t="s">
        <v>65</v>
      </c>
      <c r="D43" s="5" t="s">
        <v>30</v>
      </c>
      <c r="E43" s="7">
        <v>196</v>
      </c>
      <c r="F43" s="7">
        <v>161</v>
      </c>
      <c r="G43" s="7">
        <v>194</v>
      </c>
      <c r="H43" s="7">
        <v>186</v>
      </c>
      <c r="I43" s="7">
        <v>737</v>
      </c>
      <c r="J43" s="5">
        <v>6</v>
      </c>
      <c r="K43" s="5" t="s">
        <v>135</v>
      </c>
      <c r="L43" s="6"/>
      <c r="M43" s="5"/>
      <c r="N43" s="5" t="s">
        <v>161</v>
      </c>
    </row>
    <row r="44" spans="1:14" x14ac:dyDescent="0.3">
      <c r="A44" s="5">
        <v>2</v>
      </c>
      <c r="B44" s="5">
        <v>23</v>
      </c>
      <c r="C44" s="5" t="s">
        <v>79</v>
      </c>
      <c r="D44" s="5" t="s">
        <v>30</v>
      </c>
      <c r="E44" s="7">
        <v>196</v>
      </c>
      <c r="F44" s="7">
        <v>157</v>
      </c>
      <c r="G44" s="7">
        <v>196</v>
      </c>
      <c r="H44" s="7">
        <v>187</v>
      </c>
      <c r="I44" s="7">
        <v>736</v>
      </c>
      <c r="J44" s="5">
        <v>7</v>
      </c>
      <c r="K44" s="5" t="s">
        <v>137</v>
      </c>
      <c r="L44" s="6"/>
      <c r="M44" s="5"/>
      <c r="N44" s="5" t="s">
        <v>162</v>
      </c>
    </row>
    <row r="45" spans="1:14" x14ac:dyDescent="0.3">
      <c r="A45" s="5">
        <v>2</v>
      </c>
      <c r="B45" s="5">
        <v>11</v>
      </c>
      <c r="C45" s="5" t="s">
        <v>67</v>
      </c>
      <c r="D45" s="5" t="s">
        <v>30</v>
      </c>
      <c r="E45" s="7">
        <v>182</v>
      </c>
      <c r="F45" s="7">
        <v>186</v>
      </c>
      <c r="G45" s="7">
        <v>172</v>
      </c>
      <c r="H45" s="7">
        <v>191</v>
      </c>
      <c r="I45" s="7">
        <v>731</v>
      </c>
      <c r="J45" s="5">
        <v>8</v>
      </c>
      <c r="K45" s="5" t="s">
        <v>139</v>
      </c>
      <c r="L45" s="6"/>
      <c r="M45" s="5"/>
      <c r="N45" s="5" t="s">
        <v>159</v>
      </c>
    </row>
    <row r="46" spans="1:14" x14ac:dyDescent="0.3">
      <c r="A46" s="5">
        <v>2</v>
      </c>
      <c r="B46" s="5">
        <v>22</v>
      </c>
      <c r="C46" s="5" t="s">
        <v>78</v>
      </c>
      <c r="D46" s="5" t="s">
        <v>30</v>
      </c>
      <c r="E46" s="7">
        <v>182</v>
      </c>
      <c r="F46" s="7">
        <v>165</v>
      </c>
      <c r="G46" s="7">
        <v>192</v>
      </c>
      <c r="H46" s="7">
        <v>192</v>
      </c>
      <c r="I46" s="7">
        <v>731</v>
      </c>
      <c r="J46" s="5">
        <v>8</v>
      </c>
      <c r="K46" s="5" t="s">
        <v>141</v>
      </c>
      <c r="L46" s="6"/>
      <c r="M46" s="5"/>
      <c r="N46" s="5" t="s">
        <v>160</v>
      </c>
    </row>
    <row r="47" spans="1:14" x14ac:dyDescent="0.3">
      <c r="A47" s="5">
        <v>2</v>
      </c>
      <c r="B47" s="5">
        <v>27</v>
      </c>
      <c r="C47" s="5" t="s">
        <v>82</v>
      </c>
      <c r="D47" s="5" t="s">
        <v>30</v>
      </c>
      <c r="E47" s="7">
        <v>184</v>
      </c>
      <c r="F47" s="7">
        <v>174</v>
      </c>
      <c r="G47" s="7">
        <v>160</v>
      </c>
      <c r="H47" s="7">
        <v>191</v>
      </c>
      <c r="I47" s="7">
        <v>709</v>
      </c>
      <c r="J47" s="5">
        <v>11</v>
      </c>
      <c r="K47" s="5" t="s">
        <v>135</v>
      </c>
      <c r="L47" s="6"/>
      <c r="M47" s="5"/>
      <c r="N47" s="5" t="s">
        <v>161</v>
      </c>
    </row>
    <row r="48" spans="1:14" x14ac:dyDescent="0.3">
      <c r="A48" s="5">
        <v>2</v>
      </c>
      <c r="B48" s="5">
        <v>20</v>
      </c>
      <c r="C48" s="5" t="s">
        <v>76</v>
      </c>
      <c r="D48" s="5" t="s">
        <v>30</v>
      </c>
      <c r="E48" s="7">
        <v>179</v>
      </c>
      <c r="F48" s="7">
        <v>170</v>
      </c>
      <c r="G48" s="7">
        <v>166</v>
      </c>
      <c r="H48" s="7">
        <v>186</v>
      </c>
      <c r="I48" s="7">
        <v>701</v>
      </c>
      <c r="J48" s="5">
        <v>12</v>
      </c>
      <c r="K48" s="5" t="s">
        <v>137</v>
      </c>
      <c r="L48" s="6"/>
      <c r="M48" s="5"/>
      <c r="N48" s="5" t="s">
        <v>162</v>
      </c>
    </row>
    <row r="49" spans="1:14" x14ac:dyDescent="0.3">
      <c r="A49" s="5">
        <v>2</v>
      </c>
      <c r="B49" s="5">
        <v>3</v>
      </c>
      <c r="C49" s="5" t="s">
        <v>59</v>
      </c>
      <c r="D49" s="5" t="s">
        <v>30</v>
      </c>
      <c r="E49" s="7">
        <v>186</v>
      </c>
      <c r="F49" s="7">
        <v>166</v>
      </c>
      <c r="G49" s="7">
        <v>174</v>
      </c>
      <c r="H49" s="7">
        <v>174</v>
      </c>
      <c r="I49" s="7">
        <v>700</v>
      </c>
      <c r="J49" s="5">
        <v>14</v>
      </c>
      <c r="K49" s="5" t="s">
        <v>139</v>
      </c>
      <c r="L49" s="6"/>
      <c r="M49" s="5"/>
      <c r="N49" s="5" t="s">
        <v>159</v>
      </c>
    </row>
    <row r="50" spans="1:14" x14ac:dyDescent="0.3">
      <c r="A50" s="5">
        <v>2</v>
      </c>
      <c r="B50" s="5">
        <v>18</v>
      </c>
      <c r="C50" s="5" t="s">
        <v>74</v>
      </c>
      <c r="D50" s="5" t="s">
        <v>30</v>
      </c>
      <c r="E50" s="7">
        <v>183</v>
      </c>
      <c r="F50" s="7">
        <v>161</v>
      </c>
      <c r="G50" s="7">
        <v>166</v>
      </c>
      <c r="H50" s="7">
        <v>176</v>
      </c>
      <c r="I50" s="7">
        <v>686</v>
      </c>
      <c r="J50" s="5">
        <v>17</v>
      </c>
      <c r="K50" s="5" t="s">
        <v>141</v>
      </c>
      <c r="L50" s="6"/>
      <c r="M50" s="5"/>
      <c r="N50" s="5" t="s">
        <v>160</v>
      </c>
    </row>
    <row r="51" spans="1:14" x14ac:dyDescent="0.3">
      <c r="A51" s="5">
        <v>2</v>
      </c>
      <c r="B51" s="5">
        <v>8</v>
      </c>
      <c r="C51" s="5" t="s">
        <v>64</v>
      </c>
      <c r="D51" s="5" t="s">
        <v>30</v>
      </c>
      <c r="E51" s="7">
        <v>179</v>
      </c>
      <c r="F51" s="7">
        <v>169</v>
      </c>
      <c r="G51" s="7">
        <v>140</v>
      </c>
      <c r="H51" s="7">
        <v>183</v>
      </c>
      <c r="I51" s="7">
        <v>671</v>
      </c>
      <c r="J51" s="5">
        <v>18</v>
      </c>
      <c r="K51" s="5" t="s">
        <v>135</v>
      </c>
      <c r="L51" s="6"/>
      <c r="M51" s="5"/>
      <c r="N51" s="5" t="s">
        <v>161</v>
      </c>
    </row>
    <row r="52" spans="1:14" x14ac:dyDescent="0.3">
      <c r="A52" s="5">
        <v>2</v>
      </c>
      <c r="B52" s="5">
        <v>26</v>
      </c>
      <c r="C52" s="5" t="s">
        <v>81</v>
      </c>
      <c r="D52" s="5" t="s">
        <v>30</v>
      </c>
      <c r="E52" s="7">
        <v>187</v>
      </c>
      <c r="F52" s="7">
        <v>152</v>
      </c>
      <c r="G52" s="7">
        <v>81</v>
      </c>
      <c r="H52" s="7">
        <v>153</v>
      </c>
      <c r="I52" s="7">
        <v>573</v>
      </c>
      <c r="J52" s="5">
        <v>20</v>
      </c>
      <c r="K52" s="5" t="s">
        <v>137</v>
      </c>
      <c r="L52" s="6"/>
      <c r="M52" s="5"/>
      <c r="N52" s="5" t="s">
        <v>162</v>
      </c>
    </row>
    <row r="53" spans="1:14" x14ac:dyDescent="0.3">
      <c r="A53" s="5">
        <v>2</v>
      </c>
      <c r="B53" s="5">
        <v>4</v>
      </c>
      <c r="C53" s="5" t="s">
        <v>60</v>
      </c>
      <c r="D53" s="5" t="s">
        <v>30</v>
      </c>
      <c r="E53" s="7">
        <v>170</v>
      </c>
      <c r="F53" s="7">
        <v>158</v>
      </c>
      <c r="G53" s="7">
        <v>107</v>
      </c>
      <c r="H53" s="7">
        <v>133</v>
      </c>
      <c r="I53" s="7">
        <v>568</v>
      </c>
      <c r="J53" s="5">
        <v>22</v>
      </c>
      <c r="K53" s="5" t="s">
        <v>139</v>
      </c>
      <c r="L53" s="6"/>
      <c r="M53" s="5"/>
      <c r="N53" s="5" t="s">
        <v>159</v>
      </c>
    </row>
    <row r="54" spans="1:14" x14ac:dyDescent="0.3">
      <c r="A54" s="5">
        <v>2</v>
      </c>
      <c r="B54" s="5">
        <v>24</v>
      </c>
      <c r="C54" s="5" t="s">
        <v>80</v>
      </c>
      <c r="D54" s="5" t="s">
        <v>30</v>
      </c>
      <c r="E54" s="7">
        <v>164</v>
      </c>
      <c r="F54" s="7">
        <v>174</v>
      </c>
      <c r="G54" s="7">
        <v>91</v>
      </c>
      <c r="H54" s="7">
        <v>135</v>
      </c>
      <c r="I54" s="7">
        <v>564</v>
      </c>
      <c r="J54" s="5">
        <v>23</v>
      </c>
      <c r="K54" s="5" t="s">
        <v>141</v>
      </c>
      <c r="L54" s="6"/>
      <c r="M54" s="5"/>
      <c r="N54" s="5" t="s">
        <v>160</v>
      </c>
    </row>
    <row r="55" spans="1:14" x14ac:dyDescent="0.3">
      <c r="A55" s="5">
        <v>3</v>
      </c>
      <c r="B55" s="5">
        <v>8</v>
      </c>
      <c r="C55" s="5" t="s">
        <v>91</v>
      </c>
      <c r="D55" s="5" t="s">
        <v>34</v>
      </c>
      <c r="E55" s="7">
        <v>98</v>
      </c>
      <c r="F55" s="7">
        <v>96</v>
      </c>
      <c r="G55" s="7">
        <v>97</v>
      </c>
      <c r="H55" s="7">
        <v>89</v>
      </c>
      <c r="I55" s="7">
        <v>380</v>
      </c>
      <c r="J55" s="5">
        <v>2</v>
      </c>
      <c r="K55" s="5" t="s">
        <v>139</v>
      </c>
      <c r="L55" s="6"/>
      <c r="M55" s="5"/>
      <c r="N55" s="5" t="s">
        <v>163</v>
      </c>
    </row>
    <row r="56" spans="1:14" x14ac:dyDescent="0.3">
      <c r="A56" s="5">
        <v>3</v>
      </c>
      <c r="B56" s="5">
        <v>23</v>
      </c>
      <c r="C56" s="5" t="s">
        <v>105</v>
      </c>
      <c r="D56" s="5" t="s">
        <v>34</v>
      </c>
      <c r="E56" s="7">
        <v>87</v>
      </c>
      <c r="F56" s="7">
        <v>96</v>
      </c>
      <c r="G56" s="7">
        <v>98</v>
      </c>
      <c r="H56" s="7">
        <v>84</v>
      </c>
      <c r="I56" s="7">
        <v>365</v>
      </c>
      <c r="J56" s="5">
        <v>6</v>
      </c>
      <c r="K56" s="5" t="s">
        <v>141</v>
      </c>
      <c r="L56" s="6"/>
      <c r="M56" s="5"/>
      <c r="N56" s="5" t="s">
        <v>164</v>
      </c>
    </row>
    <row r="57" spans="1:14" x14ac:dyDescent="0.3">
      <c r="A57" s="5">
        <v>3</v>
      </c>
      <c r="B57" s="5">
        <v>10</v>
      </c>
      <c r="C57" s="5" t="s">
        <v>93</v>
      </c>
      <c r="D57" s="5" t="s">
        <v>34</v>
      </c>
      <c r="E57" s="7">
        <v>85</v>
      </c>
      <c r="F57" s="7">
        <v>88</v>
      </c>
      <c r="G57" s="7">
        <v>89</v>
      </c>
      <c r="H57" s="7">
        <v>96</v>
      </c>
      <c r="I57" s="7">
        <v>358</v>
      </c>
      <c r="J57" s="5">
        <v>7</v>
      </c>
      <c r="K57" s="5" t="s">
        <v>135</v>
      </c>
      <c r="L57" s="6"/>
      <c r="M57" s="5"/>
      <c r="N57" s="5" t="s">
        <v>165</v>
      </c>
    </row>
    <row r="58" spans="1:14" x14ac:dyDescent="0.3">
      <c r="A58" s="5">
        <v>3</v>
      </c>
      <c r="B58" s="5">
        <v>16</v>
      </c>
      <c r="C58" s="5" t="s">
        <v>99</v>
      </c>
      <c r="D58" s="5" t="s">
        <v>34</v>
      </c>
      <c r="E58" s="7">
        <v>95</v>
      </c>
      <c r="F58" s="7">
        <v>84</v>
      </c>
      <c r="G58" s="7">
        <v>81</v>
      </c>
      <c r="H58" s="7">
        <v>91</v>
      </c>
      <c r="I58" s="7">
        <v>351</v>
      </c>
      <c r="J58" s="5">
        <v>9</v>
      </c>
      <c r="K58" s="5" t="s">
        <v>137</v>
      </c>
      <c r="L58" s="6"/>
      <c r="M58" s="5"/>
      <c r="N58" s="5" t="s">
        <v>166</v>
      </c>
    </row>
    <row r="59" spans="1:14" x14ac:dyDescent="0.3">
      <c r="A59" s="5">
        <v>3</v>
      </c>
      <c r="B59" s="5">
        <v>22</v>
      </c>
      <c r="C59" s="5" t="s">
        <v>104</v>
      </c>
      <c r="D59" s="5" t="s">
        <v>34</v>
      </c>
      <c r="E59" s="7">
        <v>90</v>
      </c>
      <c r="F59" s="7">
        <v>69</v>
      </c>
      <c r="G59" s="7">
        <v>99</v>
      </c>
      <c r="H59" s="7">
        <v>93</v>
      </c>
      <c r="I59" s="7">
        <v>351</v>
      </c>
      <c r="J59" s="5">
        <v>9</v>
      </c>
      <c r="K59" s="5" t="s">
        <v>139</v>
      </c>
      <c r="L59" s="6"/>
      <c r="M59" s="5"/>
      <c r="N59" s="5" t="s">
        <v>163</v>
      </c>
    </row>
    <row r="60" spans="1:14" x14ac:dyDescent="0.3">
      <c r="A60" s="5">
        <v>3</v>
      </c>
      <c r="B60" s="5">
        <v>17</v>
      </c>
      <c r="C60" s="5" t="s">
        <v>100</v>
      </c>
      <c r="D60" s="5" t="s">
        <v>34</v>
      </c>
      <c r="E60" s="7">
        <v>71</v>
      </c>
      <c r="F60" s="7">
        <v>85</v>
      </c>
      <c r="G60" s="7">
        <v>97</v>
      </c>
      <c r="H60" s="7">
        <v>86</v>
      </c>
      <c r="I60" s="7">
        <v>339</v>
      </c>
      <c r="J60" s="5">
        <v>12</v>
      </c>
      <c r="K60" s="5" t="s">
        <v>137</v>
      </c>
      <c r="L60" s="6"/>
      <c r="M60" s="5"/>
      <c r="N60" s="5" t="s">
        <v>166</v>
      </c>
    </row>
    <row r="61" spans="1:14" x14ac:dyDescent="0.3">
      <c r="A61" s="5">
        <v>3</v>
      </c>
      <c r="B61" s="5">
        <v>1</v>
      </c>
      <c r="C61" s="5" t="s">
        <v>84</v>
      </c>
      <c r="D61" s="5" t="s">
        <v>34</v>
      </c>
      <c r="E61" s="7">
        <v>92</v>
      </c>
      <c r="F61" s="7">
        <v>78</v>
      </c>
      <c r="G61" s="7">
        <v>83</v>
      </c>
      <c r="H61" s="7">
        <v>62</v>
      </c>
      <c r="I61" s="7">
        <v>315</v>
      </c>
      <c r="J61" s="5">
        <v>16</v>
      </c>
      <c r="K61" s="5" t="s">
        <v>137</v>
      </c>
      <c r="L61" s="6"/>
      <c r="M61" s="5"/>
      <c r="N61" s="5" t="s">
        <v>166</v>
      </c>
    </row>
    <row r="62" spans="1:14" x14ac:dyDescent="0.3">
      <c r="A62" s="5">
        <v>3</v>
      </c>
      <c r="B62" s="5">
        <v>9</v>
      </c>
      <c r="C62" s="5" t="s">
        <v>92</v>
      </c>
      <c r="D62" s="5" t="s">
        <v>34</v>
      </c>
      <c r="E62" s="7">
        <v>83</v>
      </c>
      <c r="F62" s="7">
        <v>72</v>
      </c>
      <c r="G62" s="7">
        <v>92</v>
      </c>
      <c r="H62" s="7">
        <v>68</v>
      </c>
      <c r="I62" s="7">
        <v>315</v>
      </c>
      <c r="J62" s="5">
        <v>16</v>
      </c>
      <c r="K62" s="5" t="s">
        <v>137</v>
      </c>
      <c r="L62" s="6"/>
      <c r="M62" s="5"/>
      <c r="N62" s="5" t="s">
        <v>166</v>
      </c>
    </row>
    <row r="63" spans="1:14" x14ac:dyDescent="0.3">
      <c r="A63" s="5">
        <v>3</v>
      </c>
      <c r="B63" s="5">
        <v>6</v>
      </c>
      <c r="C63" s="5" t="s">
        <v>89</v>
      </c>
      <c r="D63" s="5" t="s">
        <v>34</v>
      </c>
      <c r="E63" s="7">
        <v>82</v>
      </c>
      <c r="F63" s="7">
        <v>71</v>
      </c>
      <c r="G63" s="7">
        <v>78</v>
      </c>
      <c r="H63" s="7">
        <v>83</v>
      </c>
      <c r="I63" s="7">
        <v>314</v>
      </c>
      <c r="J63" s="5">
        <v>18</v>
      </c>
      <c r="K63" s="5" t="s">
        <v>139</v>
      </c>
      <c r="L63" s="6"/>
      <c r="M63" s="5"/>
      <c r="N63" s="5" t="s">
        <v>163</v>
      </c>
    </row>
    <row r="64" spans="1:14" x14ac:dyDescent="0.3">
      <c r="A64" s="5">
        <v>3</v>
      </c>
      <c r="B64" s="5">
        <v>27</v>
      </c>
      <c r="C64" s="5" t="s">
        <v>109</v>
      </c>
      <c r="D64" s="5" t="s">
        <v>34</v>
      </c>
      <c r="E64" s="7">
        <v>71</v>
      </c>
      <c r="F64" s="7">
        <v>82</v>
      </c>
      <c r="G64" s="7">
        <v>74</v>
      </c>
      <c r="H64" s="7">
        <v>73</v>
      </c>
      <c r="I64" s="7">
        <v>300</v>
      </c>
      <c r="J64" s="5">
        <v>19</v>
      </c>
      <c r="K64" s="5" t="s">
        <v>141</v>
      </c>
      <c r="L64" s="6"/>
      <c r="M64" s="5"/>
      <c r="N64" s="5" t="s">
        <v>164</v>
      </c>
    </row>
    <row r="65" spans="1:14" x14ac:dyDescent="0.3">
      <c r="A65" s="5">
        <v>3</v>
      </c>
      <c r="B65" s="5">
        <v>15</v>
      </c>
      <c r="C65" s="5" t="s">
        <v>98</v>
      </c>
      <c r="D65" s="5" t="s">
        <v>34</v>
      </c>
      <c r="E65" s="7">
        <v>75</v>
      </c>
      <c r="F65" s="7">
        <v>34</v>
      </c>
      <c r="G65" s="7">
        <v>95</v>
      </c>
      <c r="H65" s="7">
        <v>74</v>
      </c>
      <c r="I65" s="7">
        <v>278</v>
      </c>
      <c r="J65" s="5">
        <v>20</v>
      </c>
      <c r="K65" s="5" t="s">
        <v>135</v>
      </c>
      <c r="L65" s="6"/>
      <c r="M65" s="5"/>
      <c r="N65" s="5" t="s">
        <v>165</v>
      </c>
    </row>
    <row r="66" spans="1:14" x14ac:dyDescent="0.3">
      <c r="A66" s="5">
        <v>3</v>
      </c>
      <c r="B66" s="5">
        <v>20</v>
      </c>
      <c r="C66" s="5" t="s">
        <v>103</v>
      </c>
      <c r="D66" s="5" t="s">
        <v>34</v>
      </c>
      <c r="E66" s="7">
        <v>76</v>
      </c>
      <c r="F66" s="7">
        <v>59</v>
      </c>
      <c r="G66" s="7">
        <v>55</v>
      </c>
      <c r="H66" s="7">
        <v>75</v>
      </c>
      <c r="I66" s="7">
        <v>265</v>
      </c>
      <c r="J66" s="5">
        <v>21</v>
      </c>
      <c r="K66" s="5" t="s">
        <v>137</v>
      </c>
      <c r="L66" s="6"/>
      <c r="M66" s="5"/>
      <c r="N66" s="5" t="s">
        <v>166</v>
      </c>
    </row>
    <row r="67" spans="1:14" x14ac:dyDescent="0.3">
      <c r="A67" s="5">
        <v>3</v>
      </c>
      <c r="B67" s="5">
        <v>2</v>
      </c>
      <c r="C67" s="5" t="s">
        <v>85</v>
      </c>
      <c r="D67" s="5" t="s">
        <v>34</v>
      </c>
      <c r="E67" s="7">
        <v>78</v>
      </c>
      <c r="F67" s="7">
        <v>33</v>
      </c>
      <c r="G67" s="7">
        <v>56</v>
      </c>
      <c r="H67" s="7">
        <v>56</v>
      </c>
      <c r="I67" s="7">
        <v>223</v>
      </c>
      <c r="J67" s="5">
        <v>25</v>
      </c>
      <c r="K67" s="5" t="s">
        <v>139</v>
      </c>
      <c r="L67" s="6" t="s">
        <v>187</v>
      </c>
      <c r="M67" s="5"/>
      <c r="N67" s="5" t="s">
        <v>163</v>
      </c>
    </row>
    <row r="68" spans="1:14" x14ac:dyDescent="0.3">
      <c r="A68" s="5">
        <v>3</v>
      </c>
      <c r="B68" s="5">
        <v>5</v>
      </c>
      <c r="C68" s="5" t="s">
        <v>88</v>
      </c>
      <c r="D68" s="5" t="s">
        <v>34</v>
      </c>
      <c r="E68" s="7">
        <v>71</v>
      </c>
      <c r="F68" s="7">
        <v>50</v>
      </c>
      <c r="G68" s="7">
        <v>57</v>
      </c>
      <c r="H68" s="7">
        <v>30</v>
      </c>
      <c r="I68" s="7">
        <v>208</v>
      </c>
      <c r="J68" s="5">
        <v>26</v>
      </c>
      <c r="K68" s="5" t="s">
        <v>141</v>
      </c>
      <c r="L68" s="6"/>
      <c r="M68" s="5"/>
      <c r="N68" s="5" t="s">
        <v>164</v>
      </c>
    </row>
    <row r="69" spans="1:14" x14ac:dyDescent="0.3">
      <c r="A69" s="5">
        <v>3</v>
      </c>
      <c r="B69" s="5">
        <v>12</v>
      </c>
      <c r="C69" s="5" t="s">
        <v>95</v>
      </c>
      <c r="D69" s="5" t="s">
        <v>30</v>
      </c>
      <c r="E69" s="7">
        <v>97</v>
      </c>
      <c r="F69" s="7">
        <v>97</v>
      </c>
      <c r="G69" s="7">
        <v>100</v>
      </c>
      <c r="H69" s="7">
        <v>100</v>
      </c>
      <c r="I69" s="7">
        <v>394</v>
      </c>
      <c r="J69" s="5">
        <v>1</v>
      </c>
      <c r="K69" s="5" t="s">
        <v>141</v>
      </c>
      <c r="L69" s="6"/>
      <c r="M69" s="5"/>
      <c r="N69" s="5" t="s">
        <v>167</v>
      </c>
    </row>
    <row r="70" spans="1:14" x14ac:dyDescent="0.3">
      <c r="A70" s="5">
        <v>3</v>
      </c>
      <c r="B70" s="5">
        <v>25</v>
      </c>
      <c r="C70" s="5" t="s">
        <v>107</v>
      </c>
      <c r="D70" s="5" t="s">
        <v>30</v>
      </c>
      <c r="E70" s="7">
        <v>99</v>
      </c>
      <c r="F70" s="7">
        <v>84</v>
      </c>
      <c r="G70" s="7">
        <v>97</v>
      </c>
      <c r="H70" s="7">
        <v>90</v>
      </c>
      <c r="I70" s="7">
        <v>370</v>
      </c>
      <c r="J70" s="5">
        <v>3</v>
      </c>
      <c r="K70" s="5" t="s">
        <v>141</v>
      </c>
      <c r="L70" s="6"/>
      <c r="M70" s="5"/>
      <c r="N70" s="5" t="s">
        <v>167</v>
      </c>
    </row>
    <row r="71" spans="1:14" x14ac:dyDescent="0.3">
      <c r="A71" s="5">
        <v>3</v>
      </c>
      <c r="B71" s="5">
        <v>3</v>
      </c>
      <c r="C71" s="5" t="s">
        <v>86</v>
      </c>
      <c r="D71" s="5" t="s">
        <v>30</v>
      </c>
      <c r="E71" s="7">
        <v>82</v>
      </c>
      <c r="F71" s="7">
        <v>100</v>
      </c>
      <c r="G71" s="7">
        <v>96</v>
      </c>
      <c r="H71" s="7">
        <v>90</v>
      </c>
      <c r="I71" s="7">
        <v>368</v>
      </c>
      <c r="J71" s="5">
        <v>4</v>
      </c>
      <c r="K71" s="5" t="s">
        <v>137</v>
      </c>
      <c r="L71" s="6"/>
      <c r="M71" s="5"/>
      <c r="N71" s="5" t="s">
        <v>169</v>
      </c>
    </row>
    <row r="72" spans="1:14" x14ac:dyDescent="0.3">
      <c r="A72" s="5">
        <v>3</v>
      </c>
      <c r="B72" s="5">
        <v>11</v>
      </c>
      <c r="C72" s="5" t="s">
        <v>94</v>
      </c>
      <c r="D72" s="5" t="s">
        <v>30</v>
      </c>
      <c r="E72" s="7">
        <v>97</v>
      </c>
      <c r="F72" s="7">
        <v>77</v>
      </c>
      <c r="G72" s="7">
        <v>96</v>
      </c>
      <c r="H72" s="7">
        <v>96</v>
      </c>
      <c r="I72" s="7">
        <v>366</v>
      </c>
      <c r="J72" s="5">
        <v>5</v>
      </c>
      <c r="K72" s="5" t="s">
        <v>139</v>
      </c>
      <c r="L72" s="6"/>
      <c r="M72" s="5"/>
      <c r="N72" s="5" t="s">
        <v>170</v>
      </c>
    </row>
    <row r="73" spans="1:14" x14ac:dyDescent="0.3">
      <c r="A73" s="5">
        <v>3</v>
      </c>
      <c r="B73" s="5">
        <v>7</v>
      </c>
      <c r="C73" s="5" t="s">
        <v>90</v>
      </c>
      <c r="D73" s="5" t="s">
        <v>30</v>
      </c>
      <c r="E73" s="7">
        <v>97</v>
      </c>
      <c r="F73" s="7">
        <v>83</v>
      </c>
      <c r="G73" s="7">
        <v>93</v>
      </c>
      <c r="H73" s="7">
        <v>85</v>
      </c>
      <c r="I73" s="7">
        <v>358</v>
      </c>
      <c r="J73" s="5">
        <v>7</v>
      </c>
      <c r="K73" s="5" t="s">
        <v>141</v>
      </c>
      <c r="L73" s="6"/>
      <c r="M73" s="5"/>
      <c r="N73" s="5" t="s">
        <v>167</v>
      </c>
    </row>
    <row r="74" spans="1:14" x14ac:dyDescent="0.3">
      <c r="A74" s="5">
        <v>3</v>
      </c>
      <c r="B74" s="5">
        <v>18</v>
      </c>
      <c r="C74" s="5" t="s">
        <v>101</v>
      </c>
      <c r="D74" s="5" t="s">
        <v>30</v>
      </c>
      <c r="E74" s="7">
        <v>82</v>
      </c>
      <c r="F74" s="7">
        <v>88</v>
      </c>
      <c r="G74" s="7">
        <v>89</v>
      </c>
      <c r="H74" s="7">
        <v>83</v>
      </c>
      <c r="I74" s="7">
        <v>342</v>
      </c>
      <c r="J74" s="5">
        <v>11</v>
      </c>
      <c r="K74" s="5" t="s">
        <v>135</v>
      </c>
      <c r="L74" s="6"/>
      <c r="M74" s="5"/>
      <c r="N74" s="5" t="s">
        <v>168</v>
      </c>
    </row>
    <row r="75" spans="1:14" x14ac:dyDescent="0.3">
      <c r="A75" s="5">
        <v>3</v>
      </c>
      <c r="B75" s="5">
        <v>14</v>
      </c>
      <c r="C75" s="5" t="s">
        <v>97</v>
      </c>
      <c r="D75" s="5" t="s">
        <v>30</v>
      </c>
      <c r="E75" s="7">
        <v>92</v>
      </c>
      <c r="F75" s="7">
        <v>87</v>
      </c>
      <c r="G75" s="7">
        <v>88</v>
      </c>
      <c r="H75" s="7">
        <v>72</v>
      </c>
      <c r="I75" s="7">
        <v>339</v>
      </c>
      <c r="J75" s="5">
        <v>12</v>
      </c>
      <c r="K75" s="5" t="s">
        <v>137</v>
      </c>
      <c r="L75" s="6"/>
      <c r="M75" s="5"/>
      <c r="N75" s="5" t="s">
        <v>169</v>
      </c>
    </row>
    <row r="76" spans="1:14" x14ac:dyDescent="0.3">
      <c r="A76" s="5">
        <v>3</v>
      </c>
      <c r="B76" s="5">
        <v>4</v>
      </c>
      <c r="C76" s="5" t="s">
        <v>87</v>
      </c>
      <c r="D76" s="5" t="s">
        <v>30</v>
      </c>
      <c r="E76" s="7">
        <v>95</v>
      </c>
      <c r="F76" s="7">
        <v>71</v>
      </c>
      <c r="G76" s="7">
        <v>90</v>
      </c>
      <c r="H76" s="7">
        <v>81</v>
      </c>
      <c r="I76" s="7">
        <v>337</v>
      </c>
      <c r="J76" s="5">
        <v>14</v>
      </c>
      <c r="K76" s="5" t="s">
        <v>139</v>
      </c>
      <c r="L76" s="6"/>
      <c r="M76" s="5"/>
      <c r="N76" s="5" t="s">
        <v>170</v>
      </c>
    </row>
    <row r="77" spans="1:14" x14ac:dyDescent="0.3">
      <c r="A77" s="5">
        <v>3</v>
      </c>
      <c r="B77" s="5">
        <v>26</v>
      </c>
      <c r="C77" s="5" t="s">
        <v>108</v>
      </c>
      <c r="D77" s="5" t="s">
        <v>30</v>
      </c>
      <c r="E77" s="7">
        <v>88</v>
      </c>
      <c r="F77" s="7">
        <v>79</v>
      </c>
      <c r="G77" s="7">
        <v>88</v>
      </c>
      <c r="H77" s="7">
        <v>73</v>
      </c>
      <c r="I77" s="7">
        <v>328</v>
      </c>
      <c r="J77" s="5">
        <v>15</v>
      </c>
      <c r="K77" s="5" t="s">
        <v>141</v>
      </c>
      <c r="L77" s="6"/>
      <c r="M77" s="5"/>
      <c r="N77" s="5" t="s">
        <v>167</v>
      </c>
    </row>
    <row r="78" spans="1:14" x14ac:dyDescent="0.3">
      <c r="A78" s="5">
        <v>3</v>
      </c>
      <c r="B78" s="5">
        <v>24</v>
      </c>
      <c r="C78" s="5" t="s">
        <v>106</v>
      </c>
      <c r="D78" s="5" t="s">
        <v>30</v>
      </c>
      <c r="E78" s="7">
        <v>88</v>
      </c>
      <c r="F78" s="7">
        <v>65</v>
      </c>
      <c r="G78" s="7">
        <v>47</v>
      </c>
      <c r="H78" s="7">
        <v>61</v>
      </c>
      <c r="I78" s="7">
        <v>261</v>
      </c>
      <c r="J78" s="5">
        <v>22</v>
      </c>
      <c r="K78" s="5" t="s">
        <v>135</v>
      </c>
      <c r="L78" s="6"/>
      <c r="M78" s="5"/>
      <c r="N78" s="5" t="s">
        <v>168</v>
      </c>
    </row>
    <row r="79" spans="1:14" x14ac:dyDescent="0.3">
      <c r="A79" s="5">
        <v>3</v>
      </c>
      <c r="B79" s="5">
        <v>19</v>
      </c>
      <c r="C79" s="5" t="s">
        <v>102</v>
      </c>
      <c r="D79" s="5" t="s">
        <v>30</v>
      </c>
      <c r="E79" s="7">
        <v>80</v>
      </c>
      <c r="F79" s="7">
        <v>65</v>
      </c>
      <c r="G79" s="7">
        <v>70</v>
      </c>
      <c r="H79" s="7">
        <v>43</v>
      </c>
      <c r="I79" s="7">
        <v>258</v>
      </c>
      <c r="J79" s="5">
        <v>23</v>
      </c>
      <c r="K79" s="5" t="s">
        <v>137</v>
      </c>
      <c r="L79" s="6"/>
      <c r="M79" s="5"/>
      <c r="N79" s="5" t="s">
        <v>169</v>
      </c>
    </row>
    <row r="80" spans="1:14" x14ac:dyDescent="0.3">
      <c r="A80" s="5">
        <v>3</v>
      </c>
      <c r="B80" s="5">
        <v>13</v>
      </c>
      <c r="C80" s="5" t="s">
        <v>96</v>
      </c>
      <c r="D80" s="5" t="s">
        <v>30</v>
      </c>
      <c r="E80" s="7">
        <v>76</v>
      </c>
      <c r="F80" s="7">
        <v>35</v>
      </c>
      <c r="G80" s="7">
        <v>76</v>
      </c>
      <c r="H80" s="7">
        <v>59</v>
      </c>
      <c r="I80" s="7">
        <v>246</v>
      </c>
      <c r="J80" s="5">
        <v>24</v>
      </c>
      <c r="K80" s="5" t="s">
        <v>139</v>
      </c>
      <c r="L80" s="6" t="s">
        <v>181</v>
      </c>
      <c r="M80" s="5"/>
      <c r="N80" s="5" t="s">
        <v>170</v>
      </c>
    </row>
    <row r="81" spans="1:14" x14ac:dyDescent="0.3">
      <c r="A81" s="5">
        <v>4</v>
      </c>
      <c r="B81" s="5">
        <v>23</v>
      </c>
      <c r="C81" s="5" t="s">
        <v>131</v>
      </c>
      <c r="D81" s="5" t="s">
        <v>34</v>
      </c>
      <c r="E81" s="7">
        <v>191</v>
      </c>
      <c r="F81" s="7">
        <v>185</v>
      </c>
      <c r="G81" s="7">
        <v>190</v>
      </c>
      <c r="H81" s="7">
        <v>197</v>
      </c>
      <c r="I81" s="7">
        <v>763</v>
      </c>
      <c r="J81" s="5">
        <v>2</v>
      </c>
      <c r="K81" s="5" t="s">
        <v>141</v>
      </c>
      <c r="L81" s="6"/>
      <c r="M81" s="5"/>
      <c r="N81" s="5" t="s">
        <v>171</v>
      </c>
    </row>
    <row r="82" spans="1:14" x14ac:dyDescent="0.3">
      <c r="A82" s="5">
        <v>4</v>
      </c>
      <c r="B82" s="5">
        <v>26</v>
      </c>
      <c r="C82" s="5" t="s">
        <v>134</v>
      </c>
      <c r="D82" s="5" t="s">
        <v>34</v>
      </c>
      <c r="E82" s="7">
        <v>197</v>
      </c>
      <c r="F82" s="7">
        <v>160</v>
      </c>
      <c r="G82" s="7">
        <v>190</v>
      </c>
      <c r="H82" s="7">
        <v>195</v>
      </c>
      <c r="I82" s="7">
        <v>742</v>
      </c>
      <c r="J82" s="5">
        <v>3</v>
      </c>
      <c r="K82" s="5" t="s">
        <v>137</v>
      </c>
      <c r="L82" s="6"/>
      <c r="M82" s="5"/>
      <c r="N82" s="5" t="s">
        <v>173</v>
      </c>
    </row>
    <row r="83" spans="1:14" x14ac:dyDescent="0.3">
      <c r="A83" s="5">
        <v>4</v>
      </c>
      <c r="B83" s="5">
        <v>19</v>
      </c>
      <c r="C83" s="5" t="s">
        <v>127</v>
      </c>
      <c r="D83" s="5" t="s">
        <v>34</v>
      </c>
      <c r="E83" s="7">
        <v>195</v>
      </c>
      <c r="F83" s="7">
        <v>168</v>
      </c>
      <c r="G83" s="7">
        <v>170</v>
      </c>
      <c r="H83" s="7">
        <v>197</v>
      </c>
      <c r="I83" s="7">
        <v>730</v>
      </c>
      <c r="J83" s="5">
        <v>5</v>
      </c>
      <c r="K83" s="5" t="s">
        <v>137</v>
      </c>
      <c r="L83" s="6"/>
      <c r="M83" s="5"/>
      <c r="N83" s="5" t="s">
        <v>173</v>
      </c>
    </row>
    <row r="84" spans="1:14" x14ac:dyDescent="0.3">
      <c r="A84" s="14">
        <v>4</v>
      </c>
      <c r="B84" s="14">
        <v>7</v>
      </c>
      <c r="C84" s="14" t="s">
        <v>115</v>
      </c>
      <c r="D84" s="14" t="s">
        <v>34</v>
      </c>
      <c r="E84" s="14">
        <v>179</v>
      </c>
      <c r="F84" s="14">
        <v>178</v>
      </c>
      <c r="G84" s="14">
        <v>165</v>
      </c>
      <c r="H84" s="14">
        <v>192</v>
      </c>
      <c r="I84" s="14">
        <v>714</v>
      </c>
      <c r="J84" s="14">
        <v>6</v>
      </c>
      <c r="K84" s="14" t="s">
        <v>139</v>
      </c>
      <c r="L84" s="16"/>
      <c r="M84" s="5"/>
      <c r="N84" s="14" t="s">
        <v>174</v>
      </c>
    </row>
    <row r="85" spans="1:14" x14ac:dyDescent="0.3">
      <c r="A85" s="5">
        <v>4</v>
      </c>
      <c r="B85" s="5">
        <v>14</v>
      </c>
      <c r="C85" s="5" t="s">
        <v>122</v>
      </c>
      <c r="D85" s="5" t="s">
        <v>34</v>
      </c>
      <c r="E85" s="7">
        <v>183</v>
      </c>
      <c r="F85" s="7">
        <v>149</v>
      </c>
      <c r="G85" s="7">
        <v>175</v>
      </c>
      <c r="H85" s="7">
        <v>180</v>
      </c>
      <c r="I85" s="7">
        <v>687</v>
      </c>
      <c r="J85" s="5">
        <v>9</v>
      </c>
      <c r="K85" s="5" t="s">
        <v>141</v>
      </c>
      <c r="L85" s="6"/>
      <c r="M85" s="5"/>
      <c r="N85" s="5" t="s">
        <v>171</v>
      </c>
    </row>
    <row r="86" spans="1:14" x14ac:dyDescent="0.3">
      <c r="A86" s="5">
        <v>4</v>
      </c>
      <c r="B86" s="5">
        <v>16</v>
      </c>
      <c r="C86" s="5" t="s">
        <v>124</v>
      </c>
      <c r="D86" s="5" t="s">
        <v>34</v>
      </c>
      <c r="E86" s="7">
        <v>178</v>
      </c>
      <c r="F86" s="7">
        <v>143.5</v>
      </c>
      <c r="G86" s="7">
        <v>190</v>
      </c>
      <c r="H86" s="7">
        <v>174</v>
      </c>
      <c r="I86" s="7">
        <v>685.5</v>
      </c>
      <c r="J86" s="5">
        <v>10</v>
      </c>
      <c r="K86" s="5" t="s">
        <v>135</v>
      </c>
      <c r="L86" s="6"/>
      <c r="M86" s="5"/>
      <c r="N86" s="5" t="s">
        <v>172</v>
      </c>
    </row>
    <row r="87" spans="1:14" x14ac:dyDescent="0.3">
      <c r="A87" s="5">
        <v>4</v>
      </c>
      <c r="B87" s="5">
        <v>3</v>
      </c>
      <c r="C87" s="5" t="s">
        <v>112</v>
      </c>
      <c r="D87" s="5" t="s">
        <v>34</v>
      </c>
      <c r="E87" s="7">
        <v>172</v>
      </c>
      <c r="F87" s="7">
        <v>156</v>
      </c>
      <c r="G87" s="7">
        <v>153</v>
      </c>
      <c r="H87" s="7">
        <v>178</v>
      </c>
      <c r="I87" s="7">
        <v>659</v>
      </c>
      <c r="J87" s="5">
        <v>14</v>
      </c>
      <c r="K87" s="5" t="s">
        <v>135</v>
      </c>
      <c r="L87" s="6"/>
      <c r="M87" s="5"/>
      <c r="N87" s="5" t="s">
        <v>172</v>
      </c>
    </row>
    <row r="88" spans="1:14" x14ac:dyDescent="0.3">
      <c r="A88" s="5">
        <v>4</v>
      </c>
      <c r="B88" s="5">
        <v>13</v>
      </c>
      <c r="C88" s="5" t="s">
        <v>121</v>
      </c>
      <c r="D88" s="5" t="s">
        <v>34</v>
      </c>
      <c r="E88" s="7">
        <v>186</v>
      </c>
      <c r="F88" s="7">
        <v>95</v>
      </c>
      <c r="G88" s="7">
        <v>166</v>
      </c>
      <c r="H88" s="7">
        <v>169</v>
      </c>
      <c r="I88" s="7">
        <v>616</v>
      </c>
      <c r="J88" s="5">
        <v>16</v>
      </c>
      <c r="K88" s="5" t="s">
        <v>139</v>
      </c>
      <c r="L88" s="6"/>
      <c r="M88" s="5"/>
      <c r="N88" s="5" t="s">
        <v>174</v>
      </c>
    </row>
    <row r="89" spans="1:14" x14ac:dyDescent="0.3">
      <c r="A89" s="5">
        <v>4</v>
      </c>
      <c r="B89" s="5">
        <v>24</v>
      </c>
      <c r="C89" s="5" t="s">
        <v>132</v>
      </c>
      <c r="D89" s="5" t="s">
        <v>34</v>
      </c>
      <c r="E89" s="7">
        <v>174</v>
      </c>
      <c r="F89" s="7">
        <v>120</v>
      </c>
      <c r="G89" s="7">
        <v>147</v>
      </c>
      <c r="H89" s="7">
        <v>130</v>
      </c>
      <c r="I89" s="7">
        <v>571</v>
      </c>
      <c r="J89" s="5">
        <v>18</v>
      </c>
      <c r="K89" s="5" t="s">
        <v>141</v>
      </c>
      <c r="L89" s="6"/>
      <c r="M89" s="5"/>
      <c r="N89" s="5" t="s">
        <v>171</v>
      </c>
    </row>
    <row r="90" spans="1:14" x14ac:dyDescent="0.3">
      <c r="A90" s="5">
        <v>4</v>
      </c>
      <c r="B90" s="5">
        <v>11</v>
      </c>
      <c r="C90" s="5" t="s">
        <v>119</v>
      </c>
      <c r="D90" s="5" t="s">
        <v>34</v>
      </c>
      <c r="E90" s="7">
        <v>191</v>
      </c>
      <c r="F90" s="7">
        <v>114</v>
      </c>
      <c r="G90" s="7">
        <v>133</v>
      </c>
      <c r="H90" s="7">
        <v>88</v>
      </c>
      <c r="I90" s="7">
        <v>526</v>
      </c>
      <c r="J90" s="5">
        <v>20</v>
      </c>
      <c r="K90" s="5" t="s">
        <v>135</v>
      </c>
      <c r="L90" s="6"/>
      <c r="M90" s="5"/>
      <c r="N90" s="5" t="s">
        <v>172</v>
      </c>
    </row>
    <row r="91" spans="1:14" x14ac:dyDescent="0.3">
      <c r="A91" s="5">
        <v>4</v>
      </c>
      <c r="B91" s="5">
        <v>22</v>
      </c>
      <c r="C91" s="5" t="s">
        <v>130</v>
      </c>
      <c r="D91" s="5" t="s">
        <v>34</v>
      </c>
      <c r="E91" s="7">
        <v>183</v>
      </c>
      <c r="F91" s="7">
        <v>115</v>
      </c>
      <c r="G91" s="7">
        <v>82</v>
      </c>
      <c r="H91" s="7">
        <v>63</v>
      </c>
      <c r="I91" s="7">
        <v>443</v>
      </c>
      <c r="J91" s="5">
        <v>24</v>
      </c>
      <c r="K91" s="5" t="s">
        <v>135</v>
      </c>
      <c r="L91" s="6"/>
      <c r="M91" s="5"/>
      <c r="N91" s="5" t="s">
        <v>172</v>
      </c>
    </row>
    <row r="92" spans="1:14" x14ac:dyDescent="0.3">
      <c r="A92" s="14">
        <v>4</v>
      </c>
      <c r="B92" s="14">
        <v>9</v>
      </c>
      <c r="C92" s="14" t="s">
        <v>117</v>
      </c>
      <c r="D92" s="14" t="s">
        <v>34</v>
      </c>
      <c r="E92" s="14">
        <v>167</v>
      </c>
      <c r="F92" s="14">
        <v>16</v>
      </c>
      <c r="G92" s="14">
        <v>36</v>
      </c>
      <c r="H92" s="14">
        <v>75</v>
      </c>
      <c r="I92" s="14">
        <v>294</v>
      </c>
      <c r="J92" s="14">
        <v>25</v>
      </c>
      <c r="K92" s="14" t="s">
        <v>139</v>
      </c>
      <c r="L92" s="16" t="s">
        <v>181</v>
      </c>
      <c r="M92" s="5"/>
      <c r="N92" s="14" t="s">
        <v>174</v>
      </c>
    </row>
    <row r="93" spans="1:14" x14ac:dyDescent="0.3">
      <c r="A93" s="5">
        <v>4</v>
      </c>
      <c r="B93" s="5">
        <v>15</v>
      </c>
      <c r="C93" s="5" t="s">
        <v>123</v>
      </c>
      <c r="D93" s="5" t="s">
        <v>30</v>
      </c>
      <c r="E93" s="7">
        <v>199</v>
      </c>
      <c r="F93" s="7">
        <v>195</v>
      </c>
      <c r="G93" s="7">
        <v>190</v>
      </c>
      <c r="H93" s="7">
        <v>200</v>
      </c>
      <c r="I93" s="7">
        <v>784</v>
      </c>
      <c r="J93" s="5">
        <v>1</v>
      </c>
      <c r="K93" s="5" t="s">
        <v>135</v>
      </c>
      <c r="L93" s="6"/>
      <c r="M93" s="5"/>
      <c r="N93" s="5" t="s">
        <v>175</v>
      </c>
    </row>
    <row r="94" spans="1:14" x14ac:dyDescent="0.3">
      <c r="A94" s="5">
        <v>4</v>
      </c>
      <c r="B94" s="5">
        <v>2</v>
      </c>
      <c r="C94" s="5" t="s">
        <v>111</v>
      </c>
      <c r="D94" s="5" t="s">
        <v>30</v>
      </c>
      <c r="E94" s="7">
        <v>182</v>
      </c>
      <c r="F94" s="7">
        <v>175</v>
      </c>
      <c r="G94" s="7">
        <v>190</v>
      </c>
      <c r="H94" s="7">
        <v>190</v>
      </c>
      <c r="I94" s="7">
        <v>737</v>
      </c>
      <c r="J94" s="5">
        <v>4</v>
      </c>
      <c r="K94" s="5" t="s">
        <v>137</v>
      </c>
      <c r="L94" s="6"/>
      <c r="M94" s="5"/>
      <c r="N94" s="5" t="s">
        <v>176</v>
      </c>
    </row>
    <row r="95" spans="1:14" x14ac:dyDescent="0.3">
      <c r="A95" s="5">
        <v>4</v>
      </c>
      <c r="B95" s="5">
        <v>10</v>
      </c>
      <c r="C95" s="5" t="s">
        <v>118</v>
      </c>
      <c r="D95" s="5" t="s">
        <v>30</v>
      </c>
      <c r="E95" s="7">
        <v>198</v>
      </c>
      <c r="F95" s="7">
        <v>163</v>
      </c>
      <c r="G95" s="7">
        <v>180</v>
      </c>
      <c r="H95" s="7">
        <v>165</v>
      </c>
      <c r="I95" s="7">
        <v>706</v>
      </c>
      <c r="J95" s="5">
        <v>7</v>
      </c>
      <c r="K95" s="5" t="s">
        <v>139</v>
      </c>
      <c r="L95" s="6"/>
      <c r="M95" s="5"/>
      <c r="N95" s="5" t="s">
        <v>177</v>
      </c>
    </row>
    <row r="96" spans="1:14" x14ac:dyDescent="0.3">
      <c r="A96" s="5">
        <v>4</v>
      </c>
      <c r="B96" s="5">
        <v>5</v>
      </c>
      <c r="C96" s="5" t="s">
        <v>113</v>
      </c>
      <c r="D96" s="5" t="s">
        <v>30</v>
      </c>
      <c r="E96" s="7">
        <v>189</v>
      </c>
      <c r="F96" s="7">
        <v>139</v>
      </c>
      <c r="G96" s="7">
        <v>185</v>
      </c>
      <c r="H96" s="7">
        <v>187</v>
      </c>
      <c r="I96" s="7">
        <v>700</v>
      </c>
      <c r="J96" s="5">
        <v>8</v>
      </c>
      <c r="K96" s="5" t="s">
        <v>141</v>
      </c>
      <c r="L96" s="6"/>
      <c r="M96" s="5"/>
      <c r="N96" s="5" t="s">
        <v>178</v>
      </c>
    </row>
    <row r="97" spans="1:14" x14ac:dyDescent="0.3">
      <c r="A97" s="14">
        <v>4</v>
      </c>
      <c r="B97" s="14">
        <v>8</v>
      </c>
      <c r="C97" s="14" t="s">
        <v>116</v>
      </c>
      <c r="D97" s="14" t="s">
        <v>30</v>
      </c>
      <c r="E97" s="14">
        <v>189</v>
      </c>
      <c r="F97" s="14">
        <v>169</v>
      </c>
      <c r="G97" s="14">
        <v>155</v>
      </c>
      <c r="H97" s="14">
        <v>168</v>
      </c>
      <c r="I97" s="14">
        <v>681</v>
      </c>
      <c r="J97" s="14">
        <v>11</v>
      </c>
      <c r="K97" s="14" t="s">
        <v>135</v>
      </c>
      <c r="L97" s="16"/>
      <c r="M97" s="5"/>
      <c r="N97" s="14" t="s">
        <v>175</v>
      </c>
    </row>
    <row r="98" spans="1:14" x14ac:dyDescent="0.3">
      <c r="A98" s="14">
        <v>4</v>
      </c>
      <c r="B98" s="14">
        <v>20</v>
      </c>
      <c r="C98" s="14" t="s">
        <v>128</v>
      </c>
      <c r="D98" s="14" t="s">
        <v>30</v>
      </c>
      <c r="E98" s="14">
        <v>191</v>
      </c>
      <c r="F98" s="14">
        <v>167.5</v>
      </c>
      <c r="G98" s="14">
        <v>175</v>
      </c>
      <c r="H98" s="14">
        <v>142</v>
      </c>
      <c r="I98" s="14">
        <v>675.5</v>
      </c>
      <c r="J98" s="14">
        <v>12</v>
      </c>
      <c r="K98" s="14" t="s">
        <v>137</v>
      </c>
      <c r="L98" s="16"/>
      <c r="M98" s="10"/>
      <c r="N98" s="14" t="s">
        <v>176</v>
      </c>
    </row>
    <row r="99" spans="1:14" x14ac:dyDescent="0.3">
      <c r="A99" s="5">
        <v>4</v>
      </c>
      <c r="B99" s="5">
        <v>6</v>
      </c>
      <c r="C99" s="5" t="s">
        <v>114</v>
      </c>
      <c r="D99" s="5" t="s">
        <v>30</v>
      </c>
      <c r="E99" s="7">
        <v>186</v>
      </c>
      <c r="F99" s="7">
        <v>149.5</v>
      </c>
      <c r="G99" s="7">
        <v>177</v>
      </c>
      <c r="H99" s="7">
        <v>162</v>
      </c>
      <c r="I99" s="7">
        <v>674.5</v>
      </c>
      <c r="J99" s="5">
        <v>13</v>
      </c>
      <c r="K99" s="5" t="s">
        <v>139</v>
      </c>
      <c r="L99" s="6"/>
      <c r="M99" s="5"/>
      <c r="N99" s="5" t="s">
        <v>177</v>
      </c>
    </row>
    <row r="100" spans="1:14" s="7" customFormat="1" x14ac:dyDescent="0.3">
      <c r="A100" s="7">
        <v>4</v>
      </c>
      <c r="B100" s="7">
        <v>1</v>
      </c>
      <c r="C100" s="7" t="s">
        <v>110</v>
      </c>
      <c r="D100" s="7" t="s">
        <v>30</v>
      </c>
      <c r="E100" s="7">
        <v>183</v>
      </c>
      <c r="F100" s="7">
        <v>131</v>
      </c>
      <c r="G100" s="7">
        <v>148</v>
      </c>
      <c r="H100" s="7">
        <v>172</v>
      </c>
      <c r="I100" s="7">
        <v>634</v>
      </c>
      <c r="J100" s="7">
        <v>15</v>
      </c>
      <c r="K100" s="7" t="s">
        <v>139</v>
      </c>
      <c r="N100" s="7" t="s">
        <v>177</v>
      </c>
    </row>
    <row r="101" spans="1:14" s="7" customFormat="1" x14ac:dyDescent="0.3">
      <c r="A101" s="7">
        <v>4</v>
      </c>
      <c r="B101" s="7">
        <v>18</v>
      </c>
      <c r="C101" s="7" t="s">
        <v>126</v>
      </c>
      <c r="D101" s="7" t="s">
        <v>30</v>
      </c>
      <c r="E101" s="7">
        <v>194</v>
      </c>
      <c r="F101" s="7">
        <v>81</v>
      </c>
      <c r="G101" s="7">
        <v>175</v>
      </c>
      <c r="H101" s="7">
        <v>129</v>
      </c>
      <c r="I101" s="7">
        <v>579</v>
      </c>
      <c r="J101" s="7">
        <v>17</v>
      </c>
      <c r="K101" s="7" t="s">
        <v>135</v>
      </c>
      <c r="N101" s="7" t="s">
        <v>175</v>
      </c>
    </row>
    <row r="102" spans="1:14" s="7" customFormat="1" x14ac:dyDescent="0.3">
      <c r="A102" s="7">
        <v>4</v>
      </c>
      <c r="B102" s="7">
        <v>25</v>
      </c>
      <c r="C102" s="7" t="s">
        <v>133</v>
      </c>
      <c r="D102" s="7" t="s">
        <v>30</v>
      </c>
      <c r="E102" s="7">
        <v>182</v>
      </c>
      <c r="F102" s="7">
        <v>164</v>
      </c>
      <c r="G102" s="7">
        <v>101</v>
      </c>
      <c r="H102" s="7">
        <v>84</v>
      </c>
      <c r="I102" s="7">
        <v>531</v>
      </c>
      <c r="J102" s="7">
        <v>19</v>
      </c>
      <c r="K102" s="7" t="s">
        <v>137</v>
      </c>
      <c r="N102" s="7" t="s">
        <v>176</v>
      </c>
    </row>
    <row r="103" spans="1:14" s="7" customFormat="1" x14ac:dyDescent="0.3">
      <c r="A103" s="7">
        <v>4</v>
      </c>
      <c r="B103" s="7">
        <v>21</v>
      </c>
      <c r="C103" s="7" t="s">
        <v>129</v>
      </c>
      <c r="D103" s="7" t="s">
        <v>30</v>
      </c>
      <c r="E103" s="7">
        <v>136</v>
      </c>
      <c r="F103" s="7">
        <v>119</v>
      </c>
      <c r="G103" s="7">
        <v>116</v>
      </c>
      <c r="H103" s="7">
        <v>125</v>
      </c>
      <c r="I103" s="7">
        <v>496</v>
      </c>
      <c r="J103" s="7">
        <v>21</v>
      </c>
      <c r="K103" s="7" t="s">
        <v>139</v>
      </c>
      <c r="N103" s="7" t="s">
        <v>177</v>
      </c>
    </row>
    <row r="104" spans="1:14" s="7" customFormat="1" x14ac:dyDescent="0.3">
      <c r="A104" s="7">
        <v>4</v>
      </c>
      <c r="B104" s="7">
        <v>4</v>
      </c>
      <c r="C104" s="7" t="s">
        <v>87</v>
      </c>
      <c r="D104" s="7" t="s">
        <v>30</v>
      </c>
      <c r="E104" s="7">
        <v>168</v>
      </c>
      <c r="F104" s="7">
        <v>114</v>
      </c>
      <c r="G104" s="7">
        <v>68</v>
      </c>
      <c r="H104" s="7">
        <v>142</v>
      </c>
      <c r="I104" s="7">
        <v>492</v>
      </c>
      <c r="J104" s="7">
        <v>22</v>
      </c>
      <c r="K104" s="7" t="s">
        <v>135</v>
      </c>
      <c r="N104" s="7" t="s">
        <v>175</v>
      </c>
    </row>
    <row r="105" spans="1:14" s="7" customFormat="1" x14ac:dyDescent="0.3">
      <c r="A105" s="7">
        <v>4</v>
      </c>
      <c r="B105" s="7">
        <v>17</v>
      </c>
      <c r="C105" s="7" t="s">
        <v>125</v>
      </c>
      <c r="D105" s="7" t="s">
        <v>30</v>
      </c>
      <c r="E105" s="7">
        <v>163</v>
      </c>
      <c r="F105" s="7">
        <v>41</v>
      </c>
      <c r="G105" s="7">
        <v>151</v>
      </c>
      <c r="H105" s="7">
        <v>127</v>
      </c>
      <c r="I105" s="7">
        <v>482</v>
      </c>
      <c r="J105" s="7">
        <v>23</v>
      </c>
      <c r="K105" s="7" t="s">
        <v>135</v>
      </c>
      <c r="L105" s="7" t="s">
        <v>181</v>
      </c>
      <c r="N105" s="7" t="s">
        <v>175</v>
      </c>
    </row>
    <row r="106" spans="1:14" s="7" customFormat="1" x14ac:dyDescent="0.3">
      <c r="A106" s="7">
        <v>4</v>
      </c>
      <c r="B106" s="7">
        <v>12</v>
      </c>
      <c r="C106" s="7" t="s">
        <v>120</v>
      </c>
      <c r="D106" s="7" t="s">
        <v>30</v>
      </c>
      <c r="E106" s="7">
        <v>127</v>
      </c>
      <c r="F106" s="7">
        <v>32</v>
      </c>
      <c r="G106" s="7">
        <v>15</v>
      </c>
      <c r="H106" s="7">
        <v>52</v>
      </c>
      <c r="I106" s="7">
        <v>226</v>
      </c>
      <c r="J106" s="7">
        <v>26</v>
      </c>
      <c r="K106" s="7" t="s">
        <v>137</v>
      </c>
      <c r="L106" s="7" t="s">
        <v>181</v>
      </c>
      <c r="N106" s="7" t="s">
        <v>176</v>
      </c>
    </row>
    <row r="107" spans="1:14" x14ac:dyDescent="0.3">
      <c r="M107" s="5"/>
      <c r="N107" t="str">
        <f>CONCATENATE(A107,K107,D107)</f>
        <v/>
      </c>
    </row>
    <row r="108" spans="1:14" x14ac:dyDescent="0.3">
      <c r="M108" s="5"/>
      <c r="N108" t="str">
        <f>CONCATENATE(A108,K108,D108)</f>
        <v/>
      </c>
    </row>
    <row r="109" spans="1:14" x14ac:dyDescent="0.3">
      <c r="M109" s="5"/>
      <c r="N109" t="str">
        <f>CONCATENATE(A109,K109,D109)</f>
        <v/>
      </c>
    </row>
    <row r="110" spans="1:14" x14ac:dyDescent="0.3">
      <c r="M110" s="5"/>
      <c r="N110" t="str">
        <f>CONCATENATE(A110,K110,D110)</f>
        <v/>
      </c>
    </row>
    <row r="111" spans="1:14" x14ac:dyDescent="0.3">
      <c r="M111" s="5"/>
      <c r="N111" t="str">
        <f>CONCATENATE(A111,K111,D111)</f>
        <v/>
      </c>
    </row>
    <row r="112" spans="1:14" x14ac:dyDescent="0.3">
      <c r="M112" s="5"/>
      <c r="N112" t="str">
        <f>CONCATENATE(A112,K112,D112)</f>
        <v/>
      </c>
    </row>
    <row r="113" spans="13:14" x14ac:dyDescent="0.3">
      <c r="M113" s="5"/>
      <c r="N113" t="str">
        <f>CONCATENATE(A113,K113,D113)</f>
        <v/>
      </c>
    </row>
    <row r="114" spans="13:14" x14ac:dyDescent="0.3">
      <c r="M114" s="5"/>
      <c r="N114" t="str">
        <f>CONCATENATE(A114,K114,D114)</f>
        <v/>
      </c>
    </row>
    <row r="115" spans="13:14" x14ac:dyDescent="0.3">
      <c r="M115" s="5"/>
      <c r="N115" t="str">
        <f>CONCATENATE(A115,K115,D115)</f>
        <v/>
      </c>
    </row>
    <row r="116" spans="13:14" x14ac:dyDescent="0.3">
      <c r="M116" s="5"/>
      <c r="N116" t="str">
        <f>CONCATENATE(A116,K116,D116)</f>
        <v/>
      </c>
    </row>
    <row r="117" spans="13:14" x14ac:dyDescent="0.3">
      <c r="M117" s="5"/>
      <c r="N117" t="str">
        <f>CONCATENATE(A117,K117,D117)</f>
        <v/>
      </c>
    </row>
    <row r="118" spans="13:14" x14ac:dyDescent="0.3">
      <c r="M118" s="5"/>
      <c r="N118" t="str">
        <f>CONCATENATE(A118,K118,D118)</f>
        <v/>
      </c>
    </row>
    <row r="119" spans="13:14" x14ac:dyDescent="0.3">
      <c r="M119" s="5"/>
      <c r="N119" t="str">
        <f>CONCATENATE(A119,K119,D119)</f>
        <v/>
      </c>
    </row>
    <row r="120" spans="13:14" x14ac:dyDescent="0.3">
      <c r="M120" s="5"/>
      <c r="N120" t="str">
        <f>CONCATENATE(A120,K120,D120)</f>
        <v/>
      </c>
    </row>
    <row r="121" spans="13:14" x14ac:dyDescent="0.3">
      <c r="M121" s="5"/>
      <c r="N121" t="str">
        <f>CONCATENATE(A121,K121,D121)</f>
        <v/>
      </c>
    </row>
    <row r="122" spans="13:14" x14ac:dyDescent="0.3">
      <c r="M122" s="5"/>
      <c r="N122" t="str">
        <f>CONCATENATE(A122,K122,D122)</f>
        <v/>
      </c>
    </row>
    <row r="123" spans="13:14" x14ac:dyDescent="0.3">
      <c r="M123" s="5"/>
      <c r="N123" t="str">
        <f>CONCATENATE(A123,K123,D123)</f>
        <v/>
      </c>
    </row>
    <row r="124" spans="13:14" x14ac:dyDescent="0.3">
      <c r="M124" s="5"/>
      <c r="N124" t="str">
        <f>CONCATENATE(A124,K124,D124)</f>
        <v/>
      </c>
    </row>
    <row r="125" spans="13:14" x14ac:dyDescent="0.3">
      <c r="M125" s="5"/>
      <c r="N125" t="str">
        <f>CONCATENATE(A125,K125,D125)</f>
        <v/>
      </c>
    </row>
    <row r="126" spans="13:14" x14ac:dyDescent="0.3">
      <c r="M126" s="5"/>
      <c r="N126" t="str">
        <f>CONCATENATE(A126,K126,D126)</f>
        <v/>
      </c>
    </row>
    <row r="127" spans="13:14" x14ac:dyDescent="0.3">
      <c r="M127" s="5"/>
      <c r="N127" t="str">
        <f>CONCATENATE(A127,K127,D127)</f>
        <v/>
      </c>
    </row>
    <row r="128" spans="13:14" x14ac:dyDescent="0.3">
      <c r="M128" s="5"/>
      <c r="N128" t="str">
        <f>CONCATENATE(A128,K128,D128)</f>
        <v/>
      </c>
    </row>
    <row r="129" spans="13:14" x14ac:dyDescent="0.3">
      <c r="M129" s="5"/>
      <c r="N129" t="str">
        <f>CONCATENATE(A129,K129,D129)</f>
        <v/>
      </c>
    </row>
    <row r="130" spans="13:14" x14ac:dyDescent="0.3">
      <c r="M130" s="5"/>
      <c r="N130" t="str">
        <f>CONCATENATE(A130,K130,D130)</f>
        <v/>
      </c>
    </row>
    <row r="131" spans="13:14" x14ac:dyDescent="0.3">
      <c r="M131" s="5"/>
      <c r="N131" t="str">
        <f>CONCATENATE(A131,K131,D131)</f>
        <v/>
      </c>
    </row>
    <row r="132" spans="13:14" x14ac:dyDescent="0.3">
      <c r="M132" s="5"/>
      <c r="N132" t="str">
        <f>CONCATENATE(A132,K132,D132)</f>
        <v/>
      </c>
    </row>
    <row r="133" spans="13:14" x14ac:dyDescent="0.3">
      <c r="M133" s="5"/>
      <c r="N133" t="str">
        <f>CONCATENATE(A133,K133,D133)</f>
        <v/>
      </c>
    </row>
    <row r="134" spans="13:14" x14ac:dyDescent="0.3">
      <c r="M134" s="5"/>
      <c r="N134" t="str">
        <f>CONCATENATE(A134,K134,D134)</f>
        <v/>
      </c>
    </row>
    <row r="135" spans="13:14" x14ac:dyDescent="0.3">
      <c r="M135" s="5"/>
      <c r="N135" t="str">
        <f>CONCATENATE(A135,K135,D135)</f>
        <v/>
      </c>
    </row>
    <row r="136" spans="13:14" x14ac:dyDescent="0.3">
      <c r="M136" s="5"/>
      <c r="N136" t="str">
        <f>CONCATENATE(A136,K136,D136)</f>
        <v/>
      </c>
    </row>
    <row r="137" spans="13:14" x14ac:dyDescent="0.3">
      <c r="M137" s="5"/>
      <c r="N137" t="str">
        <f>CONCATENATE(A137,K137,D137)</f>
        <v/>
      </c>
    </row>
    <row r="138" spans="13:14" x14ac:dyDescent="0.3">
      <c r="M138" s="5"/>
      <c r="N138" t="str">
        <f>CONCATENATE(A138,K138,D138)</f>
        <v/>
      </c>
    </row>
    <row r="139" spans="13:14" x14ac:dyDescent="0.3">
      <c r="M139" s="5"/>
      <c r="N139" t="str">
        <f>CONCATENATE(A139,K139,D139)</f>
        <v/>
      </c>
    </row>
    <row r="140" spans="13:14" x14ac:dyDescent="0.3">
      <c r="M140" s="5"/>
      <c r="N140" t="str">
        <f>CONCATENATE(A140,K140,D140)</f>
        <v/>
      </c>
    </row>
    <row r="141" spans="13:14" x14ac:dyDescent="0.3">
      <c r="M141" s="5"/>
      <c r="N141" t="str">
        <f>CONCATENATE(A141,K141,D141)</f>
        <v/>
      </c>
    </row>
    <row r="142" spans="13:14" x14ac:dyDescent="0.3">
      <c r="M142" s="5"/>
      <c r="N142" t="str">
        <f>CONCATENATE(A142,K142,D142)</f>
        <v/>
      </c>
    </row>
    <row r="143" spans="13:14" x14ac:dyDescent="0.3">
      <c r="M143" s="5"/>
      <c r="N143" t="str">
        <f>CONCATENATE(A143,K143,D143)</f>
        <v/>
      </c>
    </row>
    <row r="144" spans="13:14" x14ac:dyDescent="0.3">
      <c r="M144" s="5"/>
      <c r="N144" t="str">
        <f>CONCATENATE(A144,K144,D144)</f>
        <v/>
      </c>
    </row>
    <row r="145" spans="13:14" x14ac:dyDescent="0.3">
      <c r="M145" s="5"/>
      <c r="N145" t="str">
        <f>CONCATENATE(A145,K145,D145)</f>
        <v/>
      </c>
    </row>
    <row r="146" spans="13:14" x14ac:dyDescent="0.3">
      <c r="M146" s="5"/>
      <c r="N146" t="str">
        <f>CONCATENATE(A146,K146,D146)</f>
        <v/>
      </c>
    </row>
    <row r="147" spans="13:14" x14ac:dyDescent="0.3">
      <c r="M147" s="5"/>
      <c r="N147" t="str">
        <f>CONCATENATE(A147,K147,D147)</f>
        <v/>
      </c>
    </row>
    <row r="148" spans="13:14" x14ac:dyDescent="0.3">
      <c r="M148" s="5"/>
      <c r="N148" t="str">
        <f>CONCATENATE(A148,K148,D148)</f>
        <v/>
      </c>
    </row>
    <row r="149" spans="13:14" x14ac:dyDescent="0.3">
      <c r="M149" s="5"/>
      <c r="N149" t="str">
        <f>CONCATENATE(A149,K149,D149)</f>
        <v/>
      </c>
    </row>
    <row r="150" spans="13:14" x14ac:dyDescent="0.3">
      <c r="M150" s="5"/>
      <c r="N150" t="str">
        <f>CONCATENATE(A150,K150,D150)</f>
        <v/>
      </c>
    </row>
  </sheetData>
  <autoFilter ref="A1:N150">
    <sortState ref="A2:N150">
      <sortCondition ref="A2:A150"/>
      <sortCondition ref="B2:B150"/>
    </sortState>
  </autoFilter>
  <sortState ref="A2:N100">
    <sortCondition ref="A2:A100"/>
    <sortCondition ref="D2:D100"/>
    <sortCondition ref="B2:B100"/>
  </sortState>
  <phoneticPr fontId="1" type="noConversion"/>
  <pageMargins left="0.7" right="0.7" top="0.75" bottom="0.75" header="0.3" footer="0.3"/>
  <pageSetup paperSize="9" scale="85" orientation="portrait" horizontalDpi="4294967293" verticalDpi="4294967293" r:id="rId1"/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view="pageBreakPreview" zoomScaleNormal="100" zoomScaleSheetLayoutView="100" workbookViewId="0">
      <pane xSplit="4" ySplit="1" topLeftCell="E79" activePane="bottomRight" state="frozen"/>
      <selection pane="topRight" activeCell="E1" sqref="E1"/>
      <selection pane="bottomLeft" activeCell="A2" sqref="A2"/>
      <selection pane="bottomRight" activeCell="F99" sqref="F99"/>
    </sheetView>
  </sheetViews>
  <sheetFormatPr defaultRowHeight="16.5" x14ac:dyDescent="0.3"/>
  <cols>
    <col min="1" max="1" width="3.375" bestFit="1" customWidth="1"/>
    <col min="2" max="2" width="5.25" bestFit="1" customWidth="1"/>
    <col min="3" max="3" width="7.125" bestFit="1" customWidth="1"/>
    <col min="4" max="4" width="5.25" bestFit="1" customWidth="1"/>
    <col min="5" max="9" width="6.625" customWidth="1"/>
    <col min="10" max="10" width="7.5" customWidth="1"/>
    <col min="11" max="11" width="7.125" bestFit="1" customWidth="1"/>
    <col min="12" max="12" width="17.25" style="3" customWidth="1"/>
    <col min="13" max="13" width="8.125" customWidth="1"/>
    <col min="14" max="14" width="7.75" customWidth="1"/>
  </cols>
  <sheetData>
    <row r="1" spans="1:15" x14ac:dyDescent="0.3">
      <c r="A1" s="6" t="s">
        <v>4</v>
      </c>
      <c r="B1" s="6" t="s">
        <v>0</v>
      </c>
      <c r="C1" s="6" t="s">
        <v>1</v>
      </c>
      <c r="D1" s="6" t="s">
        <v>6</v>
      </c>
      <c r="E1" s="6" t="s">
        <v>19</v>
      </c>
      <c r="F1" s="6" t="s">
        <v>21</v>
      </c>
      <c r="G1" s="6" t="s">
        <v>23</v>
      </c>
      <c r="H1" s="6" t="s">
        <v>25</v>
      </c>
      <c r="I1" s="6" t="s">
        <v>27</v>
      </c>
      <c r="J1" s="6" t="s">
        <v>5</v>
      </c>
      <c r="K1" s="6" t="s">
        <v>3</v>
      </c>
      <c r="L1" s="6" t="s">
        <v>7</v>
      </c>
      <c r="M1" s="6" t="s">
        <v>13</v>
      </c>
      <c r="N1" s="6" t="s">
        <v>18</v>
      </c>
      <c r="O1" s="8" t="s">
        <v>28</v>
      </c>
    </row>
    <row r="2" spans="1:15" x14ac:dyDescent="0.3">
      <c r="A2" s="5">
        <v>1</v>
      </c>
      <c r="B2" s="5">
        <v>8</v>
      </c>
      <c r="C2" s="5" t="s">
        <v>38</v>
      </c>
      <c r="D2" s="5" t="s">
        <v>34</v>
      </c>
      <c r="E2" s="7">
        <v>100</v>
      </c>
      <c r="F2" s="7">
        <v>115</v>
      </c>
      <c r="G2" s="7">
        <v>109</v>
      </c>
      <c r="H2" s="7">
        <v>120</v>
      </c>
      <c r="I2" s="7">
        <v>444</v>
      </c>
      <c r="J2" s="10">
        <v>5</v>
      </c>
      <c r="K2" s="5" t="s">
        <v>135</v>
      </c>
      <c r="L2" s="6"/>
      <c r="M2" s="5"/>
      <c r="N2" s="5" t="s">
        <v>147</v>
      </c>
    </row>
    <row r="3" spans="1:15" x14ac:dyDescent="0.3">
      <c r="A3" s="5">
        <v>1</v>
      </c>
      <c r="B3" s="5">
        <v>25</v>
      </c>
      <c r="C3" s="5" t="s">
        <v>54</v>
      </c>
      <c r="D3" s="5" t="s">
        <v>34</v>
      </c>
      <c r="E3" s="7">
        <v>113</v>
      </c>
      <c r="F3" s="7">
        <v>118</v>
      </c>
      <c r="G3" s="7">
        <v>102</v>
      </c>
      <c r="H3" s="7">
        <v>111</v>
      </c>
      <c r="I3" s="7">
        <v>444</v>
      </c>
      <c r="J3" s="5">
        <v>5</v>
      </c>
      <c r="K3" s="5" t="s">
        <v>135</v>
      </c>
      <c r="L3" s="6"/>
      <c r="M3" s="5"/>
      <c r="N3" s="5" t="s">
        <v>147</v>
      </c>
    </row>
    <row r="4" spans="1:15" x14ac:dyDescent="0.3">
      <c r="A4" s="5">
        <v>1</v>
      </c>
      <c r="B4" s="5">
        <v>19</v>
      </c>
      <c r="C4" s="5" t="s">
        <v>49</v>
      </c>
      <c r="D4" s="5" t="s">
        <v>34</v>
      </c>
      <c r="E4" s="7">
        <v>114</v>
      </c>
      <c r="F4" s="7">
        <v>110</v>
      </c>
      <c r="G4" s="7">
        <v>108</v>
      </c>
      <c r="H4" s="7">
        <v>107</v>
      </c>
      <c r="I4" s="7">
        <v>439</v>
      </c>
      <c r="J4" s="10">
        <v>7</v>
      </c>
      <c r="K4" s="5" t="s">
        <v>139</v>
      </c>
      <c r="L4" s="6"/>
      <c r="M4" s="10"/>
      <c r="N4" s="5" t="s">
        <v>149</v>
      </c>
    </row>
    <row r="5" spans="1:15" x14ac:dyDescent="0.3">
      <c r="A5" s="5">
        <v>1</v>
      </c>
      <c r="B5" s="5">
        <v>27</v>
      </c>
      <c r="C5" s="5" t="s">
        <v>56</v>
      </c>
      <c r="D5" s="5" t="s">
        <v>34</v>
      </c>
      <c r="E5" s="7">
        <v>107</v>
      </c>
      <c r="F5" s="7">
        <v>102</v>
      </c>
      <c r="G5" s="7">
        <v>102</v>
      </c>
      <c r="H5" s="7">
        <v>120</v>
      </c>
      <c r="I5" s="7">
        <v>431</v>
      </c>
      <c r="J5" s="4">
        <v>9</v>
      </c>
      <c r="K5" s="5" t="s">
        <v>141</v>
      </c>
      <c r="L5" s="6"/>
      <c r="M5" s="10"/>
      <c r="N5" s="5" t="s">
        <v>150</v>
      </c>
    </row>
    <row r="6" spans="1:15" x14ac:dyDescent="0.3">
      <c r="A6" s="5">
        <v>1</v>
      </c>
      <c r="B6" s="5">
        <v>16</v>
      </c>
      <c r="C6" s="5" t="s">
        <v>46</v>
      </c>
      <c r="D6" s="5" t="s">
        <v>34</v>
      </c>
      <c r="E6" s="7">
        <v>109</v>
      </c>
      <c r="F6" s="7">
        <v>107</v>
      </c>
      <c r="G6" s="7">
        <v>107</v>
      </c>
      <c r="H6" s="7">
        <v>107</v>
      </c>
      <c r="I6" s="7">
        <v>430</v>
      </c>
      <c r="J6" s="10">
        <v>10</v>
      </c>
      <c r="K6" s="9" t="s">
        <v>135</v>
      </c>
      <c r="L6" s="6"/>
      <c r="M6" s="10"/>
      <c r="N6" s="5" t="s">
        <v>147</v>
      </c>
    </row>
    <row r="7" spans="1:15" x14ac:dyDescent="0.3">
      <c r="A7" s="14">
        <v>1</v>
      </c>
      <c r="B7" s="14">
        <v>18</v>
      </c>
      <c r="C7" s="14" t="s">
        <v>48</v>
      </c>
      <c r="D7" s="14" t="s">
        <v>34</v>
      </c>
      <c r="E7" s="14">
        <v>112</v>
      </c>
      <c r="F7" s="14">
        <v>105</v>
      </c>
      <c r="G7" s="14">
        <v>103</v>
      </c>
      <c r="H7" s="14">
        <v>107</v>
      </c>
      <c r="I7" s="14">
        <v>427</v>
      </c>
      <c r="J7" s="14">
        <v>11</v>
      </c>
      <c r="K7" s="14" t="s">
        <v>137</v>
      </c>
      <c r="L7" s="16"/>
      <c r="M7" s="14"/>
      <c r="N7" s="14" t="s">
        <v>148</v>
      </c>
    </row>
    <row r="8" spans="1:15" x14ac:dyDescent="0.3">
      <c r="A8" s="5">
        <v>1</v>
      </c>
      <c r="B8" s="5">
        <v>9</v>
      </c>
      <c r="C8" s="5" t="s">
        <v>39</v>
      </c>
      <c r="D8" s="5" t="s">
        <v>34</v>
      </c>
      <c r="E8" s="7">
        <v>112</v>
      </c>
      <c r="F8" s="7">
        <v>97</v>
      </c>
      <c r="G8" s="7">
        <v>107</v>
      </c>
      <c r="H8" s="7">
        <v>102</v>
      </c>
      <c r="I8" s="7">
        <v>418</v>
      </c>
      <c r="J8" s="4">
        <v>12</v>
      </c>
      <c r="K8" s="9" t="s">
        <v>139</v>
      </c>
      <c r="L8" s="6"/>
      <c r="M8" s="10"/>
      <c r="N8" s="5" t="s">
        <v>149</v>
      </c>
    </row>
    <row r="9" spans="1:15" x14ac:dyDescent="0.3">
      <c r="A9" s="5">
        <v>1</v>
      </c>
      <c r="B9" s="5">
        <v>5</v>
      </c>
      <c r="C9" s="5" t="s">
        <v>35</v>
      </c>
      <c r="D9" s="5" t="s">
        <v>34</v>
      </c>
      <c r="E9" s="7">
        <v>100</v>
      </c>
      <c r="F9" s="7">
        <v>94</v>
      </c>
      <c r="G9" s="7">
        <v>94</v>
      </c>
      <c r="H9" s="7">
        <v>96</v>
      </c>
      <c r="I9" s="7">
        <v>384</v>
      </c>
      <c r="J9" s="4">
        <v>13</v>
      </c>
      <c r="K9" s="9" t="s">
        <v>141</v>
      </c>
      <c r="L9" s="6"/>
      <c r="M9" s="10"/>
      <c r="N9" s="5" t="s">
        <v>150</v>
      </c>
    </row>
    <row r="10" spans="1:15" x14ac:dyDescent="0.3">
      <c r="A10" s="5">
        <v>1</v>
      </c>
      <c r="B10" s="5">
        <v>4</v>
      </c>
      <c r="C10" s="5" t="s">
        <v>33</v>
      </c>
      <c r="D10" s="5" t="s">
        <v>34</v>
      </c>
      <c r="E10" s="7">
        <v>106</v>
      </c>
      <c r="F10" s="7">
        <v>94</v>
      </c>
      <c r="G10" s="7">
        <v>78</v>
      </c>
      <c r="H10" s="7">
        <v>105</v>
      </c>
      <c r="I10" s="7">
        <v>383</v>
      </c>
      <c r="J10" s="4">
        <v>14</v>
      </c>
      <c r="K10" s="9" t="s">
        <v>135</v>
      </c>
      <c r="L10" s="6"/>
      <c r="M10" s="10"/>
      <c r="N10" s="5" t="s">
        <v>147</v>
      </c>
    </row>
    <row r="11" spans="1:15" x14ac:dyDescent="0.3">
      <c r="A11" s="5">
        <v>1</v>
      </c>
      <c r="B11" s="5">
        <v>12</v>
      </c>
      <c r="C11" s="5" t="s">
        <v>42</v>
      </c>
      <c r="D11" s="5" t="s">
        <v>34</v>
      </c>
      <c r="E11" s="7">
        <v>109</v>
      </c>
      <c r="F11" s="7">
        <v>95</v>
      </c>
      <c r="G11" s="7">
        <v>73</v>
      </c>
      <c r="H11" s="7">
        <v>98</v>
      </c>
      <c r="I11" s="7">
        <v>375</v>
      </c>
      <c r="J11" s="4">
        <v>17</v>
      </c>
      <c r="K11" s="9" t="s">
        <v>137</v>
      </c>
      <c r="L11" s="6"/>
      <c r="M11" s="10"/>
      <c r="N11" s="5" t="s">
        <v>148</v>
      </c>
    </row>
    <row r="12" spans="1:15" x14ac:dyDescent="0.3">
      <c r="A12" s="5">
        <v>1</v>
      </c>
      <c r="B12" s="5">
        <v>15</v>
      </c>
      <c r="C12" s="5" t="s">
        <v>45</v>
      </c>
      <c r="D12" s="5" t="s">
        <v>34</v>
      </c>
      <c r="E12" s="7">
        <v>86</v>
      </c>
      <c r="F12" s="7">
        <v>79</v>
      </c>
      <c r="G12" s="7">
        <v>87</v>
      </c>
      <c r="H12" s="7">
        <v>89</v>
      </c>
      <c r="I12" s="7">
        <v>341</v>
      </c>
      <c r="J12" s="10">
        <v>19</v>
      </c>
      <c r="K12" s="9" t="s">
        <v>139</v>
      </c>
      <c r="L12" s="6"/>
      <c r="M12" s="10"/>
      <c r="N12" s="5" t="s">
        <v>149</v>
      </c>
    </row>
    <row r="13" spans="1:15" x14ac:dyDescent="0.3">
      <c r="A13" s="5">
        <v>1</v>
      </c>
      <c r="B13" s="5">
        <v>17</v>
      </c>
      <c r="C13" s="5" t="s">
        <v>47</v>
      </c>
      <c r="D13" s="5" t="s">
        <v>34</v>
      </c>
      <c r="E13" s="7">
        <v>28</v>
      </c>
      <c r="F13" s="7">
        <v>6</v>
      </c>
      <c r="G13" s="7">
        <v>0</v>
      </c>
      <c r="H13" s="7">
        <v>0</v>
      </c>
      <c r="I13" s="7">
        <v>34</v>
      </c>
      <c r="J13" s="10">
        <v>27</v>
      </c>
      <c r="K13" s="9" t="s">
        <v>141</v>
      </c>
      <c r="L13" s="6" t="s">
        <v>179</v>
      </c>
      <c r="M13" s="10"/>
      <c r="N13" s="5" t="s">
        <v>150</v>
      </c>
    </row>
    <row r="14" spans="1:15" x14ac:dyDescent="0.3">
      <c r="A14" s="5">
        <v>1</v>
      </c>
      <c r="B14" s="5">
        <v>7</v>
      </c>
      <c r="C14" s="5" t="s">
        <v>37</v>
      </c>
      <c r="D14" s="5" t="s">
        <v>30</v>
      </c>
      <c r="E14" s="7">
        <v>118</v>
      </c>
      <c r="F14" s="7">
        <v>118</v>
      </c>
      <c r="G14" s="7">
        <v>120</v>
      </c>
      <c r="H14" s="7">
        <v>120</v>
      </c>
      <c r="I14" s="7">
        <v>476</v>
      </c>
      <c r="J14" s="10">
        <v>1</v>
      </c>
      <c r="K14" s="9" t="s">
        <v>137</v>
      </c>
      <c r="L14" s="6"/>
      <c r="M14" s="10"/>
      <c r="N14" s="5" t="s">
        <v>151</v>
      </c>
    </row>
    <row r="15" spans="1:15" x14ac:dyDescent="0.3">
      <c r="A15" s="5">
        <v>1</v>
      </c>
      <c r="B15" s="5">
        <v>13</v>
      </c>
      <c r="C15" s="5" t="s">
        <v>43</v>
      </c>
      <c r="D15" s="5" t="s">
        <v>30</v>
      </c>
      <c r="E15" s="7">
        <v>117</v>
      </c>
      <c r="F15" s="7">
        <v>112</v>
      </c>
      <c r="G15" s="7">
        <v>116</v>
      </c>
      <c r="H15" s="7">
        <v>120</v>
      </c>
      <c r="I15" s="7">
        <v>465</v>
      </c>
      <c r="J15" s="10">
        <v>2</v>
      </c>
      <c r="K15" s="9" t="s">
        <v>139</v>
      </c>
      <c r="L15" s="6"/>
      <c r="M15" s="10"/>
      <c r="N15" s="5" t="s">
        <v>152</v>
      </c>
    </row>
    <row r="16" spans="1:15" x14ac:dyDescent="0.3">
      <c r="A16" s="5">
        <v>1</v>
      </c>
      <c r="B16" s="5">
        <v>2</v>
      </c>
      <c r="C16" s="5" t="s">
        <v>31</v>
      </c>
      <c r="D16" s="5" t="s">
        <v>30</v>
      </c>
      <c r="E16" s="7">
        <v>118</v>
      </c>
      <c r="F16" s="7">
        <v>110</v>
      </c>
      <c r="G16" s="7">
        <v>111</v>
      </c>
      <c r="H16" s="7">
        <v>120</v>
      </c>
      <c r="I16" s="7">
        <v>459</v>
      </c>
      <c r="J16" s="10">
        <v>3</v>
      </c>
      <c r="K16" s="9" t="s">
        <v>141</v>
      </c>
      <c r="L16" s="6"/>
      <c r="M16" s="10"/>
      <c r="N16" s="5" t="s">
        <v>153</v>
      </c>
    </row>
    <row r="17" spans="1:14" x14ac:dyDescent="0.3">
      <c r="A17" s="5">
        <v>1</v>
      </c>
      <c r="B17" s="5">
        <v>10</v>
      </c>
      <c r="C17" s="5" t="s">
        <v>40</v>
      </c>
      <c r="D17" s="5" t="s">
        <v>30</v>
      </c>
      <c r="E17" s="7">
        <v>114</v>
      </c>
      <c r="F17" s="7">
        <v>113</v>
      </c>
      <c r="G17" s="7">
        <v>112</v>
      </c>
      <c r="H17" s="7">
        <v>110</v>
      </c>
      <c r="I17" s="7">
        <v>449</v>
      </c>
      <c r="J17" s="10">
        <v>4</v>
      </c>
      <c r="K17" s="9" t="s">
        <v>135</v>
      </c>
      <c r="L17" s="6"/>
      <c r="M17" s="10"/>
      <c r="N17" s="5" t="s">
        <v>154</v>
      </c>
    </row>
    <row r="18" spans="1:14" x14ac:dyDescent="0.3">
      <c r="A18" s="10">
        <v>1</v>
      </c>
      <c r="B18" s="10">
        <v>11</v>
      </c>
      <c r="C18" s="10" t="s">
        <v>41</v>
      </c>
      <c r="D18" s="10" t="s">
        <v>30</v>
      </c>
      <c r="E18" s="7">
        <v>107</v>
      </c>
      <c r="F18" s="7">
        <v>102</v>
      </c>
      <c r="G18" s="7">
        <v>111</v>
      </c>
      <c r="H18" s="7">
        <v>118</v>
      </c>
      <c r="I18" s="7">
        <v>438</v>
      </c>
      <c r="J18" s="10">
        <v>8</v>
      </c>
      <c r="K18" s="10" t="s">
        <v>137</v>
      </c>
      <c r="L18" s="6"/>
      <c r="M18" s="10"/>
      <c r="N18" s="10" t="s">
        <v>151</v>
      </c>
    </row>
    <row r="19" spans="1:14" x14ac:dyDescent="0.3">
      <c r="A19" s="5">
        <v>1</v>
      </c>
      <c r="B19" s="5">
        <v>3</v>
      </c>
      <c r="C19" s="5" t="s">
        <v>32</v>
      </c>
      <c r="D19" s="5" t="s">
        <v>30</v>
      </c>
      <c r="E19" s="7">
        <v>110</v>
      </c>
      <c r="F19" s="7">
        <v>88</v>
      </c>
      <c r="G19" s="7">
        <v>93</v>
      </c>
      <c r="H19" s="7">
        <v>91</v>
      </c>
      <c r="I19" s="7">
        <v>382</v>
      </c>
      <c r="J19" s="10">
        <v>15</v>
      </c>
      <c r="K19" s="5" t="s">
        <v>141</v>
      </c>
      <c r="L19" s="6"/>
      <c r="M19" s="10"/>
      <c r="N19" s="5" t="s">
        <v>153</v>
      </c>
    </row>
    <row r="20" spans="1:14" x14ac:dyDescent="0.3">
      <c r="A20" s="10">
        <v>1</v>
      </c>
      <c r="B20" s="10">
        <v>14</v>
      </c>
      <c r="C20" s="10" t="s">
        <v>44</v>
      </c>
      <c r="D20" s="10" t="s">
        <v>30</v>
      </c>
      <c r="E20" s="7">
        <v>110</v>
      </c>
      <c r="F20" s="7">
        <v>76</v>
      </c>
      <c r="G20" s="7">
        <v>96</v>
      </c>
      <c r="H20" s="7">
        <v>100</v>
      </c>
      <c r="I20" s="7">
        <v>382</v>
      </c>
      <c r="J20" s="10">
        <v>15</v>
      </c>
      <c r="K20" s="10" t="s">
        <v>141</v>
      </c>
      <c r="L20" s="6"/>
      <c r="M20" s="10"/>
      <c r="N20" s="10" t="s">
        <v>153</v>
      </c>
    </row>
    <row r="21" spans="1:14" x14ac:dyDescent="0.3">
      <c r="A21" s="5">
        <v>1</v>
      </c>
      <c r="B21" s="5">
        <v>1</v>
      </c>
      <c r="C21" s="5" t="s">
        <v>29</v>
      </c>
      <c r="D21" s="5" t="s">
        <v>30</v>
      </c>
      <c r="E21" s="7">
        <v>91</v>
      </c>
      <c r="F21" s="7">
        <v>81</v>
      </c>
      <c r="G21" s="7">
        <v>101</v>
      </c>
      <c r="H21" s="7">
        <v>100</v>
      </c>
      <c r="I21" s="7">
        <v>373</v>
      </c>
      <c r="J21" s="4">
        <v>18</v>
      </c>
      <c r="K21" s="9" t="s">
        <v>135</v>
      </c>
      <c r="L21" s="6"/>
      <c r="M21" s="10"/>
      <c r="N21" s="5" t="s">
        <v>154</v>
      </c>
    </row>
    <row r="22" spans="1:14" x14ac:dyDescent="0.3">
      <c r="A22" s="5">
        <v>1</v>
      </c>
      <c r="B22" s="5">
        <v>6</v>
      </c>
      <c r="C22" s="5" t="s">
        <v>36</v>
      </c>
      <c r="D22" s="5" t="s">
        <v>30</v>
      </c>
      <c r="E22" s="7">
        <v>98</v>
      </c>
      <c r="F22" s="7">
        <v>104</v>
      </c>
      <c r="G22" s="7">
        <v>51</v>
      </c>
      <c r="H22" s="7">
        <v>85</v>
      </c>
      <c r="I22" s="7">
        <v>338</v>
      </c>
      <c r="J22" s="4">
        <v>20</v>
      </c>
      <c r="K22" s="9" t="s">
        <v>137</v>
      </c>
      <c r="L22" s="6"/>
      <c r="M22" s="10"/>
      <c r="N22" s="5" t="s">
        <v>151</v>
      </c>
    </row>
    <row r="23" spans="1:14" x14ac:dyDescent="0.3">
      <c r="A23" s="5">
        <v>1</v>
      </c>
      <c r="B23" s="5">
        <v>23</v>
      </c>
      <c r="C23" s="5" t="s">
        <v>53</v>
      </c>
      <c r="D23" s="5" t="s">
        <v>30</v>
      </c>
      <c r="E23" s="7">
        <v>104</v>
      </c>
      <c r="F23" s="7">
        <v>96</v>
      </c>
      <c r="G23" s="7">
        <v>54</v>
      </c>
      <c r="H23" s="7">
        <v>69</v>
      </c>
      <c r="I23" s="7">
        <v>323</v>
      </c>
      <c r="J23" s="4">
        <v>21</v>
      </c>
      <c r="K23" s="9" t="s">
        <v>139</v>
      </c>
      <c r="L23" s="6"/>
      <c r="M23" s="10"/>
      <c r="N23" s="5" t="s">
        <v>152</v>
      </c>
    </row>
    <row r="24" spans="1:14" x14ac:dyDescent="0.3">
      <c r="A24" s="5">
        <v>1</v>
      </c>
      <c r="B24" s="5">
        <v>21</v>
      </c>
      <c r="C24" s="5" t="s">
        <v>51</v>
      </c>
      <c r="D24" s="5" t="s">
        <v>30</v>
      </c>
      <c r="E24" s="7">
        <v>93</v>
      </c>
      <c r="F24" s="7">
        <v>64</v>
      </c>
      <c r="G24" s="7">
        <v>43</v>
      </c>
      <c r="H24" s="7">
        <v>75</v>
      </c>
      <c r="I24" s="7">
        <v>275</v>
      </c>
      <c r="J24" s="10">
        <v>22</v>
      </c>
      <c r="K24" s="9" t="s">
        <v>141</v>
      </c>
      <c r="L24" s="6" t="s">
        <v>183</v>
      </c>
      <c r="M24" s="10"/>
      <c r="N24" s="5" t="s">
        <v>153</v>
      </c>
    </row>
    <row r="25" spans="1:14" x14ac:dyDescent="0.3">
      <c r="A25" s="5">
        <v>1</v>
      </c>
      <c r="B25" s="5">
        <v>26</v>
      </c>
      <c r="C25" s="5" t="s">
        <v>55</v>
      </c>
      <c r="D25" s="5" t="s">
        <v>30</v>
      </c>
      <c r="E25" s="7">
        <v>93</v>
      </c>
      <c r="F25" s="7">
        <v>59</v>
      </c>
      <c r="G25" s="7">
        <v>54</v>
      </c>
      <c r="H25" s="7">
        <v>67</v>
      </c>
      <c r="I25" s="7">
        <v>273</v>
      </c>
      <c r="J25" s="4">
        <v>23</v>
      </c>
      <c r="K25" s="9" t="s">
        <v>135</v>
      </c>
      <c r="L25" s="6" t="s">
        <v>183</v>
      </c>
      <c r="M25" s="10"/>
      <c r="N25" s="5" t="s">
        <v>154</v>
      </c>
    </row>
    <row r="26" spans="1:14" x14ac:dyDescent="0.3">
      <c r="A26" s="5">
        <v>1</v>
      </c>
      <c r="B26" s="5">
        <v>20</v>
      </c>
      <c r="C26" s="5" t="s">
        <v>50</v>
      </c>
      <c r="D26" s="5" t="s">
        <v>30</v>
      </c>
      <c r="E26" s="7">
        <v>107</v>
      </c>
      <c r="F26" s="7">
        <v>62</v>
      </c>
      <c r="G26" s="7">
        <v>49</v>
      </c>
      <c r="H26" s="7">
        <v>45</v>
      </c>
      <c r="I26" s="7">
        <v>263</v>
      </c>
      <c r="J26" s="10">
        <v>24</v>
      </c>
      <c r="K26" s="9" t="s">
        <v>137</v>
      </c>
      <c r="L26" s="6" t="s">
        <v>185</v>
      </c>
      <c r="M26" s="10"/>
      <c r="N26" s="5" t="s">
        <v>151</v>
      </c>
    </row>
    <row r="27" spans="1:14" x14ac:dyDescent="0.3">
      <c r="A27" s="5">
        <v>1</v>
      </c>
      <c r="B27" s="5">
        <v>22</v>
      </c>
      <c r="C27" s="5" t="s">
        <v>52</v>
      </c>
      <c r="D27" s="5" t="s">
        <v>30</v>
      </c>
      <c r="E27" s="7">
        <v>82</v>
      </c>
      <c r="F27" s="7">
        <v>38</v>
      </c>
      <c r="G27" s="7">
        <v>40</v>
      </c>
      <c r="H27" s="7">
        <v>51</v>
      </c>
      <c r="I27" s="7">
        <v>211</v>
      </c>
      <c r="J27" s="10">
        <v>26</v>
      </c>
      <c r="K27" s="9" t="s">
        <v>139</v>
      </c>
      <c r="L27" s="6"/>
      <c r="M27" s="10"/>
      <c r="N27" s="5" t="s">
        <v>152</v>
      </c>
    </row>
    <row r="28" spans="1:14" x14ac:dyDescent="0.3">
      <c r="A28" s="5">
        <v>2</v>
      </c>
      <c r="B28" s="5">
        <v>14</v>
      </c>
      <c r="C28" s="5" t="s">
        <v>70</v>
      </c>
      <c r="D28" s="5" t="s">
        <v>34</v>
      </c>
      <c r="E28" s="7">
        <v>200</v>
      </c>
      <c r="F28" s="7">
        <v>196</v>
      </c>
      <c r="G28" s="7">
        <v>198</v>
      </c>
      <c r="H28" s="7">
        <v>196</v>
      </c>
      <c r="I28" s="7">
        <v>790</v>
      </c>
      <c r="J28" s="10">
        <v>1</v>
      </c>
      <c r="K28" s="5" t="s">
        <v>139</v>
      </c>
      <c r="L28" s="6"/>
      <c r="M28" s="10"/>
      <c r="N28" s="5" t="s">
        <v>156</v>
      </c>
    </row>
    <row r="29" spans="1:14" x14ac:dyDescent="0.3">
      <c r="A29" s="5">
        <v>2</v>
      </c>
      <c r="B29" s="5">
        <v>19</v>
      </c>
      <c r="C29" s="5" t="s">
        <v>75</v>
      </c>
      <c r="D29" s="5" t="s">
        <v>34</v>
      </c>
      <c r="E29" s="7">
        <v>193</v>
      </c>
      <c r="F29" s="7">
        <v>172</v>
      </c>
      <c r="G29" s="7">
        <v>200</v>
      </c>
      <c r="H29" s="7">
        <v>200</v>
      </c>
      <c r="I29" s="7">
        <v>765</v>
      </c>
      <c r="J29" s="10">
        <v>4</v>
      </c>
      <c r="K29" s="5" t="s">
        <v>139</v>
      </c>
      <c r="L29" s="6"/>
      <c r="M29" s="10"/>
      <c r="N29" s="5" t="s">
        <v>156</v>
      </c>
    </row>
    <row r="30" spans="1:14" x14ac:dyDescent="0.3">
      <c r="A30" s="5">
        <v>2</v>
      </c>
      <c r="B30" s="5">
        <v>12</v>
      </c>
      <c r="C30" s="5" t="s">
        <v>68</v>
      </c>
      <c r="D30" s="5" t="s">
        <v>34</v>
      </c>
      <c r="E30" s="7">
        <v>190</v>
      </c>
      <c r="F30" s="7">
        <v>179</v>
      </c>
      <c r="G30" s="7">
        <v>193</v>
      </c>
      <c r="H30" s="7">
        <v>190</v>
      </c>
      <c r="I30" s="7">
        <v>752</v>
      </c>
      <c r="J30" s="9">
        <v>5</v>
      </c>
      <c r="K30" s="5" t="s">
        <v>141</v>
      </c>
      <c r="L30" s="6"/>
      <c r="M30" s="10"/>
      <c r="N30" s="5" t="s">
        <v>157</v>
      </c>
    </row>
    <row r="31" spans="1:14" x14ac:dyDescent="0.3">
      <c r="A31" s="5">
        <v>2</v>
      </c>
      <c r="B31" s="5">
        <v>10</v>
      </c>
      <c r="C31" s="5" t="s">
        <v>66</v>
      </c>
      <c r="D31" s="5" t="s">
        <v>34</v>
      </c>
      <c r="E31" s="7">
        <v>179</v>
      </c>
      <c r="F31" s="7">
        <v>167</v>
      </c>
      <c r="G31" s="7">
        <v>188</v>
      </c>
      <c r="H31" s="7">
        <v>177</v>
      </c>
      <c r="I31" s="7">
        <v>711</v>
      </c>
      <c r="J31" s="10">
        <v>10</v>
      </c>
      <c r="K31" s="9" t="s">
        <v>135</v>
      </c>
      <c r="L31" s="6"/>
      <c r="M31" s="10"/>
      <c r="N31" s="5" t="s">
        <v>158</v>
      </c>
    </row>
    <row r="32" spans="1:14" x14ac:dyDescent="0.3">
      <c r="A32" s="5">
        <v>2</v>
      </c>
      <c r="B32" s="5">
        <v>7</v>
      </c>
      <c r="C32" s="5" t="s">
        <v>63</v>
      </c>
      <c r="D32" s="5" t="s">
        <v>34</v>
      </c>
      <c r="E32" s="7">
        <v>180</v>
      </c>
      <c r="F32" s="7">
        <v>167</v>
      </c>
      <c r="G32" s="7">
        <v>180</v>
      </c>
      <c r="H32" s="7">
        <v>174</v>
      </c>
      <c r="I32" s="7">
        <v>701</v>
      </c>
      <c r="J32" s="10">
        <v>12</v>
      </c>
      <c r="K32" s="9" t="s">
        <v>137</v>
      </c>
      <c r="L32" s="6"/>
      <c r="M32" s="10"/>
      <c r="N32" s="5" t="s">
        <v>155</v>
      </c>
    </row>
    <row r="33" spans="1:14" x14ac:dyDescent="0.3">
      <c r="A33" s="5">
        <v>2</v>
      </c>
      <c r="B33" s="5">
        <v>1</v>
      </c>
      <c r="C33" s="5" t="s">
        <v>57</v>
      </c>
      <c r="D33" s="5" t="s">
        <v>34</v>
      </c>
      <c r="E33" s="7">
        <v>181</v>
      </c>
      <c r="F33" s="7">
        <v>160</v>
      </c>
      <c r="G33" s="7">
        <v>182</v>
      </c>
      <c r="H33" s="7">
        <v>177</v>
      </c>
      <c r="I33" s="7">
        <v>700</v>
      </c>
      <c r="J33" s="5">
        <v>14</v>
      </c>
      <c r="K33" s="9" t="s">
        <v>139</v>
      </c>
      <c r="L33" s="6"/>
      <c r="M33" s="10"/>
      <c r="N33" s="5" t="s">
        <v>156</v>
      </c>
    </row>
    <row r="34" spans="1:14" x14ac:dyDescent="0.3">
      <c r="A34" s="5">
        <v>2</v>
      </c>
      <c r="B34" s="5">
        <v>5</v>
      </c>
      <c r="C34" s="5" t="s">
        <v>61</v>
      </c>
      <c r="D34" s="5" t="s">
        <v>34</v>
      </c>
      <c r="E34" s="7">
        <v>180</v>
      </c>
      <c r="F34" s="7">
        <v>170</v>
      </c>
      <c r="G34" s="7">
        <v>172</v>
      </c>
      <c r="H34" s="7">
        <v>171</v>
      </c>
      <c r="I34" s="7">
        <v>693</v>
      </c>
      <c r="J34" s="5">
        <v>16</v>
      </c>
      <c r="K34" s="9" t="s">
        <v>141</v>
      </c>
      <c r="L34" s="6"/>
      <c r="M34" s="10"/>
      <c r="N34" s="5" t="s">
        <v>157</v>
      </c>
    </row>
    <row r="35" spans="1:14" x14ac:dyDescent="0.3">
      <c r="A35" s="14">
        <v>2</v>
      </c>
      <c r="B35" s="14">
        <v>2</v>
      </c>
      <c r="C35" s="14" t="s">
        <v>58</v>
      </c>
      <c r="D35" s="14" t="s">
        <v>34</v>
      </c>
      <c r="E35" s="14">
        <v>174</v>
      </c>
      <c r="F35" s="14">
        <v>150</v>
      </c>
      <c r="G35" s="14">
        <v>115</v>
      </c>
      <c r="H35" s="14">
        <v>155</v>
      </c>
      <c r="I35" s="14">
        <v>594</v>
      </c>
      <c r="J35" s="14">
        <v>19</v>
      </c>
      <c r="K35" s="14" t="s">
        <v>135</v>
      </c>
      <c r="L35" s="16"/>
      <c r="M35" s="14"/>
      <c r="N35" s="14" t="s">
        <v>158</v>
      </c>
    </row>
    <row r="36" spans="1:14" x14ac:dyDescent="0.3">
      <c r="A36" s="5">
        <v>2</v>
      </c>
      <c r="B36" s="5">
        <v>17</v>
      </c>
      <c r="C36" s="5" t="s">
        <v>73</v>
      </c>
      <c r="D36" s="5" t="s">
        <v>34</v>
      </c>
      <c r="E36" s="7">
        <v>155</v>
      </c>
      <c r="F36" s="7">
        <v>157</v>
      </c>
      <c r="G36" s="7">
        <v>94</v>
      </c>
      <c r="H36" s="7">
        <v>167</v>
      </c>
      <c r="I36" s="7">
        <v>573</v>
      </c>
      <c r="J36" s="5">
        <v>20</v>
      </c>
      <c r="K36" s="9" t="s">
        <v>137</v>
      </c>
      <c r="L36" s="6"/>
      <c r="M36" s="10"/>
      <c r="N36" s="5" t="s">
        <v>155</v>
      </c>
    </row>
    <row r="37" spans="1:14" x14ac:dyDescent="0.3">
      <c r="A37" s="10">
        <v>2</v>
      </c>
      <c r="B37" s="10">
        <v>16</v>
      </c>
      <c r="C37" s="10" t="s">
        <v>72</v>
      </c>
      <c r="D37" s="10" t="s">
        <v>34</v>
      </c>
      <c r="E37" s="7">
        <v>148</v>
      </c>
      <c r="F37" s="7">
        <v>154</v>
      </c>
      <c r="G37" s="7">
        <v>116</v>
      </c>
      <c r="H37" s="7">
        <v>134</v>
      </c>
      <c r="I37" s="7">
        <v>552</v>
      </c>
      <c r="J37" s="4">
        <v>24</v>
      </c>
      <c r="K37" s="10" t="s">
        <v>139</v>
      </c>
      <c r="L37" s="6"/>
      <c r="M37" s="10"/>
      <c r="N37" s="10" t="s">
        <v>156</v>
      </c>
    </row>
    <row r="38" spans="1:14" x14ac:dyDescent="0.3">
      <c r="A38" s="5">
        <v>2</v>
      </c>
      <c r="B38" s="5">
        <v>28</v>
      </c>
      <c r="C38" s="5" t="s">
        <v>83</v>
      </c>
      <c r="D38" s="5" t="s">
        <v>34</v>
      </c>
      <c r="E38" s="7">
        <v>130</v>
      </c>
      <c r="F38" s="7">
        <v>151</v>
      </c>
      <c r="G38" s="7">
        <v>96</v>
      </c>
      <c r="H38" s="7">
        <v>168</v>
      </c>
      <c r="I38" s="7">
        <v>545</v>
      </c>
      <c r="J38" s="10">
        <v>25</v>
      </c>
      <c r="K38" s="9" t="s">
        <v>141</v>
      </c>
      <c r="L38" s="6"/>
      <c r="M38" s="10"/>
      <c r="N38" s="5" t="s">
        <v>157</v>
      </c>
    </row>
    <row r="39" spans="1:14" x14ac:dyDescent="0.3">
      <c r="A39" s="5">
        <v>2</v>
      </c>
      <c r="B39" s="5">
        <v>15</v>
      </c>
      <c r="C39" s="5" t="s">
        <v>71</v>
      </c>
      <c r="D39" s="5" t="s">
        <v>34</v>
      </c>
      <c r="E39" s="7">
        <v>129</v>
      </c>
      <c r="F39" s="7">
        <v>116</v>
      </c>
      <c r="G39" s="7">
        <v>67</v>
      </c>
      <c r="H39" s="7">
        <v>116</v>
      </c>
      <c r="I39" s="7">
        <v>428</v>
      </c>
      <c r="J39" s="10">
        <v>26</v>
      </c>
      <c r="K39" s="9" t="s">
        <v>135</v>
      </c>
      <c r="L39" s="6"/>
      <c r="M39" s="10"/>
      <c r="N39" s="5" t="s">
        <v>158</v>
      </c>
    </row>
    <row r="40" spans="1:14" x14ac:dyDescent="0.3">
      <c r="A40" s="5">
        <v>2</v>
      </c>
      <c r="B40" s="5">
        <v>21</v>
      </c>
      <c r="C40" s="5" t="s">
        <v>77</v>
      </c>
      <c r="D40" s="5" t="s">
        <v>34</v>
      </c>
      <c r="E40" s="7">
        <v>110</v>
      </c>
      <c r="F40" s="7">
        <v>107</v>
      </c>
      <c r="G40" s="7">
        <v>39</v>
      </c>
      <c r="H40" s="7">
        <v>83</v>
      </c>
      <c r="I40" s="7">
        <v>339</v>
      </c>
      <c r="J40" s="4">
        <v>27</v>
      </c>
      <c r="K40" s="9" t="s">
        <v>141</v>
      </c>
      <c r="L40" s="6"/>
      <c r="M40" s="10"/>
      <c r="N40" s="5" t="s">
        <v>157</v>
      </c>
    </row>
    <row r="41" spans="1:14" x14ac:dyDescent="0.3">
      <c r="A41" s="5">
        <v>2</v>
      </c>
      <c r="B41" s="5">
        <v>13</v>
      </c>
      <c r="C41" s="5" t="s">
        <v>69</v>
      </c>
      <c r="D41" s="5" t="s">
        <v>30</v>
      </c>
      <c r="E41" s="7">
        <v>196</v>
      </c>
      <c r="F41" s="7">
        <v>189</v>
      </c>
      <c r="G41" s="7">
        <v>198</v>
      </c>
      <c r="H41" s="7">
        <v>192</v>
      </c>
      <c r="I41" s="7">
        <v>775</v>
      </c>
      <c r="J41" s="5">
        <v>2</v>
      </c>
      <c r="K41" s="9" t="s">
        <v>139</v>
      </c>
      <c r="L41" s="6"/>
      <c r="M41" s="10"/>
      <c r="N41" s="5" t="s">
        <v>159</v>
      </c>
    </row>
    <row r="42" spans="1:14" x14ac:dyDescent="0.3">
      <c r="A42" s="5">
        <v>2</v>
      </c>
      <c r="B42" s="5">
        <v>6</v>
      </c>
      <c r="C42" s="5" t="s">
        <v>62</v>
      </c>
      <c r="D42" s="5" t="s">
        <v>30</v>
      </c>
      <c r="E42" s="7">
        <v>198</v>
      </c>
      <c r="F42" s="7">
        <v>189</v>
      </c>
      <c r="G42" s="7">
        <v>190</v>
      </c>
      <c r="H42" s="7">
        <v>195</v>
      </c>
      <c r="I42" s="7">
        <v>772</v>
      </c>
      <c r="J42" s="9">
        <v>3</v>
      </c>
      <c r="K42" s="9" t="s">
        <v>141</v>
      </c>
      <c r="L42" s="6"/>
      <c r="M42" s="10"/>
      <c r="N42" s="5" t="s">
        <v>160</v>
      </c>
    </row>
    <row r="43" spans="1:14" x14ac:dyDescent="0.3">
      <c r="A43" s="5">
        <v>2</v>
      </c>
      <c r="B43" s="5">
        <v>9</v>
      </c>
      <c r="C43" s="5" t="s">
        <v>65</v>
      </c>
      <c r="D43" s="5" t="s">
        <v>30</v>
      </c>
      <c r="E43" s="7">
        <v>196</v>
      </c>
      <c r="F43" s="7">
        <v>161</v>
      </c>
      <c r="G43" s="7">
        <v>194</v>
      </c>
      <c r="H43" s="7">
        <v>186</v>
      </c>
      <c r="I43" s="7">
        <v>737</v>
      </c>
      <c r="J43" s="10">
        <v>6</v>
      </c>
      <c r="K43" s="9" t="s">
        <v>135</v>
      </c>
      <c r="L43" s="6"/>
      <c r="M43" s="10"/>
      <c r="N43" s="5" t="s">
        <v>161</v>
      </c>
    </row>
    <row r="44" spans="1:14" x14ac:dyDescent="0.3">
      <c r="A44" s="5">
        <v>2</v>
      </c>
      <c r="B44" s="5">
        <v>23</v>
      </c>
      <c r="C44" s="5" t="s">
        <v>79</v>
      </c>
      <c r="D44" s="5" t="s">
        <v>30</v>
      </c>
      <c r="E44" s="7">
        <v>196</v>
      </c>
      <c r="F44" s="7">
        <v>157</v>
      </c>
      <c r="G44" s="7">
        <v>196</v>
      </c>
      <c r="H44" s="7">
        <v>187</v>
      </c>
      <c r="I44" s="7">
        <v>736</v>
      </c>
      <c r="J44" s="10">
        <v>7</v>
      </c>
      <c r="K44" s="9" t="s">
        <v>137</v>
      </c>
      <c r="L44" s="6"/>
      <c r="M44" s="10"/>
      <c r="N44" s="5" t="s">
        <v>162</v>
      </c>
    </row>
    <row r="45" spans="1:14" x14ac:dyDescent="0.3">
      <c r="A45" s="5">
        <v>2</v>
      </c>
      <c r="B45" s="5">
        <v>11</v>
      </c>
      <c r="C45" s="5" t="s">
        <v>67</v>
      </c>
      <c r="D45" s="5" t="s">
        <v>30</v>
      </c>
      <c r="E45" s="7">
        <v>182</v>
      </c>
      <c r="F45" s="7">
        <v>186</v>
      </c>
      <c r="G45" s="7">
        <v>172</v>
      </c>
      <c r="H45" s="7">
        <v>191</v>
      </c>
      <c r="I45" s="7">
        <v>731</v>
      </c>
      <c r="J45" s="5">
        <v>8</v>
      </c>
      <c r="K45" s="9" t="s">
        <v>139</v>
      </c>
      <c r="L45" s="6"/>
      <c r="M45" s="10"/>
      <c r="N45" s="5" t="s">
        <v>159</v>
      </c>
    </row>
    <row r="46" spans="1:14" x14ac:dyDescent="0.3">
      <c r="A46" s="5">
        <v>2</v>
      </c>
      <c r="B46" s="5">
        <v>22</v>
      </c>
      <c r="C46" s="5" t="s">
        <v>78</v>
      </c>
      <c r="D46" s="5" t="s">
        <v>30</v>
      </c>
      <c r="E46" s="7">
        <v>182</v>
      </c>
      <c r="F46" s="7">
        <v>165</v>
      </c>
      <c r="G46" s="7">
        <v>192</v>
      </c>
      <c r="H46" s="7">
        <v>192</v>
      </c>
      <c r="I46" s="7">
        <v>731</v>
      </c>
      <c r="J46" s="10">
        <v>8</v>
      </c>
      <c r="K46" s="9" t="s">
        <v>141</v>
      </c>
      <c r="L46" s="6"/>
      <c r="M46" s="10"/>
      <c r="N46" s="5" t="s">
        <v>160</v>
      </c>
    </row>
    <row r="47" spans="1:14" x14ac:dyDescent="0.3">
      <c r="A47" s="5">
        <v>2</v>
      </c>
      <c r="B47" s="5">
        <v>27</v>
      </c>
      <c r="C47" s="5" t="s">
        <v>82</v>
      </c>
      <c r="D47" s="5" t="s">
        <v>30</v>
      </c>
      <c r="E47" s="7">
        <v>184</v>
      </c>
      <c r="F47" s="7">
        <v>174</v>
      </c>
      <c r="G47" s="7">
        <v>160</v>
      </c>
      <c r="H47" s="7">
        <v>191</v>
      </c>
      <c r="I47" s="7">
        <v>709</v>
      </c>
      <c r="J47" s="9">
        <v>11</v>
      </c>
      <c r="K47" s="9" t="s">
        <v>135</v>
      </c>
      <c r="L47" s="6"/>
      <c r="M47" s="10"/>
      <c r="N47" s="5" t="s">
        <v>161</v>
      </c>
    </row>
    <row r="48" spans="1:14" x14ac:dyDescent="0.3">
      <c r="A48" s="5">
        <v>2</v>
      </c>
      <c r="B48" s="5">
        <v>20</v>
      </c>
      <c r="C48" s="5" t="s">
        <v>76</v>
      </c>
      <c r="D48" s="5" t="s">
        <v>30</v>
      </c>
      <c r="E48" s="7">
        <v>179</v>
      </c>
      <c r="F48" s="7">
        <v>170</v>
      </c>
      <c r="G48" s="7">
        <v>166</v>
      </c>
      <c r="H48" s="7">
        <v>186</v>
      </c>
      <c r="I48" s="7">
        <v>701</v>
      </c>
      <c r="J48" s="10">
        <v>12</v>
      </c>
      <c r="K48" s="9" t="s">
        <v>137</v>
      </c>
      <c r="L48" s="6"/>
      <c r="M48" s="10"/>
      <c r="N48" s="5" t="s">
        <v>162</v>
      </c>
    </row>
    <row r="49" spans="1:14" x14ac:dyDescent="0.3">
      <c r="A49" s="5">
        <v>2</v>
      </c>
      <c r="B49" s="5">
        <v>3</v>
      </c>
      <c r="C49" s="5" t="s">
        <v>59</v>
      </c>
      <c r="D49" s="5" t="s">
        <v>30</v>
      </c>
      <c r="E49" s="7">
        <v>186</v>
      </c>
      <c r="F49" s="7">
        <v>166</v>
      </c>
      <c r="G49" s="7">
        <v>174</v>
      </c>
      <c r="H49" s="7">
        <v>174</v>
      </c>
      <c r="I49" s="7">
        <v>700</v>
      </c>
      <c r="J49" s="4">
        <v>14</v>
      </c>
      <c r="K49" s="9" t="s">
        <v>139</v>
      </c>
      <c r="L49" s="6"/>
      <c r="M49" s="10"/>
      <c r="N49" s="5" t="s">
        <v>159</v>
      </c>
    </row>
    <row r="50" spans="1:14" x14ac:dyDescent="0.3">
      <c r="A50" s="5">
        <v>2</v>
      </c>
      <c r="B50" s="5">
        <v>18</v>
      </c>
      <c r="C50" s="5" t="s">
        <v>74</v>
      </c>
      <c r="D50" s="5" t="s">
        <v>30</v>
      </c>
      <c r="E50" s="7">
        <v>183</v>
      </c>
      <c r="F50" s="7">
        <v>161</v>
      </c>
      <c r="G50" s="7">
        <v>166</v>
      </c>
      <c r="H50" s="7">
        <v>176</v>
      </c>
      <c r="I50" s="7">
        <v>686</v>
      </c>
      <c r="J50" s="10">
        <v>17</v>
      </c>
      <c r="K50" s="9" t="s">
        <v>141</v>
      </c>
      <c r="L50" s="6"/>
      <c r="M50" s="10"/>
      <c r="N50" s="5" t="s">
        <v>160</v>
      </c>
    </row>
    <row r="51" spans="1:14" x14ac:dyDescent="0.3">
      <c r="A51" s="10">
        <v>2</v>
      </c>
      <c r="B51" s="10">
        <v>8</v>
      </c>
      <c r="C51" s="10" t="s">
        <v>64</v>
      </c>
      <c r="D51" s="10" t="s">
        <v>30</v>
      </c>
      <c r="E51" s="7">
        <v>179</v>
      </c>
      <c r="F51" s="7">
        <v>169</v>
      </c>
      <c r="G51" s="7">
        <v>140</v>
      </c>
      <c r="H51" s="7">
        <v>183</v>
      </c>
      <c r="I51" s="7">
        <v>671</v>
      </c>
      <c r="J51" s="10">
        <v>18</v>
      </c>
      <c r="K51" s="10" t="s">
        <v>135</v>
      </c>
      <c r="L51" s="6"/>
      <c r="M51" s="10"/>
      <c r="N51" s="10" t="s">
        <v>161</v>
      </c>
    </row>
    <row r="52" spans="1:14" x14ac:dyDescent="0.3">
      <c r="A52" s="5">
        <v>2</v>
      </c>
      <c r="B52" s="5">
        <v>26</v>
      </c>
      <c r="C52" s="5" t="s">
        <v>81</v>
      </c>
      <c r="D52" s="5" t="s">
        <v>30</v>
      </c>
      <c r="E52" s="7">
        <v>187</v>
      </c>
      <c r="F52" s="7">
        <v>152</v>
      </c>
      <c r="G52" s="7">
        <v>81</v>
      </c>
      <c r="H52" s="7">
        <v>153</v>
      </c>
      <c r="I52" s="7">
        <v>573</v>
      </c>
      <c r="J52" s="5">
        <v>20</v>
      </c>
      <c r="K52" s="9" t="s">
        <v>137</v>
      </c>
      <c r="L52" s="6"/>
      <c r="M52" s="10"/>
      <c r="N52" s="5" t="s">
        <v>162</v>
      </c>
    </row>
    <row r="53" spans="1:14" x14ac:dyDescent="0.3">
      <c r="A53" s="5">
        <v>2</v>
      </c>
      <c r="B53" s="5">
        <v>4</v>
      </c>
      <c r="C53" s="5" t="s">
        <v>60</v>
      </c>
      <c r="D53" s="5" t="s">
        <v>30</v>
      </c>
      <c r="E53" s="7">
        <v>170</v>
      </c>
      <c r="F53" s="7">
        <v>158</v>
      </c>
      <c r="G53" s="7">
        <v>107</v>
      </c>
      <c r="H53" s="7">
        <v>133</v>
      </c>
      <c r="I53" s="7">
        <v>568</v>
      </c>
      <c r="J53" s="10">
        <v>22</v>
      </c>
      <c r="K53" s="5" t="s">
        <v>139</v>
      </c>
      <c r="L53" s="6"/>
      <c r="M53" s="10"/>
      <c r="N53" s="5" t="s">
        <v>159</v>
      </c>
    </row>
    <row r="54" spans="1:14" x14ac:dyDescent="0.3">
      <c r="A54" s="5">
        <v>2</v>
      </c>
      <c r="B54" s="5">
        <v>24</v>
      </c>
      <c r="C54" s="5" t="s">
        <v>80</v>
      </c>
      <c r="D54" s="5" t="s">
        <v>30</v>
      </c>
      <c r="E54" s="7">
        <v>164</v>
      </c>
      <c r="F54" s="7">
        <v>174</v>
      </c>
      <c r="G54" s="7">
        <v>91</v>
      </c>
      <c r="H54" s="7">
        <v>135</v>
      </c>
      <c r="I54" s="7">
        <v>564</v>
      </c>
      <c r="J54" s="10">
        <v>23</v>
      </c>
      <c r="K54" s="5" t="s">
        <v>141</v>
      </c>
      <c r="L54" s="6"/>
      <c r="M54" s="10"/>
      <c r="N54" s="5" t="s">
        <v>160</v>
      </c>
    </row>
    <row r="55" spans="1:14" x14ac:dyDescent="0.3">
      <c r="A55" s="5">
        <v>3</v>
      </c>
      <c r="B55" s="5">
        <v>8</v>
      </c>
      <c r="C55" s="5" t="s">
        <v>91</v>
      </c>
      <c r="D55" s="5" t="s">
        <v>34</v>
      </c>
      <c r="E55" s="7">
        <v>98</v>
      </c>
      <c r="F55" s="7">
        <v>96</v>
      </c>
      <c r="G55" s="7">
        <v>97</v>
      </c>
      <c r="H55" s="7">
        <v>89</v>
      </c>
      <c r="I55" s="7">
        <v>380</v>
      </c>
      <c r="J55" s="10">
        <v>2</v>
      </c>
      <c r="K55" s="5" t="s">
        <v>139</v>
      </c>
      <c r="L55" s="6"/>
      <c r="M55" s="10"/>
      <c r="N55" s="5" t="s">
        <v>163</v>
      </c>
    </row>
    <row r="56" spans="1:14" x14ac:dyDescent="0.3">
      <c r="A56" s="5">
        <v>3</v>
      </c>
      <c r="B56" s="5">
        <v>23</v>
      </c>
      <c r="C56" s="5" t="s">
        <v>105</v>
      </c>
      <c r="D56" s="5" t="s">
        <v>34</v>
      </c>
      <c r="E56" s="7">
        <v>87</v>
      </c>
      <c r="F56" s="7">
        <v>96</v>
      </c>
      <c r="G56" s="7">
        <v>98</v>
      </c>
      <c r="H56" s="7">
        <v>84</v>
      </c>
      <c r="I56" s="7">
        <v>365</v>
      </c>
      <c r="J56" s="10">
        <v>6</v>
      </c>
      <c r="K56" s="9" t="s">
        <v>141</v>
      </c>
      <c r="L56" s="6"/>
      <c r="M56" s="10"/>
      <c r="N56" s="5" t="s">
        <v>164</v>
      </c>
    </row>
    <row r="57" spans="1:14" x14ac:dyDescent="0.3">
      <c r="A57" s="5">
        <v>3</v>
      </c>
      <c r="B57" s="5">
        <v>10</v>
      </c>
      <c r="C57" s="5" t="s">
        <v>93</v>
      </c>
      <c r="D57" s="5" t="s">
        <v>34</v>
      </c>
      <c r="E57" s="7">
        <v>85</v>
      </c>
      <c r="F57" s="7">
        <v>88</v>
      </c>
      <c r="G57" s="7">
        <v>89</v>
      </c>
      <c r="H57" s="7">
        <v>96</v>
      </c>
      <c r="I57" s="7">
        <v>358</v>
      </c>
      <c r="J57" s="5">
        <v>7</v>
      </c>
      <c r="K57" s="9" t="s">
        <v>135</v>
      </c>
      <c r="L57" s="6"/>
      <c r="M57" s="10"/>
      <c r="N57" s="5" t="s">
        <v>165</v>
      </c>
    </row>
    <row r="58" spans="1:14" x14ac:dyDescent="0.3">
      <c r="A58" s="5">
        <v>3</v>
      </c>
      <c r="B58" s="5">
        <v>16</v>
      </c>
      <c r="C58" s="5" t="s">
        <v>99</v>
      </c>
      <c r="D58" s="5" t="s">
        <v>34</v>
      </c>
      <c r="E58" s="7">
        <v>95</v>
      </c>
      <c r="F58" s="7">
        <v>84</v>
      </c>
      <c r="G58" s="7">
        <v>81</v>
      </c>
      <c r="H58" s="7">
        <v>91</v>
      </c>
      <c r="I58" s="7">
        <v>351</v>
      </c>
      <c r="J58" s="10">
        <v>9</v>
      </c>
      <c r="K58" s="9" t="s">
        <v>137</v>
      </c>
      <c r="L58" s="6"/>
      <c r="M58" s="10"/>
      <c r="N58" s="5" t="s">
        <v>166</v>
      </c>
    </row>
    <row r="59" spans="1:14" x14ac:dyDescent="0.3">
      <c r="A59" s="14">
        <v>3</v>
      </c>
      <c r="B59" s="14">
        <v>22</v>
      </c>
      <c r="C59" s="14" t="s">
        <v>104</v>
      </c>
      <c r="D59" s="14" t="s">
        <v>34</v>
      </c>
      <c r="E59" s="14">
        <v>90</v>
      </c>
      <c r="F59" s="14">
        <v>69</v>
      </c>
      <c r="G59" s="14">
        <v>99</v>
      </c>
      <c r="H59" s="14">
        <v>93</v>
      </c>
      <c r="I59" s="14">
        <v>351</v>
      </c>
      <c r="J59" s="14">
        <v>9</v>
      </c>
      <c r="K59" s="14" t="s">
        <v>139</v>
      </c>
      <c r="L59" s="16"/>
      <c r="M59" s="14"/>
      <c r="N59" s="14" t="s">
        <v>163</v>
      </c>
    </row>
    <row r="60" spans="1:14" x14ac:dyDescent="0.3">
      <c r="A60" s="5">
        <v>3</v>
      </c>
      <c r="B60" s="5">
        <v>17</v>
      </c>
      <c r="C60" s="5" t="s">
        <v>100</v>
      </c>
      <c r="D60" s="5" t="s">
        <v>34</v>
      </c>
      <c r="E60" s="7">
        <v>71</v>
      </c>
      <c r="F60" s="7">
        <v>85</v>
      </c>
      <c r="G60" s="7">
        <v>97</v>
      </c>
      <c r="H60" s="7">
        <v>86</v>
      </c>
      <c r="I60" s="7">
        <v>339</v>
      </c>
      <c r="J60" s="10">
        <v>12</v>
      </c>
      <c r="K60" s="9" t="s">
        <v>137</v>
      </c>
      <c r="L60" s="6"/>
      <c r="M60" s="10"/>
      <c r="N60" s="5" t="s">
        <v>166</v>
      </c>
    </row>
    <row r="61" spans="1:14" x14ac:dyDescent="0.3">
      <c r="A61" s="14">
        <v>3</v>
      </c>
      <c r="B61" s="14">
        <v>1</v>
      </c>
      <c r="C61" s="14" t="s">
        <v>84</v>
      </c>
      <c r="D61" s="14" t="s">
        <v>34</v>
      </c>
      <c r="E61" s="14">
        <v>92</v>
      </c>
      <c r="F61" s="14">
        <v>78</v>
      </c>
      <c r="G61" s="14">
        <v>83</v>
      </c>
      <c r="H61" s="14">
        <v>62</v>
      </c>
      <c r="I61" s="14">
        <v>315</v>
      </c>
      <c r="J61" s="14">
        <v>16</v>
      </c>
      <c r="K61" s="14" t="s">
        <v>137</v>
      </c>
      <c r="L61" s="16"/>
      <c r="M61" s="14"/>
      <c r="N61" s="14" t="s">
        <v>166</v>
      </c>
    </row>
    <row r="62" spans="1:14" x14ac:dyDescent="0.3">
      <c r="A62" s="5">
        <v>3</v>
      </c>
      <c r="B62" s="5">
        <v>9</v>
      </c>
      <c r="C62" s="5" t="s">
        <v>92</v>
      </c>
      <c r="D62" s="5" t="s">
        <v>34</v>
      </c>
      <c r="E62" s="7">
        <v>83</v>
      </c>
      <c r="F62" s="7">
        <v>72</v>
      </c>
      <c r="G62" s="7">
        <v>92</v>
      </c>
      <c r="H62" s="7">
        <v>68</v>
      </c>
      <c r="I62" s="7">
        <v>315</v>
      </c>
      <c r="J62" s="5">
        <v>16</v>
      </c>
      <c r="K62" s="9" t="s">
        <v>137</v>
      </c>
      <c r="L62" s="6"/>
      <c r="M62" s="10"/>
      <c r="N62" s="5" t="s">
        <v>166</v>
      </c>
    </row>
    <row r="63" spans="1:14" x14ac:dyDescent="0.3">
      <c r="A63" s="5">
        <v>3</v>
      </c>
      <c r="B63" s="5">
        <v>6</v>
      </c>
      <c r="C63" s="5" t="s">
        <v>89</v>
      </c>
      <c r="D63" s="5" t="s">
        <v>34</v>
      </c>
      <c r="E63" s="7">
        <v>82</v>
      </c>
      <c r="F63" s="7">
        <v>71</v>
      </c>
      <c r="G63" s="7">
        <v>78</v>
      </c>
      <c r="H63" s="7">
        <v>83</v>
      </c>
      <c r="I63" s="7">
        <v>314</v>
      </c>
      <c r="J63" s="5">
        <v>18</v>
      </c>
      <c r="K63" s="9" t="s">
        <v>139</v>
      </c>
      <c r="L63" s="6"/>
      <c r="M63" s="10"/>
      <c r="N63" s="5" t="s">
        <v>163</v>
      </c>
    </row>
    <row r="64" spans="1:14" x14ac:dyDescent="0.3">
      <c r="A64" s="5">
        <v>3</v>
      </c>
      <c r="B64" s="5">
        <v>27</v>
      </c>
      <c r="C64" s="5" t="s">
        <v>109</v>
      </c>
      <c r="D64" s="5" t="s">
        <v>34</v>
      </c>
      <c r="E64" s="7">
        <v>71</v>
      </c>
      <c r="F64" s="7">
        <v>82</v>
      </c>
      <c r="G64" s="7">
        <v>74</v>
      </c>
      <c r="H64" s="7">
        <v>73</v>
      </c>
      <c r="I64" s="7">
        <v>300</v>
      </c>
      <c r="J64" s="10">
        <v>19</v>
      </c>
      <c r="K64" s="9" t="s">
        <v>141</v>
      </c>
      <c r="L64" s="6"/>
      <c r="M64" s="10"/>
      <c r="N64" s="5" t="s">
        <v>164</v>
      </c>
    </row>
    <row r="65" spans="1:14" x14ac:dyDescent="0.3">
      <c r="A65" s="5">
        <v>3</v>
      </c>
      <c r="B65" s="5">
        <v>15</v>
      </c>
      <c r="C65" s="5" t="s">
        <v>98</v>
      </c>
      <c r="D65" s="5" t="s">
        <v>34</v>
      </c>
      <c r="E65" s="7">
        <v>75</v>
      </c>
      <c r="F65" s="7">
        <v>34</v>
      </c>
      <c r="G65" s="7">
        <v>95</v>
      </c>
      <c r="H65" s="7">
        <v>74</v>
      </c>
      <c r="I65" s="7">
        <v>278</v>
      </c>
      <c r="J65" s="10">
        <v>20</v>
      </c>
      <c r="K65" s="9" t="s">
        <v>135</v>
      </c>
      <c r="L65" s="6"/>
      <c r="M65" s="10"/>
      <c r="N65" s="5" t="s">
        <v>165</v>
      </c>
    </row>
    <row r="66" spans="1:14" x14ac:dyDescent="0.3">
      <c r="A66" s="5">
        <v>3</v>
      </c>
      <c r="B66" s="5">
        <v>20</v>
      </c>
      <c r="C66" s="5" t="s">
        <v>103</v>
      </c>
      <c r="D66" s="5" t="s">
        <v>34</v>
      </c>
      <c r="E66" s="7">
        <v>76</v>
      </c>
      <c r="F66" s="7">
        <v>59</v>
      </c>
      <c r="G66" s="7">
        <v>55</v>
      </c>
      <c r="H66" s="7">
        <v>75</v>
      </c>
      <c r="I66" s="7">
        <v>265</v>
      </c>
      <c r="J66" s="9">
        <v>21</v>
      </c>
      <c r="K66" s="9" t="s">
        <v>137</v>
      </c>
      <c r="L66" s="6"/>
      <c r="M66" s="10"/>
      <c r="N66" s="5" t="s">
        <v>166</v>
      </c>
    </row>
    <row r="67" spans="1:14" x14ac:dyDescent="0.3">
      <c r="A67" s="5">
        <v>3</v>
      </c>
      <c r="B67" s="5">
        <v>2</v>
      </c>
      <c r="C67" s="5" t="s">
        <v>85</v>
      </c>
      <c r="D67" s="5" t="s">
        <v>34</v>
      </c>
      <c r="E67" s="7">
        <v>78</v>
      </c>
      <c r="F67" s="7">
        <v>33</v>
      </c>
      <c r="G67" s="7">
        <v>56</v>
      </c>
      <c r="H67" s="7">
        <v>56</v>
      </c>
      <c r="I67" s="7">
        <v>223</v>
      </c>
      <c r="J67" s="10">
        <v>25</v>
      </c>
      <c r="K67" s="9" t="s">
        <v>139</v>
      </c>
      <c r="L67" s="6" t="s">
        <v>187</v>
      </c>
      <c r="M67" s="10"/>
      <c r="N67" s="5" t="s">
        <v>163</v>
      </c>
    </row>
    <row r="68" spans="1:14" x14ac:dyDescent="0.3">
      <c r="A68" s="5">
        <v>3</v>
      </c>
      <c r="B68" s="5">
        <v>5</v>
      </c>
      <c r="C68" s="5" t="s">
        <v>88</v>
      </c>
      <c r="D68" s="5" t="s">
        <v>34</v>
      </c>
      <c r="E68" s="7">
        <v>71</v>
      </c>
      <c r="F68" s="7">
        <v>50</v>
      </c>
      <c r="G68" s="7">
        <v>57</v>
      </c>
      <c r="H68" s="7">
        <v>30</v>
      </c>
      <c r="I68" s="7">
        <v>208</v>
      </c>
      <c r="J68" s="4">
        <v>26</v>
      </c>
      <c r="K68" s="9" t="s">
        <v>141</v>
      </c>
      <c r="L68" s="6"/>
      <c r="M68" s="10"/>
      <c r="N68" s="5" t="s">
        <v>164</v>
      </c>
    </row>
    <row r="69" spans="1:14" x14ac:dyDescent="0.3">
      <c r="A69" s="5">
        <v>3</v>
      </c>
      <c r="B69" s="5">
        <v>12</v>
      </c>
      <c r="C69" s="5" t="s">
        <v>95</v>
      </c>
      <c r="D69" s="5" t="s">
        <v>30</v>
      </c>
      <c r="E69" s="7">
        <v>97</v>
      </c>
      <c r="F69" s="7">
        <v>97</v>
      </c>
      <c r="G69" s="7">
        <v>100</v>
      </c>
      <c r="H69" s="7">
        <v>100</v>
      </c>
      <c r="I69" s="7">
        <v>394</v>
      </c>
      <c r="J69" s="10">
        <v>1</v>
      </c>
      <c r="K69" s="9" t="s">
        <v>141</v>
      </c>
      <c r="L69" s="6"/>
      <c r="M69" s="10"/>
      <c r="N69" s="5" t="s">
        <v>167</v>
      </c>
    </row>
    <row r="70" spans="1:14" x14ac:dyDescent="0.3">
      <c r="A70" s="5">
        <v>3</v>
      </c>
      <c r="B70" s="5">
        <v>25</v>
      </c>
      <c r="C70" s="5" t="s">
        <v>107</v>
      </c>
      <c r="D70" s="5" t="s">
        <v>30</v>
      </c>
      <c r="E70" s="7">
        <v>99</v>
      </c>
      <c r="F70" s="7">
        <v>84</v>
      </c>
      <c r="G70" s="7">
        <v>97</v>
      </c>
      <c r="H70" s="7">
        <v>90</v>
      </c>
      <c r="I70" s="7">
        <v>370</v>
      </c>
      <c r="J70" s="4">
        <v>3</v>
      </c>
      <c r="K70" s="9" t="s">
        <v>141</v>
      </c>
      <c r="L70" s="6"/>
      <c r="M70" s="10"/>
      <c r="N70" s="5" t="s">
        <v>167</v>
      </c>
    </row>
    <row r="71" spans="1:14" x14ac:dyDescent="0.3">
      <c r="A71" s="5">
        <v>3</v>
      </c>
      <c r="B71" s="5">
        <v>3</v>
      </c>
      <c r="C71" s="5" t="s">
        <v>86</v>
      </c>
      <c r="D71" s="5" t="s">
        <v>30</v>
      </c>
      <c r="E71" s="7">
        <v>82</v>
      </c>
      <c r="F71" s="7">
        <v>100</v>
      </c>
      <c r="G71" s="7">
        <v>96</v>
      </c>
      <c r="H71" s="7">
        <v>90</v>
      </c>
      <c r="I71" s="7">
        <v>368</v>
      </c>
      <c r="J71" s="4">
        <v>4</v>
      </c>
      <c r="K71" s="9" t="s">
        <v>137</v>
      </c>
      <c r="L71" s="6"/>
      <c r="M71" s="10"/>
      <c r="N71" s="5" t="s">
        <v>169</v>
      </c>
    </row>
    <row r="72" spans="1:14" x14ac:dyDescent="0.3">
      <c r="A72" s="5">
        <v>3</v>
      </c>
      <c r="B72" s="5">
        <v>11</v>
      </c>
      <c r="C72" s="5" t="s">
        <v>94</v>
      </c>
      <c r="D72" s="5" t="s">
        <v>30</v>
      </c>
      <c r="E72" s="7">
        <v>97</v>
      </c>
      <c r="F72" s="7">
        <v>77</v>
      </c>
      <c r="G72" s="7">
        <v>96</v>
      </c>
      <c r="H72" s="7">
        <v>96</v>
      </c>
      <c r="I72" s="7">
        <v>366</v>
      </c>
      <c r="J72" s="10">
        <v>5</v>
      </c>
      <c r="K72" s="9" t="s">
        <v>139</v>
      </c>
      <c r="L72" s="6"/>
      <c r="M72" s="10"/>
      <c r="N72" s="5" t="s">
        <v>170</v>
      </c>
    </row>
    <row r="73" spans="1:14" x14ac:dyDescent="0.3">
      <c r="A73" s="14">
        <v>3</v>
      </c>
      <c r="B73" s="14">
        <v>7</v>
      </c>
      <c r="C73" s="14" t="s">
        <v>90</v>
      </c>
      <c r="D73" s="14" t="s">
        <v>30</v>
      </c>
      <c r="E73" s="14">
        <v>97</v>
      </c>
      <c r="F73" s="14">
        <v>83</v>
      </c>
      <c r="G73" s="14">
        <v>93</v>
      </c>
      <c r="H73" s="14">
        <v>85</v>
      </c>
      <c r="I73" s="14">
        <v>358</v>
      </c>
      <c r="J73" s="14">
        <v>7</v>
      </c>
      <c r="K73" s="14" t="s">
        <v>141</v>
      </c>
      <c r="L73" s="16"/>
      <c r="M73" s="14"/>
      <c r="N73" s="14" t="s">
        <v>167</v>
      </c>
    </row>
    <row r="74" spans="1:14" x14ac:dyDescent="0.3">
      <c r="A74" s="5">
        <v>3</v>
      </c>
      <c r="B74" s="5">
        <v>18</v>
      </c>
      <c r="C74" s="5" t="s">
        <v>101</v>
      </c>
      <c r="D74" s="5" t="s">
        <v>30</v>
      </c>
      <c r="E74" s="7">
        <v>82</v>
      </c>
      <c r="F74" s="7">
        <v>88</v>
      </c>
      <c r="G74" s="7">
        <v>89</v>
      </c>
      <c r="H74" s="7">
        <v>83</v>
      </c>
      <c r="I74" s="7">
        <v>342</v>
      </c>
      <c r="J74" s="5">
        <v>11</v>
      </c>
      <c r="K74" s="9" t="s">
        <v>135</v>
      </c>
      <c r="L74" s="6"/>
      <c r="M74" s="10"/>
      <c r="N74" s="5" t="s">
        <v>168</v>
      </c>
    </row>
    <row r="75" spans="1:14" x14ac:dyDescent="0.3">
      <c r="A75" s="5">
        <v>3</v>
      </c>
      <c r="B75" s="5">
        <v>14</v>
      </c>
      <c r="C75" s="5" t="s">
        <v>97</v>
      </c>
      <c r="D75" s="5" t="s">
        <v>30</v>
      </c>
      <c r="E75" s="7">
        <v>92</v>
      </c>
      <c r="F75" s="7">
        <v>87</v>
      </c>
      <c r="G75" s="7">
        <v>88</v>
      </c>
      <c r="H75" s="7">
        <v>72</v>
      </c>
      <c r="I75" s="7">
        <v>339</v>
      </c>
      <c r="J75" s="10">
        <v>12</v>
      </c>
      <c r="K75" s="9" t="s">
        <v>137</v>
      </c>
      <c r="L75" s="6"/>
      <c r="M75" s="10"/>
      <c r="N75" s="5" t="s">
        <v>169</v>
      </c>
    </row>
    <row r="76" spans="1:14" x14ac:dyDescent="0.3">
      <c r="A76" s="10">
        <v>3</v>
      </c>
      <c r="B76" s="10">
        <v>4</v>
      </c>
      <c r="C76" s="10" t="s">
        <v>87</v>
      </c>
      <c r="D76" s="10" t="s">
        <v>30</v>
      </c>
      <c r="E76" s="7">
        <v>95</v>
      </c>
      <c r="F76" s="7">
        <v>71</v>
      </c>
      <c r="G76" s="7">
        <v>90</v>
      </c>
      <c r="H76" s="7">
        <v>81</v>
      </c>
      <c r="I76" s="7">
        <v>337</v>
      </c>
      <c r="J76" s="10">
        <v>14</v>
      </c>
      <c r="K76" s="10" t="s">
        <v>139</v>
      </c>
      <c r="L76" s="6"/>
      <c r="M76" s="10"/>
      <c r="N76" s="10" t="s">
        <v>170</v>
      </c>
    </row>
    <row r="77" spans="1:14" x14ac:dyDescent="0.3">
      <c r="A77" s="5">
        <v>3</v>
      </c>
      <c r="B77" s="5">
        <v>26</v>
      </c>
      <c r="C77" s="5" t="s">
        <v>108</v>
      </c>
      <c r="D77" s="5" t="s">
        <v>30</v>
      </c>
      <c r="E77" s="7">
        <v>88</v>
      </c>
      <c r="F77" s="7">
        <v>79</v>
      </c>
      <c r="G77" s="7">
        <v>88</v>
      </c>
      <c r="H77" s="7">
        <v>73</v>
      </c>
      <c r="I77" s="7">
        <v>328</v>
      </c>
      <c r="J77" s="10">
        <v>15</v>
      </c>
      <c r="K77" s="9" t="s">
        <v>141</v>
      </c>
      <c r="L77" s="6"/>
      <c r="M77" s="10"/>
      <c r="N77" s="5" t="s">
        <v>167</v>
      </c>
    </row>
    <row r="78" spans="1:14" x14ac:dyDescent="0.3">
      <c r="A78" s="5">
        <v>3</v>
      </c>
      <c r="B78" s="5">
        <v>24</v>
      </c>
      <c r="C78" s="5" t="s">
        <v>106</v>
      </c>
      <c r="D78" s="5" t="s">
        <v>30</v>
      </c>
      <c r="E78" s="7">
        <v>88</v>
      </c>
      <c r="F78" s="7">
        <v>65</v>
      </c>
      <c r="G78" s="7">
        <v>47</v>
      </c>
      <c r="H78" s="7">
        <v>61</v>
      </c>
      <c r="I78" s="7">
        <v>261</v>
      </c>
      <c r="J78" s="10">
        <v>22</v>
      </c>
      <c r="K78" s="5" t="s">
        <v>135</v>
      </c>
      <c r="L78" s="6"/>
      <c r="M78" s="10"/>
      <c r="N78" s="5" t="s">
        <v>168</v>
      </c>
    </row>
    <row r="79" spans="1:14" x14ac:dyDescent="0.3">
      <c r="A79" s="5">
        <v>3</v>
      </c>
      <c r="B79" s="5">
        <v>19</v>
      </c>
      <c r="C79" s="5" t="s">
        <v>102</v>
      </c>
      <c r="D79" s="5" t="s">
        <v>30</v>
      </c>
      <c r="E79" s="7">
        <v>80</v>
      </c>
      <c r="F79" s="7">
        <v>65</v>
      </c>
      <c r="G79" s="7">
        <v>70</v>
      </c>
      <c r="H79" s="7">
        <v>43</v>
      </c>
      <c r="I79" s="7">
        <v>258</v>
      </c>
      <c r="J79" s="4">
        <v>23</v>
      </c>
      <c r="K79" s="5" t="s">
        <v>137</v>
      </c>
      <c r="L79" s="6"/>
      <c r="M79" s="10"/>
      <c r="N79" s="5" t="s">
        <v>169</v>
      </c>
    </row>
    <row r="80" spans="1:14" x14ac:dyDescent="0.3">
      <c r="A80" s="5">
        <v>3</v>
      </c>
      <c r="B80" s="5">
        <v>13</v>
      </c>
      <c r="C80" s="5" t="s">
        <v>96</v>
      </c>
      <c r="D80" s="5" t="s">
        <v>30</v>
      </c>
      <c r="E80" s="7">
        <v>76</v>
      </c>
      <c r="F80" s="7">
        <v>35</v>
      </c>
      <c r="G80" s="7">
        <v>76</v>
      </c>
      <c r="H80" s="7">
        <v>59</v>
      </c>
      <c r="I80" s="7">
        <v>246</v>
      </c>
      <c r="J80" s="10">
        <v>24</v>
      </c>
      <c r="K80" s="5" t="s">
        <v>139</v>
      </c>
      <c r="L80" s="6" t="s">
        <v>181</v>
      </c>
      <c r="M80" s="10"/>
      <c r="N80" s="5" t="s">
        <v>170</v>
      </c>
    </row>
    <row r="81" spans="1:14" x14ac:dyDescent="0.3">
      <c r="A81" s="5">
        <v>4</v>
      </c>
      <c r="B81" s="5">
        <v>23</v>
      </c>
      <c r="C81" s="5" t="s">
        <v>131</v>
      </c>
      <c r="D81" s="5" t="s">
        <v>34</v>
      </c>
      <c r="E81" s="7">
        <v>191</v>
      </c>
      <c r="F81" s="7">
        <v>185</v>
      </c>
      <c r="G81" s="7">
        <v>190</v>
      </c>
      <c r="H81" s="7">
        <v>197</v>
      </c>
      <c r="I81" s="7">
        <v>763</v>
      </c>
      <c r="J81" s="10">
        <v>2</v>
      </c>
      <c r="K81" s="9" t="s">
        <v>141</v>
      </c>
      <c r="L81" s="6"/>
      <c r="M81" s="10"/>
      <c r="N81" s="5" t="s">
        <v>171</v>
      </c>
    </row>
    <row r="82" spans="1:14" x14ac:dyDescent="0.3">
      <c r="A82" s="5">
        <v>4</v>
      </c>
      <c r="B82" s="5">
        <v>26</v>
      </c>
      <c r="C82" s="5" t="s">
        <v>134</v>
      </c>
      <c r="D82" s="5" t="s">
        <v>34</v>
      </c>
      <c r="E82" s="7">
        <v>197</v>
      </c>
      <c r="F82" s="7">
        <v>160</v>
      </c>
      <c r="G82" s="7">
        <v>190</v>
      </c>
      <c r="H82" s="7">
        <v>195</v>
      </c>
      <c r="I82" s="7">
        <v>742</v>
      </c>
      <c r="J82" s="5">
        <v>3</v>
      </c>
      <c r="K82" s="9" t="s">
        <v>137</v>
      </c>
      <c r="L82" s="6"/>
      <c r="M82" s="10"/>
      <c r="N82" s="5" t="s">
        <v>173</v>
      </c>
    </row>
    <row r="83" spans="1:14" x14ac:dyDescent="0.3">
      <c r="A83" s="5">
        <v>4</v>
      </c>
      <c r="B83" s="5">
        <v>19</v>
      </c>
      <c r="C83" s="5" t="s">
        <v>127</v>
      </c>
      <c r="D83" s="5" t="s">
        <v>34</v>
      </c>
      <c r="E83" s="7">
        <v>195</v>
      </c>
      <c r="F83" s="7">
        <v>168</v>
      </c>
      <c r="G83" s="7">
        <v>170</v>
      </c>
      <c r="H83" s="7">
        <v>197</v>
      </c>
      <c r="I83" s="7">
        <v>730</v>
      </c>
      <c r="J83" s="9">
        <v>5</v>
      </c>
      <c r="K83" s="9" t="s">
        <v>137</v>
      </c>
      <c r="L83" s="6"/>
      <c r="M83" s="10"/>
      <c r="N83" s="5" t="s">
        <v>173</v>
      </c>
    </row>
    <row r="84" spans="1:14" x14ac:dyDescent="0.3">
      <c r="A84" s="10">
        <v>4</v>
      </c>
      <c r="B84" s="10">
        <v>7</v>
      </c>
      <c r="C84" s="10" t="s">
        <v>115</v>
      </c>
      <c r="D84" s="10" t="s">
        <v>34</v>
      </c>
      <c r="E84" s="7">
        <v>179</v>
      </c>
      <c r="F84" s="7">
        <v>178</v>
      </c>
      <c r="G84" s="7">
        <v>165</v>
      </c>
      <c r="H84" s="7">
        <v>192</v>
      </c>
      <c r="I84" s="7">
        <v>714</v>
      </c>
      <c r="J84" s="10">
        <v>6</v>
      </c>
      <c r="K84" s="10" t="s">
        <v>139</v>
      </c>
      <c r="L84" s="6"/>
      <c r="M84" s="10"/>
      <c r="N84" s="10" t="s">
        <v>174</v>
      </c>
    </row>
    <row r="85" spans="1:14" x14ac:dyDescent="0.3">
      <c r="A85" s="5">
        <v>4</v>
      </c>
      <c r="B85" s="5">
        <v>14</v>
      </c>
      <c r="C85" s="5" t="s">
        <v>122</v>
      </c>
      <c r="D85" s="5" t="s">
        <v>34</v>
      </c>
      <c r="E85" s="7">
        <v>183</v>
      </c>
      <c r="F85" s="7">
        <v>149</v>
      </c>
      <c r="G85" s="7">
        <v>175</v>
      </c>
      <c r="H85" s="7">
        <v>180</v>
      </c>
      <c r="I85" s="7">
        <v>687</v>
      </c>
      <c r="J85" s="10">
        <v>9</v>
      </c>
      <c r="K85" s="9" t="s">
        <v>141</v>
      </c>
      <c r="L85" s="6"/>
      <c r="M85" s="10"/>
      <c r="N85" s="5" t="s">
        <v>171</v>
      </c>
    </row>
    <row r="86" spans="1:14" x14ac:dyDescent="0.3">
      <c r="A86" s="5">
        <v>4</v>
      </c>
      <c r="B86" s="5">
        <v>16</v>
      </c>
      <c r="C86" s="5" t="s">
        <v>124</v>
      </c>
      <c r="D86" s="5" t="s">
        <v>34</v>
      </c>
      <c r="E86" s="7">
        <v>178</v>
      </c>
      <c r="F86" s="7">
        <v>143.5</v>
      </c>
      <c r="G86" s="7">
        <v>190</v>
      </c>
      <c r="H86" s="7">
        <v>174</v>
      </c>
      <c r="I86" s="7">
        <v>685.5</v>
      </c>
      <c r="J86" s="10">
        <v>10</v>
      </c>
      <c r="K86" s="9" t="s">
        <v>135</v>
      </c>
      <c r="L86" s="6"/>
      <c r="M86" s="10"/>
      <c r="N86" s="5" t="s">
        <v>172</v>
      </c>
    </row>
    <row r="87" spans="1:14" x14ac:dyDescent="0.3">
      <c r="A87" s="5">
        <v>4</v>
      </c>
      <c r="B87" s="5">
        <v>3</v>
      </c>
      <c r="C87" s="5" t="s">
        <v>112</v>
      </c>
      <c r="D87" s="5" t="s">
        <v>34</v>
      </c>
      <c r="E87" s="7">
        <v>172</v>
      </c>
      <c r="F87" s="7">
        <v>156</v>
      </c>
      <c r="G87" s="7">
        <v>153</v>
      </c>
      <c r="H87" s="7">
        <v>178</v>
      </c>
      <c r="I87" s="7">
        <v>659</v>
      </c>
      <c r="J87" s="10">
        <v>14</v>
      </c>
      <c r="K87" s="9" t="s">
        <v>135</v>
      </c>
      <c r="L87" s="6"/>
      <c r="M87" s="10"/>
      <c r="N87" s="5" t="s">
        <v>172</v>
      </c>
    </row>
    <row r="88" spans="1:14" x14ac:dyDescent="0.3">
      <c r="A88" s="5">
        <v>4</v>
      </c>
      <c r="B88" s="5">
        <v>13</v>
      </c>
      <c r="C88" s="5" t="s">
        <v>121</v>
      </c>
      <c r="D88" s="5" t="s">
        <v>34</v>
      </c>
      <c r="E88" s="7">
        <v>186</v>
      </c>
      <c r="F88" s="7">
        <v>95</v>
      </c>
      <c r="G88" s="7">
        <v>166</v>
      </c>
      <c r="H88" s="7">
        <v>169</v>
      </c>
      <c r="I88" s="7">
        <v>616</v>
      </c>
      <c r="J88" s="10">
        <v>16</v>
      </c>
      <c r="K88" s="9" t="s">
        <v>139</v>
      </c>
      <c r="L88" s="6"/>
      <c r="M88" s="10"/>
      <c r="N88" s="5" t="s">
        <v>174</v>
      </c>
    </row>
    <row r="89" spans="1:14" x14ac:dyDescent="0.3">
      <c r="A89" s="5">
        <v>4</v>
      </c>
      <c r="B89" s="5">
        <v>24</v>
      </c>
      <c r="C89" s="5" t="s">
        <v>132</v>
      </c>
      <c r="D89" s="5" t="s">
        <v>34</v>
      </c>
      <c r="E89" s="7">
        <v>174</v>
      </c>
      <c r="F89" s="7">
        <v>120</v>
      </c>
      <c r="G89" s="7">
        <v>147</v>
      </c>
      <c r="H89" s="7">
        <v>130</v>
      </c>
      <c r="I89" s="7">
        <v>571</v>
      </c>
      <c r="J89" s="4">
        <v>18</v>
      </c>
      <c r="K89" s="9" t="s">
        <v>141</v>
      </c>
      <c r="L89" s="6"/>
      <c r="M89" s="10"/>
      <c r="N89" s="5" t="s">
        <v>171</v>
      </c>
    </row>
    <row r="90" spans="1:14" x14ac:dyDescent="0.3">
      <c r="A90" s="5">
        <v>4</v>
      </c>
      <c r="B90" s="5">
        <v>11</v>
      </c>
      <c r="C90" s="5" t="s">
        <v>119</v>
      </c>
      <c r="D90" s="5" t="s">
        <v>34</v>
      </c>
      <c r="E90" s="7">
        <v>191</v>
      </c>
      <c r="F90" s="7">
        <v>114</v>
      </c>
      <c r="G90" s="7">
        <v>133</v>
      </c>
      <c r="H90" s="7">
        <v>88</v>
      </c>
      <c r="I90" s="7">
        <v>526</v>
      </c>
      <c r="J90" s="10">
        <v>20</v>
      </c>
      <c r="K90" s="9" t="s">
        <v>135</v>
      </c>
      <c r="L90" s="6"/>
      <c r="M90" s="10"/>
      <c r="N90" s="5" t="s">
        <v>172</v>
      </c>
    </row>
    <row r="91" spans="1:14" x14ac:dyDescent="0.3">
      <c r="A91" s="5">
        <v>4</v>
      </c>
      <c r="B91" s="5">
        <v>22</v>
      </c>
      <c r="C91" s="5" t="s">
        <v>130</v>
      </c>
      <c r="D91" s="5" t="s">
        <v>34</v>
      </c>
      <c r="E91" s="7">
        <v>183</v>
      </c>
      <c r="F91" s="7">
        <v>115</v>
      </c>
      <c r="G91" s="7">
        <v>82</v>
      </c>
      <c r="H91" s="7">
        <v>63</v>
      </c>
      <c r="I91" s="7">
        <v>443</v>
      </c>
      <c r="J91" s="10">
        <v>24</v>
      </c>
      <c r="K91" s="9" t="s">
        <v>135</v>
      </c>
      <c r="L91" s="6"/>
      <c r="M91" s="10"/>
      <c r="N91" s="5" t="s">
        <v>172</v>
      </c>
    </row>
    <row r="92" spans="1:14" x14ac:dyDescent="0.3">
      <c r="A92" s="5">
        <v>4</v>
      </c>
      <c r="B92" s="5">
        <v>9</v>
      </c>
      <c r="C92" s="5" t="s">
        <v>117</v>
      </c>
      <c r="D92" s="5" t="s">
        <v>34</v>
      </c>
      <c r="E92" s="7">
        <v>167</v>
      </c>
      <c r="F92" s="7">
        <v>16</v>
      </c>
      <c r="G92" s="7">
        <v>36</v>
      </c>
      <c r="H92" s="7">
        <v>75</v>
      </c>
      <c r="I92" s="7">
        <v>294</v>
      </c>
      <c r="J92" s="10">
        <v>25</v>
      </c>
      <c r="K92" s="9" t="s">
        <v>139</v>
      </c>
      <c r="L92" s="6" t="s">
        <v>181</v>
      </c>
      <c r="M92" s="10"/>
      <c r="N92" s="5" t="s">
        <v>174</v>
      </c>
    </row>
    <row r="93" spans="1:14" x14ac:dyDescent="0.3">
      <c r="A93" s="5">
        <v>4</v>
      </c>
      <c r="B93" s="5">
        <v>15</v>
      </c>
      <c r="C93" s="5" t="s">
        <v>123</v>
      </c>
      <c r="D93" s="5" t="s">
        <v>30</v>
      </c>
      <c r="E93" s="7">
        <v>199</v>
      </c>
      <c r="F93" s="7">
        <v>195</v>
      </c>
      <c r="G93" s="7">
        <v>190</v>
      </c>
      <c r="H93" s="7">
        <v>200</v>
      </c>
      <c r="I93" s="7">
        <v>784</v>
      </c>
      <c r="J93" s="5">
        <v>1</v>
      </c>
      <c r="K93" s="9" t="s">
        <v>135</v>
      </c>
      <c r="L93" s="6"/>
      <c r="M93" s="10"/>
      <c r="N93" s="5" t="s">
        <v>175</v>
      </c>
    </row>
    <row r="94" spans="1:14" x14ac:dyDescent="0.3">
      <c r="A94" s="5">
        <v>4</v>
      </c>
      <c r="B94" s="5">
        <v>2</v>
      </c>
      <c r="C94" s="5" t="s">
        <v>111</v>
      </c>
      <c r="D94" s="5" t="s">
        <v>30</v>
      </c>
      <c r="E94" s="7">
        <v>182</v>
      </c>
      <c r="F94" s="7">
        <v>175</v>
      </c>
      <c r="G94" s="7">
        <v>190</v>
      </c>
      <c r="H94" s="7">
        <v>190</v>
      </c>
      <c r="I94" s="7">
        <v>737</v>
      </c>
      <c r="J94" s="4">
        <v>4</v>
      </c>
      <c r="K94" s="9" t="s">
        <v>137</v>
      </c>
      <c r="L94" s="6"/>
      <c r="M94" s="10"/>
      <c r="N94" s="5" t="s">
        <v>176</v>
      </c>
    </row>
    <row r="95" spans="1:14" x14ac:dyDescent="0.3">
      <c r="A95" s="14">
        <v>4</v>
      </c>
      <c r="B95" s="14">
        <v>10</v>
      </c>
      <c r="C95" s="14" t="s">
        <v>118</v>
      </c>
      <c r="D95" s="14" t="s">
        <v>30</v>
      </c>
      <c r="E95" s="14">
        <v>198</v>
      </c>
      <c r="F95" s="14">
        <v>163</v>
      </c>
      <c r="G95" s="14">
        <v>180</v>
      </c>
      <c r="H95" s="14">
        <v>165</v>
      </c>
      <c r="I95" s="14">
        <v>706</v>
      </c>
      <c r="J95" s="14">
        <v>7</v>
      </c>
      <c r="K95" s="14" t="s">
        <v>139</v>
      </c>
      <c r="L95" s="16"/>
      <c r="M95" s="14"/>
      <c r="N95" s="14" t="s">
        <v>177</v>
      </c>
    </row>
    <row r="96" spans="1:14" x14ac:dyDescent="0.3">
      <c r="A96" s="5">
        <v>4</v>
      </c>
      <c r="B96" s="5">
        <v>5</v>
      </c>
      <c r="C96" s="5" t="s">
        <v>113</v>
      </c>
      <c r="D96" s="5" t="s">
        <v>30</v>
      </c>
      <c r="E96" s="7">
        <v>189</v>
      </c>
      <c r="F96" s="7">
        <v>139</v>
      </c>
      <c r="G96" s="7">
        <v>185</v>
      </c>
      <c r="H96" s="7">
        <v>187</v>
      </c>
      <c r="I96" s="7">
        <v>700</v>
      </c>
      <c r="J96" s="4">
        <v>8</v>
      </c>
      <c r="K96" s="9" t="s">
        <v>141</v>
      </c>
      <c r="L96" s="6"/>
      <c r="M96" s="10"/>
      <c r="N96" s="5" t="s">
        <v>178</v>
      </c>
    </row>
    <row r="97" spans="1:14" x14ac:dyDescent="0.3">
      <c r="A97" s="5">
        <v>4</v>
      </c>
      <c r="B97" s="5">
        <v>8</v>
      </c>
      <c r="C97" s="5" t="s">
        <v>116</v>
      </c>
      <c r="D97" s="5" t="s">
        <v>30</v>
      </c>
      <c r="E97" s="7">
        <v>189</v>
      </c>
      <c r="F97" s="7">
        <v>169</v>
      </c>
      <c r="G97" s="7">
        <v>155</v>
      </c>
      <c r="H97" s="7">
        <v>168</v>
      </c>
      <c r="I97" s="7">
        <v>681</v>
      </c>
      <c r="J97" s="4">
        <v>11</v>
      </c>
      <c r="K97" s="9" t="s">
        <v>135</v>
      </c>
      <c r="L97" s="6"/>
      <c r="M97" s="10"/>
      <c r="N97" s="5" t="s">
        <v>175</v>
      </c>
    </row>
    <row r="98" spans="1:14" x14ac:dyDescent="0.3">
      <c r="A98" s="5">
        <v>4</v>
      </c>
      <c r="B98" s="5">
        <v>20</v>
      </c>
      <c r="C98" s="5" t="s">
        <v>128</v>
      </c>
      <c r="D98" s="5" t="s">
        <v>30</v>
      </c>
      <c r="E98" s="7">
        <v>191</v>
      </c>
      <c r="F98" s="7">
        <v>167.5</v>
      </c>
      <c r="G98" s="7">
        <v>175</v>
      </c>
      <c r="H98" s="7">
        <v>142</v>
      </c>
      <c r="I98" s="7">
        <v>675.5</v>
      </c>
      <c r="J98" s="10">
        <v>12</v>
      </c>
      <c r="K98" s="9" t="s">
        <v>137</v>
      </c>
      <c r="L98" s="6"/>
      <c r="M98" s="10"/>
      <c r="N98" s="5" t="s">
        <v>176</v>
      </c>
    </row>
    <row r="99" spans="1:14" x14ac:dyDescent="0.3">
      <c r="A99" s="5">
        <v>4</v>
      </c>
      <c r="B99" s="5">
        <v>6</v>
      </c>
      <c r="C99" s="5" t="s">
        <v>114</v>
      </c>
      <c r="D99" s="5" t="s">
        <v>30</v>
      </c>
      <c r="E99" s="7">
        <v>186</v>
      </c>
      <c r="F99" s="7">
        <v>149.5</v>
      </c>
      <c r="G99" s="7">
        <v>177</v>
      </c>
      <c r="H99" s="7">
        <v>162</v>
      </c>
      <c r="I99" s="7">
        <v>674.5</v>
      </c>
      <c r="J99" s="4">
        <v>13</v>
      </c>
      <c r="K99" s="9" t="s">
        <v>139</v>
      </c>
      <c r="L99" s="6"/>
      <c r="M99" s="10"/>
      <c r="N99" s="5" t="s">
        <v>177</v>
      </c>
    </row>
    <row r="100" spans="1:14" x14ac:dyDescent="0.3">
      <c r="A100" s="9">
        <v>4</v>
      </c>
      <c r="B100" s="9">
        <v>1</v>
      </c>
      <c r="C100" s="9" t="s">
        <v>110</v>
      </c>
      <c r="D100" s="9" t="s">
        <v>30</v>
      </c>
      <c r="E100" s="7">
        <v>183</v>
      </c>
      <c r="F100" s="7">
        <v>131</v>
      </c>
      <c r="G100" s="7">
        <v>148</v>
      </c>
      <c r="H100" s="7">
        <v>172</v>
      </c>
      <c r="I100" s="7">
        <v>634</v>
      </c>
      <c r="J100" s="9">
        <v>15</v>
      </c>
      <c r="K100" s="9" t="s">
        <v>139</v>
      </c>
      <c r="L100" s="6"/>
      <c r="M100" s="10"/>
      <c r="N100" s="9" t="s">
        <v>177</v>
      </c>
    </row>
    <row r="101" spans="1:14" s="15" customFormat="1" x14ac:dyDescent="0.3">
      <c r="A101" s="10">
        <v>4</v>
      </c>
      <c r="B101" s="10">
        <v>18</v>
      </c>
      <c r="C101" s="10" t="s">
        <v>126</v>
      </c>
      <c r="D101" s="10" t="s">
        <v>30</v>
      </c>
      <c r="E101" s="7">
        <v>194</v>
      </c>
      <c r="F101" s="7">
        <v>81</v>
      </c>
      <c r="G101" s="7">
        <v>175</v>
      </c>
      <c r="H101" s="7">
        <v>129</v>
      </c>
      <c r="I101" s="7">
        <v>579</v>
      </c>
      <c r="J101" s="10">
        <v>17</v>
      </c>
      <c r="K101" s="10" t="s">
        <v>135</v>
      </c>
      <c r="L101" s="6"/>
      <c r="M101" s="10"/>
      <c r="N101" s="10" t="s">
        <v>175</v>
      </c>
    </row>
    <row r="102" spans="1:14" s="15" customFormat="1" x14ac:dyDescent="0.3">
      <c r="A102" s="10">
        <v>4</v>
      </c>
      <c r="B102" s="10">
        <v>25</v>
      </c>
      <c r="C102" s="10" t="s">
        <v>133</v>
      </c>
      <c r="D102" s="10" t="s">
        <v>30</v>
      </c>
      <c r="E102" s="7">
        <v>182</v>
      </c>
      <c r="F102" s="7">
        <v>164</v>
      </c>
      <c r="G102" s="7">
        <v>101</v>
      </c>
      <c r="H102" s="7">
        <v>84</v>
      </c>
      <c r="I102" s="7">
        <v>531</v>
      </c>
      <c r="J102" s="10">
        <v>19</v>
      </c>
      <c r="K102" s="10" t="s">
        <v>137</v>
      </c>
      <c r="L102" s="6"/>
      <c r="M102" s="10"/>
      <c r="N102" s="10" t="s">
        <v>176</v>
      </c>
    </row>
    <row r="103" spans="1:14" s="15" customFormat="1" x14ac:dyDescent="0.3">
      <c r="A103" s="10">
        <v>4</v>
      </c>
      <c r="B103" s="10">
        <v>21</v>
      </c>
      <c r="C103" s="10" t="s">
        <v>129</v>
      </c>
      <c r="D103" s="10" t="s">
        <v>30</v>
      </c>
      <c r="E103" s="7">
        <v>136</v>
      </c>
      <c r="F103" s="7">
        <v>119</v>
      </c>
      <c r="G103" s="7">
        <v>116</v>
      </c>
      <c r="H103" s="7">
        <v>125</v>
      </c>
      <c r="I103" s="7">
        <v>496</v>
      </c>
      <c r="J103" s="10">
        <v>21</v>
      </c>
      <c r="K103" s="10" t="s">
        <v>139</v>
      </c>
      <c r="L103" s="6"/>
      <c r="M103" s="10"/>
      <c r="N103" s="10" t="s">
        <v>177</v>
      </c>
    </row>
    <row r="104" spans="1:14" s="15" customFormat="1" x14ac:dyDescent="0.3">
      <c r="A104" s="10">
        <v>4</v>
      </c>
      <c r="B104" s="10">
        <v>4</v>
      </c>
      <c r="C104" s="10" t="s">
        <v>87</v>
      </c>
      <c r="D104" s="10" t="s">
        <v>30</v>
      </c>
      <c r="E104" s="7">
        <v>168</v>
      </c>
      <c r="F104" s="7">
        <v>114</v>
      </c>
      <c r="G104" s="7">
        <v>68</v>
      </c>
      <c r="H104" s="7">
        <v>142</v>
      </c>
      <c r="I104" s="7">
        <v>492</v>
      </c>
      <c r="J104" s="4">
        <v>22</v>
      </c>
      <c r="K104" s="10" t="s">
        <v>135</v>
      </c>
      <c r="L104" s="6"/>
      <c r="M104" s="10"/>
      <c r="N104" s="10" t="s">
        <v>175</v>
      </c>
    </row>
    <row r="105" spans="1:14" s="15" customFormat="1" x14ac:dyDescent="0.3">
      <c r="A105" s="10">
        <v>4</v>
      </c>
      <c r="B105" s="10">
        <v>17</v>
      </c>
      <c r="C105" s="10" t="s">
        <v>125</v>
      </c>
      <c r="D105" s="10" t="s">
        <v>30</v>
      </c>
      <c r="E105" s="7">
        <v>163</v>
      </c>
      <c r="F105" s="7">
        <v>41</v>
      </c>
      <c r="G105" s="7">
        <v>151</v>
      </c>
      <c r="H105" s="7">
        <v>127</v>
      </c>
      <c r="I105" s="7">
        <v>482</v>
      </c>
      <c r="J105" s="10">
        <v>23</v>
      </c>
      <c r="K105" s="10" t="s">
        <v>135</v>
      </c>
      <c r="L105" s="6" t="s">
        <v>181</v>
      </c>
      <c r="M105" s="10"/>
      <c r="N105" s="10" t="s">
        <v>175</v>
      </c>
    </row>
    <row r="106" spans="1:14" s="15" customFormat="1" x14ac:dyDescent="0.3">
      <c r="A106" s="10">
        <v>4</v>
      </c>
      <c r="B106" s="10">
        <v>12</v>
      </c>
      <c r="C106" s="10" t="s">
        <v>120</v>
      </c>
      <c r="D106" s="10" t="s">
        <v>30</v>
      </c>
      <c r="E106" s="7">
        <v>127</v>
      </c>
      <c r="F106" s="7">
        <v>32</v>
      </c>
      <c r="G106" s="7">
        <v>15</v>
      </c>
      <c r="H106" s="7">
        <v>52</v>
      </c>
      <c r="I106" s="7">
        <v>226</v>
      </c>
      <c r="J106" s="10">
        <v>26</v>
      </c>
      <c r="K106" s="10" t="s">
        <v>137</v>
      </c>
      <c r="L106" s="6" t="s">
        <v>181</v>
      </c>
      <c r="M106" s="10"/>
      <c r="N106" s="10" t="s">
        <v>176</v>
      </c>
    </row>
  </sheetData>
  <autoFilter ref="A1:N106"/>
  <sortState ref="A2:O106">
    <sortCondition ref="K2:K106"/>
    <sortCondition ref="C2:C106"/>
  </sortState>
  <phoneticPr fontId="1" type="noConversion"/>
  <pageMargins left="0.7" right="0.7" top="0.75" bottom="0.75" header="0.3" footer="0.3"/>
  <pageSetup paperSize="9" scale="85" orientation="portrait" horizontalDpi="4294967293" verticalDpi="4294967293" r:id="rId1"/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15</vt:i4>
      </vt:variant>
    </vt:vector>
  </HeadingPairs>
  <TitlesOfParts>
    <vt:vector size="19" baseType="lpstr">
      <vt:lpstr>데이터</vt:lpstr>
      <vt:lpstr>집계표</vt:lpstr>
      <vt:lpstr>5학년기준</vt:lpstr>
      <vt:lpstr>6학년기준</vt:lpstr>
      <vt:lpstr>'5학년기준'!Print_Area</vt:lpstr>
      <vt:lpstr>'6학년기준'!Print_Area</vt:lpstr>
      <vt:lpstr>데이터!Print_Area</vt:lpstr>
      <vt:lpstr>'5학년기준'!사반</vt:lpstr>
      <vt:lpstr>'6학년기준'!사반</vt:lpstr>
      <vt:lpstr>사반</vt:lpstr>
      <vt:lpstr>'5학년기준'!삼반</vt:lpstr>
      <vt:lpstr>'6학년기준'!삼반</vt:lpstr>
      <vt:lpstr>삼반</vt:lpstr>
      <vt:lpstr>'5학년기준'!이반</vt:lpstr>
      <vt:lpstr>'6학년기준'!이반</vt:lpstr>
      <vt:lpstr>이반</vt:lpstr>
      <vt:lpstr>'5학년기준'!일반</vt:lpstr>
      <vt:lpstr>'6학년기준'!일반</vt:lpstr>
      <vt:lpstr>일반</vt:lpstr>
    </vt:vector>
  </TitlesOfParts>
  <Company>JeonSH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UBIQUITOUS</dc:creator>
  <cp:lastModifiedBy>user</cp:lastModifiedBy>
  <cp:lastPrinted>2015-12-29T08:11:31Z</cp:lastPrinted>
  <dcterms:created xsi:type="dcterms:W3CDTF">2014-02-10T00:18:42Z</dcterms:created>
  <dcterms:modified xsi:type="dcterms:W3CDTF">2015-12-29T08:28:23Z</dcterms:modified>
</cp:coreProperties>
</file>