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CD5D471-E89C-4D3B-B6B8-538C1943ECEB}" xr6:coauthVersionLast="36" xr6:coauthVersionMax="36" xr10:uidLastSave="{00000000-0000-0000-0000-000000000000}"/>
  <bookViews>
    <workbookView xWindow="0" yWindow="0" windowWidth="23040" windowHeight="9060" xr2:uid="{EDA0F3B9-F062-4987-9512-B4A095B98AD9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O24" i="1" l="1"/>
  <c r="O23" i="1"/>
  <c r="L25" i="1"/>
  <c r="L24" i="1"/>
  <c r="L23" i="1"/>
  <c r="O16" i="1" l="1"/>
  <c r="H14" i="1"/>
  <c r="O15" i="1"/>
  <c r="L17" i="1"/>
  <c r="L16" i="1"/>
  <c r="L15" i="1"/>
  <c r="O9" i="1" l="1"/>
  <c r="H18" i="1" l="1"/>
  <c r="H19" i="1"/>
  <c r="H20" i="1"/>
  <c r="O8" i="1" l="1"/>
  <c r="L10" i="1"/>
  <c r="L9" i="1"/>
  <c r="L8" i="1"/>
  <c r="H3" i="1"/>
  <c r="H4" i="1"/>
  <c r="H5" i="1"/>
  <c r="H6" i="1"/>
  <c r="H7" i="1"/>
  <c r="H8" i="1"/>
  <c r="H9" i="1"/>
  <c r="H10" i="1"/>
  <c r="H11" i="1"/>
  <c r="H12" i="1"/>
  <c r="H13" i="1"/>
  <c r="H15" i="1"/>
  <c r="H16" i="1"/>
  <c r="H17" i="1"/>
  <c r="H21" i="1"/>
  <c r="H22" i="1"/>
  <c r="H23" i="1"/>
  <c r="H24" i="1"/>
  <c r="H25" i="1"/>
  <c r="H26" i="1"/>
  <c r="O3" i="1" l="1"/>
  <c r="O2" i="1"/>
  <c r="L3" i="1"/>
  <c r="L4" i="1"/>
</calcChain>
</file>

<file path=xl/sharedStrings.xml><?xml version="1.0" encoding="utf-8"?>
<sst xmlns="http://schemas.openxmlformats.org/spreadsheetml/2006/main" count="106" uniqueCount="49">
  <si>
    <t>Company Name</t>
  </si>
  <si>
    <t>Total Revenue</t>
  </si>
  <si>
    <t>Profit After Tax</t>
  </si>
  <si>
    <t>ROE</t>
  </si>
  <si>
    <t>PE Ratio</t>
  </si>
  <si>
    <t>Divident History</t>
  </si>
  <si>
    <t>FY2023</t>
  </si>
  <si>
    <t>FY2022</t>
  </si>
  <si>
    <t>FY2021</t>
  </si>
  <si>
    <t>FY2020</t>
  </si>
  <si>
    <t>FY2019</t>
  </si>
  <si>
    <t>Bajaj Finance Ltd</t>
  </si>
  <si>
    <t>Larsen&amp;Tubro Finance</t>
  </si>
  <si>
    <t>13,301.70</t>
  </si>
  <si>
    <t>M&amp;Mf</t>
  </si>
  <si>
    <t>SHRIRAM Finance Ltd</t>
  </si>
  <si>
    <t>SUNDARAM finance Ltd</t>
  </si>
  <si>
    <t>Years</t>
  </si>
  <si>
    <t>Profit in %</t>
  </si>
  <si>
    <t>Observation:</t>
  </si>
  <si>
    <t>Large cap</t>
  </si>
  <si>
    <t>Mid cap</t>
  </si>
  <si>
    <t>Average PE ratio for last five year</t>
  </si>
  <si>
    <t>Observation: From the above analysis we come to know that Sundaram Finance Ltd is making consistently good profit as compare to other two companies which are also large cap</t>
  </si>
  <si>
    <t>Observation: By observing PE ratio of last five years average PE ration of sundaram finance Ltd is 18.60% which indicates that stock price is not overvalued as well not undervalued as the same time peer companies Shriram Finance Ltd PE ratio is 10 which i</t>
  </si>
  <si>
    <t>Avergae ROE for last five years</t>
  </si>
  <si>
    <t>Shareholding Pattern</t>
  </si>
  <si>
    <t>Numbers in percentages</t>
  </si>
  <si>
    <t>QuarterlyYearly</t>
  </si>
  <si>
    <t>Promoters +</t>
  </si>
  <si>
    <t>FIIs +</t>
  </si>
  <si>
    <t>DIIs +</t>
  </si>
  <si>
    <t>Public +</t>
  </si>
  <si>
    <t>Others +</t>
  </si>
  <si>
    <t>No. of Shareholders</t>
  </si>
  <si>
    <t>Government +</t>
  </si>
  <si>
    <t>Sundram Finance Ltd</t>
  </si>
  <si>
    <t>Observation: Promoters holding is 38% in 2023 which was 86% in 2019. Public (Retail Investor) investment slightly reducing from 43.88% to 36.20%.</t>
  </si>
  <si>
    <t xml:space="preserve">Yearly Returns </t>
  </si>
  <si>
    <t xml:space="preserve">Observation: In mid cap segment M&amp;M Finanace making consistently profits </t>
  </si>
  <si>
    <t xml:space="preserve">Observation: ROE is slightly less of Shriram Finance and Sundaram Finance if compare with peer company Bajaj finance . </t>
  </si>
  <si>
    <t>SUNDARAM Finance Ltd</t>
  </si>
  <si>
    <t>M&amp;mf</t>
  </si>
  <si>
    <t>mid cap</t>
  </si>
  <si>
    <t>Observation: From the above large cap companies Sundaram Finance Ltd . Has given highest returns on shares as well in the mid cap segment L&amp;T Finance company has gave 17.90% average return from last five years.</t>
  </si>
  <si>
    <t>Average Return on share price in% for last five years</t>
  </si>
  <si>
    <t>Average profit % for last five year</t>
  </si>
  <si>
    <t>TRADES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</si>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</sst>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11"/>
      <color theme="1"/>
      <name val="Calibri"/>
      <family val="2"/>
      <scheme val="minor"/>
    </font>
    <font>
      <sz val="10"/>
      <color rgb="FF22222F"/>
      <name val="Arial"/>
      <family val="2"/>
    </font>
    <font>
      <sz val="9.6"/>
      <color rgb="FF22222F"/>
      <name val="Arial"/>
      <family val="2"/>
    </font>
    <font>
      <sz val="12"/>
      <color rgb="FF22222F"/>
      <name val="Arial"/>
      <family val="2"/>
    </font>
    <font>
      <sz val="11"/>
      <color rgb="FF22222F"/>
      <name val="Arial"/>
      <family val="2"/>
    </font>
    <font>
      <sz val="11"/>
      <color rgb="FF22222F"/>
      <name val="Arial"/>
      <family val="2"/>
    </font>
    <font>
      <sz val="18"/>
      <color rgb="FF22222F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/>
    <xf numFmtId="4" fontId="2" fillId="2" borderId="1" xfId="0" applyNumberFormat="1" applyFont="1" applyFill="1" applyBorder="1" applyAlignment="1">
      <alignment horizontal="right" vertical="center" wrapText="1" indent="1"/>
    </xf>
    <xf numFmtId="0" fontId="2" fillId="2" borderId="1" xfId="0" applyFont="1" applyFill="1" applyBorder="1" applyAlignment="1">
      <alignment horizontal="right" vertical="center" wrapText="1" indent="1"/>
    </xf>
    <xf numFmtId="0" fontId="2" fillId="3" borderId="1" xfId="0" applyFont="1" applyFill="1" applyBorder="1" applyAlignment="1">
      <alignment horizontal="right" vertical="center" wrapText="1" indent="1"/>
    </xf>
    <xf numFmtId="0" fontId="0" fillId="0" borderId="1" xfId="0" applyBorder="1"/>
    <xf numFmtId="2" fontId="0" fillId="0" borderId="0" xfId="0" applyNumberFormat="1"/>
    <xf numFmtId="0" fontId="1" fillId="0" borderId="2" xfId="0" applyFont="1" applyBorder="1"/>
    <xf numFmtId="4" fontId="2" fillId="2" borderId="2" xfId="0" applyNumberFormat="1" applyFont="1" applyFill="1" applyBorder="1" applyAlignment="1">
      <alignment horizontal="right" vertical="center" wrapText="1" indent="1"/>
    </xf>
    <xf numFmtId="0" fontId="2" fillId="2" borderId="2" xfId="0" applyFont="1" applyFill="1" applyBorder="1" applyAlignment="1">
      <alignment horizontal="right" vertical="center" wrapText="1" indent="1"/>
    </xf>
    <xf numFmtId="0" fontId="2" fillId="3" borderId="2" xfId="0" applyFont="1" applyFill="1" applyBorder="1" applyAlignment="1">
      <alignment horizontal="right" vertical="center" wrapText="1" indent="1"/>
    </xf>
    <xf numFmtId="0" fontId="1" fillId="0" borderId="1" xfId="0" applyFont="1" applyFill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Fill="1" applyBorder="1"/>
    <xf numFmtId="0" fontId="1" fillId="0" borderId="0" xfId="0" applyFont="1" applyFill="1" applyBorder="1"/>
    <xf numFmtId="0" fontId="0" fillId="4" borderId="1" xfId="0" applyFill="1" applyBorder="1"/>
    <xf numFmtId="0" fontId="1" fillId="0" borderId="3" xfId="0" applyFont="1" applyBorder="1" applyAlignment="1"/>
    <xf numFmtId="0" fontId="1" fillId="0" borderId="0" xfId="0" applyFont="1" applyBorder="1" applyAlignment="1"/>
    <xf numFmtId="0" fontId="0" fillId="0" borderId="0" xfId="0" applyFill="1" applyBorder="1"/>
    <xf numFmtId="0" fontId="0" fillId="0" borderId="1" xfId="0" applyFont="1" applyBorder="1"/>
    <xf numFmtId="2" fontId="0" fillId="0" borderId="1" xfId="0" applyNumberFormat="1" applyBorder="1"/>
    <xf numFmtId="2" fontId="0" fillId="4" borderId="1" xfId="0" applyNumberFormat="1" applyFill="1" applyBorder="1"/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7" fontId="7" fillId="3" borderId="0" xfId="0" applyNumberFormat="1" applyFont="1" applyFill="1" applyAlignment="1">
      <alignment horizontal="right" vertical="center" wrapText="1"/>
    </xf>
    <xf numFmtId="10" fontId="8" fillId="3" borderId="0" xfId="0" applyNumberFormat="1" applyFont="1" applyFill="1" applyAlignment="1">
      <alignment horizontal="right" vertical="center" wrapText="1"/>
    </xf>
    <xf numFmtId="3" fontId="8" fillId="3" borderId="0" xfId="0" applyNumberFormat="1" applyFont="1" applyFill="1" applyAlignment="1">
      <alignment horizontal="right" vertical="center" wrapText="1"/>
    </xf>
    <xf numFmtId="0" fontId="7" fillId="3" borderId="1" xfId="0" applyFont="1" applyFill="1" applyBorder="1" applyAlignment="1">
      <alignment horizontal="left" vertical="center" wrapText="1"/>
    </xf>
    <xf numFmtId="17" fontId="0" fillId="0" borderId="1" xfId="0" applyNumberFormat="1" applyBorder="1"/>
    <xf numFmtId="0" fontId="8" fillId="3" borderId="1" xfId="0" applyFont="1" applyFill="1" applyBorder="1" applyAlignment="1">
      <alignment horizontal="left" vertical="center" wrapText="1"/>
    </xf>
    <xf numFmtId="10" fontId="0" fillId="0" borderId="1" xfId="0" applyNumberFormat="1" applyBorder="1"/>
    <xf numFmtId="3" fontId="0" fillId="0" borderId="1" xfId="0" applyNumberFormat="1" applyBorder="1"/>
    <xf numFmtId="17" fontId="7" fillId="3" borderId="1" xfId="0" applyNumberFormat="1" applyFont="1" applyFill="1" applyBorder="1" applyAlignment="1">
      <alignment horizontal="right" vertical="center" wrapText="1"/>
    </xf>
    <xf numFmtId="10" fontId="8" fillId="3" borderId="1" xfId="0" applyNumberFormat="1" applyFont="1" applyFill="1" applyBorder="1" applyAlignment="1">
      <alignment horizontal="right" vertical="center" wrapText="1"/>
    </xf>
    <xf numFmtId="3" fontId="8" fillId="3" borderId="1" xfId="0" applyNumberFormat="1" applyFont="1" applyFill="1" applyBorder="1" applyAlignment="1">
      <alignment horizontal="right" vertical="center" wrapText="1"/>
    </xf>
    <xf numFmtId="9" fontId="0" fillId="0" borderId="1" xfId="0" applyNumberFormat="1" applyBorder="1"/>
    <xf numFmtId="0" fontId="1" fillId="0" borderId="0" xfId="0" applyFont="1"/>
    <xf numFmtId="10" fontId="0" fillId="0" borderId="0" xfId="1" applyNumberFormat="1" applyFont="1"/>
    <xf numFmtId="0" fontId="0" fillId="0" borderId="1" xfId="0" applyFill="1" applyBorder="1"/>
    <xf numFmtId="10" fontId="0" fillId="4" borderId="1" xfId="0" applyNumberFormat="1" applyFill="1" applyBorder="1"/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17" fontId="10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left" vertical="center" wrapText="1"/>
    </xf>
    <xf numFmtId="10" fontId="11" fillId="0" borderId="0" xfId="0" applyNumberFormat="1" applyFont="1" applyAlignment="1">
      <alignment horizontal="right" vertical="center" wrapText="1"/>
    </xf>
  </cellXfs>
  <cellStyles count="2">
    <cellStyle name="Normal" xfId="0" builtinId="0"/>
    <cellStyle name="Percent" xfId="1" builtinId="5"/>
  </cellStyles>
  <dxfs count="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Sundaram</a:t>
            </a:r>
            <a:r>
              <a:rPr lang="en-IN" baseline="0"/>
              <a:t> Finance Ltd. Shares Holding Pattern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730583916244921E-2"/>
          <c:y val="0.10376344086021508"/>
          <c:w val="0.88471316982506376"/>
          <c:h val="0.738778387813185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Sheet2!$B$10</c:f>
              <c:strCache>
                <c:ptCount val="1"/>
                <c:pt idx="0">
                  <c:v>Promoters 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Sheet2!$C$9:$G$9</c:f>
              <c:numCache>
                <c:formatCode>mmm\-yy</c:formatCode>
                <c:ptCount val="5"/>
                <c:pt idx="0">
                  <c:v>43525</c:v>
                </c:pt>
                <c:pt idx="1">
                  <c:v>43891</c:v>
                </c:pt>
                <c:pt idx="2">
                  <c:v>44256</c:v>
                </c:pt>
                <c:pt idx="3">
                  <c:v>44621</c:v>
                </c:pt>
                <c:pt idx="4">
                  <c:v>44986</c:v>
                </c:pt>
              </c:numCache>
            </c:numRef>
          </c:cat>
          <c:val>
            <c:numRef>
              <c:f>Sheet2!$C$10:$G$10</c:f>
              <c:numCache>
                <c:formatCode>0.00%</c:formatCode>
                <c:ptCount val="5"/>
                <c:pt idx="0">
                  <c:v>0.36470000000000002</c:v>
                </c:pt>
                <c:pt idx="1">
                  <c:v>0.35930000000000001</c:v>
                </c:pt>
                <c:pt idx="2">
                  <c:v>0.35899999999999999</c:v>
                </c:pt>
                <c:pt idx="3">
                  <c:v>0.38490000000000002</c:v>
                </c:pt>
                <c:pt idx="4">
                  <c:v>0.38500000000000001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7-4D5C-B637-4A8808D7C485}"/>
            </c:ext>
          </c:extLst>
        </c:ser>
        <c:ser>
          <c:idx val="1"/>
          <c:order val="1"/>
          <c:tx>
            <c:strRef>
              <c:f>Sheet2!$B$11</c:f>
              <c:strCache>
                <c:ptCount val="1"/>
                <c:pt idx="0">
                  <c:v>FIIs 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Sheet2!$C$9:$G$9</c:f>
              <c:numCache>
                <c:formatCode>mmm\-yy</c:formatCode>
                <c:ptCount val="5"/>
                <c:pt idx="0">
                  <c:v>43525</c:v>
                </c:pt>
                <c:pt idx="1">
                  <c:v>43891</c:v>
                </c:pt>
                <c:pt idx="2">
                  <c:v>44256</c:v>
                </c:pt>
                <c:pt idx="3">
                  <c:v>44621</c:v>
                </c:pt>
                <c:pt idx="4">
                  <c:v>44986</c:v>
                </c:pt>
              </c:numCache>
            </c:numRef>
          </c:cat>
          <c:val>
            <c:numRef>
              <c:f>Sheet2!$C$11:$G$11</c:f>
              <c:numCache>
                <c:formatCode>0.00%</c:formatCode>
                <c:ptCount val="5"/>
                <c:pt idx="0">
                  <c:v>7.2099999999999997E-2</c:v>
                </c:pt>
                <c:pt idx="1">
                  <c:v>0.1142</c:v>
                </c:pt>
                <c:pt idx="2" formatCode="0%">
                  <c:v>0.13</c:v>
                </c:pt>
                <c:pt idx="3">
                  <c:v>9.9099999999999994E-2</c:v>
                </c:pt>
                <c:pt idx="4">
                  <c:v>7.8E-2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27-4D5C-B637-4A8808D7C485}"/>
            </c:ext>
          </c:extLst>
        </c:ser>
        <c:ser>
          <c:idx val="2"/>
          <c:order val="2"/>
          <c:tx>
            <c:strRef>
              <c:f>Sheet2!$B$12</c:f>
              <c:strCache>
                <c:ptCount val="1"/>
                <c:pt idx="0">
                  <c:v>DIIs 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Sheet2!$C$9:$G$9</c:f>
              <c:numCache>
                <c:formatCode>mmm\-yy</c:formatCode>
                <c:ptCount val="5"/>
                <c:pt idx="0">
                  <c:v>43525</c:v>
                </c:pt>
                <c:pt idx="1">
                  <c:v>43891</c:v>
                </c:pt>
                <c:pt idx="2">
                  <c:v>44256</c:v>
                </c:pt>
                <c:pt idx="3">
                  <c:v>44621</c:v>
                </c:pt>
                <c:pt idx="4">
                  <c:v>44986</c:v>
                </c:pt>
              </c:numCache>
            </c:numRef>
          </c:cat>
          <c:val>
            <c:numRef>
              <c:f>Sheet2!$C$12:$G$12</c:f>
              <c:numCache>
                <c:formatCode>0.00%</c:formatCode>
                <c:ptCount val="5"/>
                <c:pt idx="0">
                  <c:v>0.1158</c:v>
                </c:pt>
                <c:pt idx="1">
                  <c:v>0.1087</c:v>
                </c:pt>
                <c:pt idx="2">
                  <c:v>0.109</c:v>
                </c:pt>
                <c:pt idx="3">
                  <c:v>0.14269999999999999</c:v>
                </c:pt>
                <c:pt idx="4">
                  <c:v>0.16900000000000001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27-4D5C-B637-4A8808D7C485}"/>
            </c:ext>
          </c:extLst>
        </c:ser>
        <c:ser>
          <c:idx val="3"/>
          <c:order val="3"/>
          <c:tx>
            <c:strRef>
              <c:f>Sheet2!$B$13</c:f>
              <c:strCache>
                <c:ptCount val="1"/>
                <c:pt idx="0">
                  <c:v>Public 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Sheet2!$C$9:$G$9</c:f>
              <c:numCache>
                <c:formatCode>mmm\-yy</c:formatCode>
                <c:ptCount val="5"/>
                <c:pt idx="0">
                  <c:v>43525</c:v>
                </c:pt>
                <c:pt idx="1">
                  <c:v>43891</c:v>
                </c:pt>
                <c:pt idx="2">
                  <c:v>44256</c:v>
                </c:pt>
                <c:pt idx="3">
                  <c:v>44621</c:v>
                </c:pt>
                <c:pt idx="4">
                  <c:v>44986</c:v>
                </c:pt>
              </c:numCache>
            </c:numRef>
          </c:cat>
          <c:val>
            <c:numRef>
              <c:f>Sheet2!$C$13:$G$13</c:f>
              <c:numCache>
                <c:formatCode>0.00%</c:formatCode>
                <c:ptCount val="5"/>
                <c:pt idx="0">
                  <c:v>0.43880000000000002</c:v>
                </c:pt>
                <c:pt idx="1">
                  <c:v>0.40960000000000002</c:v>
                </c:pt>
                <c:pt idx="2">
                  <c:v>0.39400000000000002</c:v>
                </c:pt>
                <c:pt idx="3">
                  <c:v>0.36499999999999999</c:v>
                </c:pt>
                <c:pt idx="4">
                  <c:v>0.36199999999999999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27-4D5C-B637-4A8808D7C485}"/>
            </c:ext>
          </c:extLst>
        </c:ser>
        <c:ser>
          <c:idx val="4"/>
          <c:order val="4"/>
          <c:tx>
            <c:strRef>
              <c:f>Sheet2!$B$14</c:f>
              <c:strCache>
                <c:ptCount val="1"/>
                <c:pt idx="0">
                  <c:v>Others +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Sheet2!$C$9:$G$9</c:f>
              <c:numCache>
                <c:formatCode>mmm\-yy</c:formatCode>
                <c:ptCount val="5"/>
                <c:pt idx="0">
                  <c:v>43525</c:v>
                </c:pt>
                <c:pt idx="1">
                  <c:v>43891</c:v>
                </c:pt>
                <c:pt idx="2">
                  <c:v>44256</c:v>
                </c:pt>
                <c:pt idx="3">
                  <c:v>44621</c:v>
                </c:pt>
                <c:pt idx="4">
                  <c:v>44986</c:v>
                </c:pt>
              </c:numCache>
            </c:numRef>
          </c:cat>
          <c:val>
            <c:numRef>
              <c:f>Sheet2!$C$14:$G$14</c:f>
              <c:numCache>
                <c:formatCode>0.00%</c:formatCode>
                <c:ptCount val="5"/>
                <c:pt idx="0">
                  <c:v>8.5999999999999993E-2</c:v>
                </c:pt>
                <c:pt idx="1">
                  <c:v>8.3000000000000001E-3</c:v>
                </c:pt>
                <c:pt idx="2">
                  <c:v>8.0000000000000002E-3</c:v>
                </c:pt>
                <c:pt idx="3">
                  <c:v>8.2000000000000007E-3</c:v>
                </c:pt>
                <c:pt idx="4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27-4D5C-B637-4A8808D7C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424464"/>
        <c:axId val="11211040"/>
      </c:barChart>
      <c:dateAx>
        <c:axId val="5194244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1040"/>
        <c:crosses val="autoZero"/>
        <c:auto val="1"/>
        <c:lblOffset val="100"/>
        <c:baseTimeUnit val="years"/>
      </c:dateAx>
      <c:valAx>
        <c:axId val="112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2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Bajaj</a:t>
            </a:r>
            <a:r>
              <a:rPr lang="en-IN" baseline="0"/>
              <a:t> Finance Ltd Share Holding Pattern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Sheet2!$B$19</c:f>
              <c:strCache>
                <c:ptCount val="1"/>
                <c:pt idx="0">
                  <c:v>Promoters 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Sheet2!$C$18:$G$18</c:f>
              <c:numCache>
                <c:formatCode>mmm\-yy</c:formatCode>
                <c:ptCount val="5"/>
                <c:pt idx="0">
                  <c:v>43525</c:v>
                </c:pt>
                <c:pt idx="1">
                  <c:v>43891</c:v>
                </c:pt>
                <c:pt idx="2">
                  <c:v>44256</c:v>
                </c:pt>
                <c:pt idx="3">
                  <c:v>44621</c:v>
                </c:pt>
                <c:pt idx="4">
                  <c:v>44986</c:v>
                </c:pt>
              </c:numCache>
            </c:numRef>
          </c:cat>
          <c:val>
            <c:numRef>
              <c:f>Sheet2!$C$19:$G$19</c:f>
              <c:numCache>
                <c:formatCode>0.00%</c:formatCode>
                <c:ptCount val="5"/>
                <c:pt idx="0">
                  <c:v>0.55169999999999997</c:v>
                </c:pt>
                <c:pt idx="1">
                  <c:v>0.56200000000000006</c:v>
                </c:pt>
                <c:pt idx="2">
                  <c:v>0.56120000000000003</c:v>
                </c:pt>
                <c:pt idx="3">
                  <c:v>0.55859999999999999</c:v>
                </c:pt>
                <c:pt idx="4">
                  <c:v>0.55910000000000004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F-43A3-9C28-651B52C6B928}"/>
            </c:ext>
          </c:extLst>
        </c:ser>
        <c:ser>
          <c:idx val="1"/>
          <c:order val="1"/>
          <c:tx>
            <c:strRef>
              <c:f>Sheet2!$B$20</c:f>
              <c:strCache>
                <c:ptCount val="1"/>
                <c:pt idx="0">
                  <c:v>FIIs 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Sheet2!$C$18:$G$18</c:f>
              <c:numCache>
                <c:formatCode>mmm\-yy</c:formatCode>
                <c:ptCount val="5"/>
                <c:pt idx="0">
                  <c:v>43525</c:v>
                </c:pt>
                <c:pt idx="1">
                  <c:v>43891</c:v>
                </c:pt>
                <c:pt idx="2">
                  <c:v>44256</c:v>
                </c:pt>
                <c:pt idx="3">
                  <c:v>44621</c:v>
                </c:pt>
                <c:pt idx="4">
                  <c:v>44986</c:v>
                </c:pt>
              </c:numCache>
            </c:numRef>
          </c:cat>
          <c:val>
            <c:numRef>
              <c:f>Sheet2!$C$20:$G$20</c:f>
              <c:numCache>
                <c:formatCode>0.00%</c:formatCode>
                <c:ptCount val="5"/>
                <c:pt idx="0">
                  <c:v>0.20669999999999999</c:v>
                </c:pt>
                <c:pt idx="1">
                  <c:v>0.21160000000000001</c:v>
                </c:pt>
                <c:pt idx="2">
                  <c:v>0.24060000000000001</c:v>
                </c:pt>
                <c:pt idx="3">
                  <c:v>0.21410000000000001</c:v>
                </c:pt>
                <c:pt idx="4">
                  <c:v>0.19159999999999999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F-43A3-9C28-651B52C6B928}"/>
            </c:ext>
          </c:extLst>
        </c:ser>
        <c:ser>
          <c:idx val="2"/>
          <c:order val="2"/>
          <c:tx>
            <c:strRef>
              <c:f>Sheet2!$B$21</c:f>
              <c:strCache>
                <c:ptCount val="1"/>
                <c:pt idx="0">
                  <c:v>DIIs 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Sheet2!$C$18:$G$18</c:f>
              <c:numCache>
                <c:formatCode>mmm\-yy</c:formatCode>
                <c:ptCount val="5"/>
                <c:pt idx="0">
                  <c:v>43525</c:v>
                </c:pt>
                <c:pt idx="1">
                  <c:v>43891</c:v>
                </c:pt>
                <c:pt idx="2">
                  <c:v>44256</c:v>
                </c:pt>
                <c:pt idx="3">
                  <c:v>44621</c:v>
                </c:pt>
                <c:pt idx="4">
                  <c:v>44986</c:v>
                </c:pt>
              </c:numCache>
            </c:numRef>
          </c:cat>
          <c:val>
            <c:numRef>
              <c:f>Sheet2!$C$21:$G$21</c:f>
              <c:numCache>
                <c:formatCode>0.00%</c:formatCode>
                <c:ptCount val="5"/>
                <c:pt idx="0">
                  <c:v>8.5000000000000006E-2</c:v>
                </c:pt>
                <c:pt idx="1">
                  <c:v>0.1089</c:v>
                </c:pt>
                <c:pt idx="2">
                  <c:v>9.0800000000000006E-2</c:v>
                </c:pt>
                <c:pt idx="3">
                  <c:v>0.11219999999999999</c:v>
                </c:pt>
                <c:pt idx="4">
                  <c:v>0.12920000000000001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CF-43A3-9C28-651B52C6B928}"/>
            </c:ext>
          </c:extLst>
        </c:ser>
        <c:ser>
          <c:idx val="3"/>
          <c:order val="3"/>
          <c:tx>
            <c:strRef>
              <c:f>Sheet2!$B$22</c:f>
              <c:strCache>
                <c:ptCount val="1"/>
                <c:pt idx="0">
                  <c:v>Government 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Sheet2!$C$18:$G$18</c:f>
              <c:numCache>
                <c:formatCode>mmm\-yy</c:formatCode>
                <c:ptCount val="5"/>
                <c:pt idx="0">
                  <c:v>43525</c:v>
                </c:pt>
                <c:pt idx="1">
                  <c:v>43891</c:v>
                </c:pt>
                <c:pt idx="2">
                  <c:v>44256</c:v>
                </c:pt>
                <c:pt idx="3">
                  <c:v>44621</c:v>
                </c:pt>
                <c:pt idx="4">
                  <c:v>44986</c:v>
                </c:pt>
              </c:numCache>
            </c:numRef>
          </c:cat>
          <c:val>
            <c:numRef>
              <c:f>Sheet2!$C$22:$G$22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6.9999999999999999E-4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CF-43A3-9C28-651B52C6B928}"/>
            </c:ext>
          </c:extLst>
        </c:ser>
        <c:ser>
          <c:idx val="4"/>
          <c:order val="4"/>
          <c:tx>
            <c:strRef>
              <c:f>Sheet2!$B$23</c:f>
              <c:strCache>
                <c:ptCount val="1"/>
                <c:pt idx="0">
                  <c:v>Public +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Sheet2!$C$18:$G$18</c:f>
              <c:numCache>
                <c:formatCode>mmm\-yy</c:formatCode>
                <c:ptCount val="5"/>
                <c:pt idx="0">
                  <c:v>43525</c:v>
                </c:pt>
                <c:pt idx="1">
                  <c:v>43891</c:v>
                </c:pt>
                <c:pt idx="2">
                  <c:v>44256</c:v>
                </c:pt>
                <c:pt idx="3">
                  <c:v>44621</c:v>
                </c:pt>
                <c:pt idx="4">
                  <c:v>44986</c:v>
                </c:pt>
              </c:numCache>
            </c:numRef>
          </c:cat>
          <c:val>
            <c:numRef>
              <c:f>Sheet2!$C$23:$G$23</c:f>
              <c:numCache>
                <c:formatCode>0.00%</c:formatCode>
                <c:ptCount val="5"/>
                <c:pt idx="0">
                  <c:v>0.1547</c:v>
                </c:pt>
                <c:pt idx="1">
                  <c:v>0.11459999999999999</c:v>
                </c:pt>
                <c:pt idx="2">
                  <c:v>0.1057</c:v>
                </c:pt>
                <c:pt idx="3">
                  <c:v>0.1115</c:v>
                </c:pt>
                <c:pt idx="4">
                  <c:v>0.11749999999999999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CF-43A3-9C28-651B52C6B928}"/>
            </c:ext>
          </c:extLst>
        </c:ser>
        <c:ser>
          <c:idx val="5"/>
          <c:order val="5"/>
          <c:tx>
            <c:strRef>
              <c:f>Sheet2!$B$24</c:f>
              <c:strCache>
                <c:ptCount val="1"/>
                <c:pt idx="0">
                  <c:v>Others +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Sheet2!$C$18:$G$18</c:f>
              <c:numCache>
                <c:formatCode>mmm\-yy</c:formatCode>
                <c:ptCount val="5"/>
                <c:pt idx="0">
                  <c:v>43525</c:v>
                </c:pt>
                <c:pt idx="1">
                  <c:v>43891</c:v>
                </c:pt>
                <c:pt idx="2">
                  <c:v>44256</c:v>
                </c:pt>
                <c:pt idx="3">
                  <c:v>44621</c:v>
                </c:pt>
                <c:pt idx="4">
                  <c:v>44986</c:v>
                </c:pt>
              </c:numCache>
            </c:numRef>
          </c:cat>
          <c:val>
            <c:numRef>
              <c:f>Sheet2!$C$24:$G$24</c:f>
              <c:numCache>
                <c:formatCode>0.00%</c:formatCode>
                <c:ptCount val="5"/>
                <c:pt idx="0">
                  <c:v>1.9E-3</c:v>
                </c:pt>
                <c:pt idx="1">
                  <c:v>2.8999999999999998E-3</c:v>
                </c:pt>
                <c:pt idx="2">
                  <c:v>1.6999999999999999E-3</c:v>
                </c:pt>
                <c:pt idx="3">
                  <c:v>3.5999999999999999E-3</c:v>
                </c:pt>
                <c:pt idx="4">
                  <c:v>1.6999999999999999E-3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CF-43A3-9C28-651B52C6B9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8208128"/>
        <c:axId val="615054384"/>
      </c:barChart>
      <c:dateAx>
        <c:axId val="76820812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054384"/>
        <c:crosses val="autoZero"/>
        <c:auto val="1"/>
        <c:lblOffset val="100"/>
        <c:baseTimeUnit val="years"/>
      </c:dateAx>
      <c:valAx>
        <c:axId val="61505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20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28</xdr:row>
      <xdr:rowOff>76200</xdr:rowOff>
    </xdr:from>
    <xdr:to>
      <xdr:col>13</xdr:col>
      <xdr:colOff>1007165</xdr:colOff>
      <xdr:row>44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C85398-A3F8-43FE-9F72-98CB67094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556260</xdr:colOff>
      <xdr:row>46</xdr:row>
      <xdr:rowOff>76200</xdr:rowOff>
    </xdr:from>
    <xdr:to>
      <xdr:col>13</xdr:col>
      <xdr:colOff>1080052</xdr:colOff>
      <xdr:row>60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015CA6-D717-4A74-8466-CB5BA8E92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15E25-C717-4915-A706-EDD36F89AC51}">
  <dimension ref="A1:V50"/>
  <sheetViews>
    <sheetView tabSelected="1" zoomScale="115" zoomScaleNormal="115" workbookViewId="0">
      <pane ySplit="1" topLeftCell="A2" activePane="bottomLeft" state="frozen"/>
      <selection pane="bottomLeft" activeCell="E1" sqref="E1"/>
    </sheetView>
  </sheetViews>
  <sheetFormatPr defaultRowHeight="14.4" x14ac:dyDescent="0.3"/>
  <cols>
    <col min="2" max="2" width="20.44140625" bestFit="1" customWidth="1"/>
    <col min="3" max="3" width="12.6640625" bestFit="1" customWidth="1"/>
    <col min="4" max="4" width="13.77734375" bestFit="1" customWidth="1"/>
    <col min="7" max="7" width="10.5546875" customWidth="1"/>
    <col min="8" max="8" width="9.5546875" bestFit="1" customWidth="1"/>
    <col min="9" max="9" width="13.5546875" bestFit="1" customWidth="1"/>
    <col min="10" max="10" width="11.77734375" bestFit="1" customWidth="1"/>
    <col min="11" max="11" width="20.44140625" bestFit="1" customWidth="1"/>
    <col min="12" max="12" width="20.44140625" customWidth="1"/>
    <col min="14" max="14" width="19.33203125" bestFit="1" customWidth="1"/>
    <col min="15" max="15" width="11.109375" customWidth="1"/>
    <col min="19" max="19" width="7.5546875" customWidth="1"/>
    <col min="20" max="22" width="8.88671875" hidden="1" customWidth="1"/>
  </cols>
  <sheetData>
    <row r="1" spans="1:15" x14ac:dyDescent="0.3">
      <c r="A1" s="1" t="s">
        <v>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1" t="s">
        <v>18</v>
      </c>
      <c r="I1" s="14" t="s">
        <v>38</v>
      </c>
      <c r="J1" s="14" t="s">
        <v>19</v>
      </c>
      <c r="K1" s="14" t="s">
        <v>46</v>
      </c>
      <c r="L1" s="15"/>
    </row>
    <row r="2" spans="1:15" x14ac:dyDescent="0.3">
      <c r="A2" s="7" t="s">
        <v>6</v>
      </c>
      <c r="B2" s="7" t="s">
        <v>11</v>
      </c>
      <c r="C2" s="8">
        <v>41405.69</v>
      </c>
      <c r="D2" s="8">
        <v>11507.69</v>
      </c>
      <c r="E2" s="9">
        <v>21.16</v>
      </c>
      <c r="F2" s="10">
        <v>29.5</v>
      </c>
      <c r="G2" s="12">
        <v>30</v>
      </c>
      <c r="H2" s="6">
        <f>(D2*100)/C2</f>
        <v>27.792532862029347</v>
      </c>
      <c r="I2" s="41">
        <v>0.1145</v>
      </c>
      <c r="J2" t="s">
        <v>20</v>
      </c>
      <c r="K2" s="20" t="s">
        <v>11</v>
      </c>
      <c r="L2" s="20">
        <v>21.62</v>
      </c>
      <c r="M2" s="21" t="s">
        <v>21</v>
      </c>
      <c r="N2" s="5" t="s">
        <v>12</v>
      </c>
      <c r="O2" s="21">
        <f>AVERAGE(H3,H8,H13,H18,H23,)</f>
        <v>9.3773235252541003</v>
      </c>
    </row>
    <row r="3" spans="1:15" x14ac:dyDescent="0.3">
      <c r="A3" s="5"/>
      <c r="B3" s="5" t="s">
        <v>12</v>
      </c>
      <c r="C3" s="3" t="s">
        <v>13</v>
      </c>
      <c r="D3" s="2">
        <v>1623.25</v>
      </c>
      <c r="E3" s="3">
        <v>7.54</v>
      </c>
      <c r="F3" s="4">
        <v>12.53</v>
      </c>
      <c r="G3" s="13">
        <v>0</v>
      </c>
      <c r="H3" s="6">
        <f t="shared" ref="H3:H26" si="0">(D3*100)/C3</f>
        <v>12.203327394242841</v>
      </c>
      <c r="I3" s="41">
        <v>0.89170000000000005</v>
      </c>
      <c r="K3" s="5" t="s">
        <v>15</v>
      </c>
      <c r="L3" s="21">
        <f>AVERAGE(H5,H10,H15,H20,H25)</f>
        <v>15.97297799435376</v>
      </c>
      <c r="M3" s="5"/>
      <c r="N3" s="16" t="s">
        <v>14</v>
      </c>
      <c r="O3" s="22">
        <f>AVERAGE(H4,H9,H19,H24)</f>
        <v>13.15057451681519</v>
      </c>
    </row>
    <row r="4" spans="1:15" x14ac:dyDescent="0.3">
      <c r="A4" s="5"/>
      <c r="B4" s="5" t="s">
        <v>14</v>
      </c>
      <c r="C4" s="2">
        <v>12832.4</v>
      </c>
      <c r="D4" s="2">
        <v>2072.4</v>
      </c>
      <c r="E4" s="3">
        <v>11.16</v>
      </c>
      <c r="F4" s="4">
        <v>13.81</v>
      </c>
      <c r="G4" s="13">
        <v>0</v>
      </c>
      <c r="H4" s="6">
        <f t="shared" si="0"/>
        <v>16.149745955550014</v>
      </c>
      <c r="I4" s="41">
        <v>0.1759</v>
      </c>
      <c r="K4" s="16" t="s">
        <v>16</v>
      </c>
      <c r="L4" s="22">
        <f>AVERAGE(H6,H11,H16,H21,H26)</f>
        <v>23.177743549683804</v>
      </c>
      <c r="M4" s="5"/>
    </row>
    <row r="5" spans="1:15" x14ac:dyDescent="0.3">
      <c r="A5" s="5"/>
      <c r="B5" s="5" t="s">
        <v>15</v>
      </c>
      <c r="C5" s="2">
        <v>30508.39</v>
      </c>
      <c r="D5" s="2">
        <v>6011.04</v>
      </c>
      <c r="E5" s="3">
        <v>13.81</v>
      </c>
      <c r="F5" s="4">
        <v>7.85</v>
      </c>
      <c r="G5" s="13">
        <v>55</v>
      </c>
      <c r="H5" s="6">
        <f t="shared" si="0"/>
        <v>19.702907954172606</v>
      </c>
      <c r="I5" s="41">
        <v>0.49120000000000003</v>
      </c>
      <c r="K5" s="19" t="s">
        <v>23</v>
      </c>
    </row>
    <row r="6" spans="1:15" x14ac:dyDescent="0.3">
      <c r="A6" s="5"/>
      <c r="B6" s="5" t="s">
        <v>16</v>
      </c>
      <c r="C6" s="2">
        <v>5544.42</v>
      </c>
      <c r="D6" s="2">
        <v>1317.81</v>
      </c>
      <c r="E6" s="3">
        <v>13.29</v>
      </c>
      <c r="F6" s="4">
        <v>19.12</v>
      </c>
      <c r="G6" s="13">
        <v>27</v>
      </c>
      <c r="H6" s="6">
        <f t="shared" si="0"/>
        <v>23.768221022216931</v>
      </c>
      <c r="I6" s="41">
        <v>0.52200000000000002</v>
      </c>
      <c r="K6" s="19" t="s">
        <v>39</v>
      </c>
    </row>
    <row r="7" spans="1:15" x14ac:dyDescent="0.3">
      <c r="A7" t="s">
        <v>7</v>
      </c>
      <c r="B7" s="1" t="s">
        <v>11</v>
      </c>
      <c r="C7" s="2">
        <v>31640.41</v>
      </c>
      <c r="D7" s="2">
        <v>7028.23</v>
      </c>
      <c r="E7" s="3">
        <v>16.07</v>
      </c>
      <c r="F7" s="4">
        <v>62.5</v>
      </c>
      <c r="G7" s="13">
        <v>20</v>
      </c>
      <c r="H7" s="6">
        <f t="shared" si="0"/>
        <v>22.212828468404801</v>
      </c>
      <c r="I7" s="41">
        <v>-5.7599999999999998E-2</v>
      </c>
      <c r="K7" s="17" t="s">
        <v>22</v>
      </c>
      <c r="L7" s="18"/>
    </row>
    <row r="8" spans="1:15" x14ac:dyDescent="0.3">
      <c r="B8" s="5" t="s">
        <v>12</v>
      </c>
      <c r="C8" s="2">
        <v>12323.55</v>
      </c>
      <c r="D8" s="2">
        <v>1070.1099999999999</v>
      </c>
      <c r="E8" s="3">
        <v>5.36</v>
      </c>
      <c r="F8" s="4">
        <v>18.66</v>
      </c>
      <c r="G8" s="13">
        <v>0.5</v>
      </c>
      <c r="H8" s="6">
        <f t="shared" si="0"/>
        <v>8.6834556600979411</v>
      </c>
      <c r="I8" s="41">
        <v>0.1229</v>
      </c>
      <c r="K8" s="20" t="s">
        <v>11</v>
      </c>
      <c r="L8" s="5">
        <f>AVERAGE(F2,F7,F12,F17,F22)</f>
        <v>46.320000000000007</v>
      </c>
      <c r="M8" s="5"/>
      <c r="N8" s="16" t="s">
        <v>12</v>
      </c>
      <c r="O8" s="16">
        <f>AVERAGE(F3,F8,F13,F18,F23)</f>
        <v>15.068000000000001</v>
      </c>
    </row>
    <row r="9" spans="1:15" x14ac:dyDescent="0.3">
      <c r="B9" s="5" t="s">
        <v>14</v>
      </c>
      <c r="C9" s="2">
        <v>11400.51</v>
      </c>
      <c r="D9" s="2">
        <v>1136.8699999999999</v>
      </c>
      <c r="E9" s="3">
        <v>6.72</v>
      </c>
      <c r="F9" s="4">
        <v>17.27</v>
      </c>
      <c r="G9" s="13">
        <v>3.6</v>
      </c>
      <c r="H9" s="6">
        <f t="shared" si="0"/>
        <v>9.9720977394870918</v>
      </c>
      <c r="I9" s="41">
        <v>0.57499999999999996</v>
      </c>
      <c r="K9" s="5" t="s">
        <v>15</v>
      </c>
      <c r="L9" s="5">
        <f>AVERAGE(F5,F10,F15,F20,F25)</f>
        <v>10.151999999999999</v>
      </c>
      <c r="M9" s="5"/>
      <c r="N9" s="42" t="s">
        <v>14</v>
      </c>
      <c r="O9" s="42">
        <f>AVERAGE(F4,F9,F19,F24)</f>
        <v>13.424999999999999</v>
      </c>
    </row>
    <row r="10" spans="1:15" x14ac:dyDescent="0.3">
      <c r="B10" s="5" t="s">
        <v>15</v>
      </c>
      <c r="C10" s="2">
        <v>19274.23</v>
      </c>
      <c r="D10" s="2">
        <v>2721.1</v>
      </c>
      <c r="E10" s="3">
        <v>10.42</v>
      </c>
      <c r="F10" s="4">
        <v>11.29</v>
      </c>
      <c r="G10" s="13">
        <v>12</v>
      </c>
      <c r="H10" s="6">
        <f t="shared" si="0"/>
        <v>14.117814304384662</v>
      </c>
      <c r="I10" s="41">
        <v>0.13650000000000001</v>
      </c>
      <c r="K10" s="16" t="s">
        <v>16</v>
      </c>
      <c r="L10" s="16">
        <f>AVERAGE(F6,F11,F16,F21,F26)</f>
        <v>18.666000000000004</v>
      </c>
    </row>
    <row r="11" spans="1:15" x14ac:dyDescent="0.3">
      <c r="B11" s="5" t="s">
        <v>16</v>
      </c>
      <c r="C11" s="2">
        <v>5145.67</v>
      </c>
      <c r="D11" s="2">
        <v>1173.3399999999999</v>
      </c>
      <c r="E11" s="3">
        <v>13.34</v>
      </c>
      <c r="F11" s="4">
        <v>18.25</v>
      </c>
      <c r="G11" s="13">
        <v>20</v>
      </c>
      <c r="H11" s="6">
        <f t="shared" si="0"/>
        <v>22.8024727586495</v>
      </c>
      <c r="I11" s="41">
        <v>0.77</v>
      </c>
      <c r="K11" s="19" t="s">
        <v>24</v>
      </c>
    </row>
    <row r="12" spans="1:15" x14ac:dyDescent="0.3">
      <c r="A12" t="s">
        <v>8</v>
      </c>
      <c r="B12" s="1" t="s">
        <v>11</v>
      </c>
      <c r="C12" s="2">
        <v>26683.05</v>
      </c>
      <c r="D12" s="2">
        <v>4419.82</v>
      </c>
      <c r="E12" s="3">
        <v>11.97</v>
      </c>
      <c r="F12" s="4">
        <v>70.42</v>
      </c>
      <c r="G12" s="13">
        <v>10</v>
      </c>
      <c r="H12" s="6">
        <f t="shared" si="0"/>
        <v>16.564148401325937</v>
      </c>
      <c r="I12" s="41">
        <v>0.32140000000000002</v>
      </c>
    </row>
    <row r="13" spans="1:15" x14ac:dyDescent="0.3">
      <c r="B13" s="5" t="s">
        <v>12</v>
      </c>
      <c r="C13" s="2">
        <v>14080.1</v>
      </c>
      <c r="D13" s="3">
        <v>970.94</v>
      </c>
      <c r="E13" s="3">
        <v>5.17</v>
      </c>
      <c r="F13" s="4">
        <v>24.39</v>
      </c>
      <c r="G13" s="13">
        <v>0.9</v>
      </c>
      <c r="H13" s="6">
        <f t="shared" si="0"/>
        <v>6.8958317057407257</v>
      </c>
      <c r="I13" s="41">
        <v>-0.13880000000000001</v>
      </c>
    </row>
    <row r="14" spans="1:15" x14ac:dyDescent="0.3">
      <c r="B14" s="5" t="s">
        <v>14</v>
      </c>
      <c r="C14" s="2">
        <v>12170.5</v>
      </c>
      <c r="D14" s="3">
        <v>773.21</v>
      </c>
      <c r="E14" s="3">
        <v>4.9000000000000004</v>
      </c>
      <c r="F14" s="4">
        <v>31.75</v>
      </c>
      <c r="G14" s="5">
        <v>0.8</v>
      </c>
      <c r="H14" s="6">
        <f>(D14*100)/C14</f>
        <v>6.3531490078468424</v>
      </c>
      <c r="I14" s="41">
        <v>-0.16650000000000001</v>
      </c>
      <c r="K14" s="40" t="s">
        <v>25</v>
      </c>
      <c r="L14" s="40"/>
    </row>
    <row r="15" spans="1:15" x14ac:dyDescent="0.3">
      <c r="B15" s="5" t="s">
        <v>15</v>
      </c>
      <c r="C15" s="2">
        <v>17436.400000000001</v>
      </c>
      <c r="D15" s="2">
        <v>2498.83</v>
      </c>
      <c r="E15" s="3">
        <v>11.5</v>
      </c>
      <c r="F15" s="4">
        <v>14.41</v>
      </c>
      <c r="G15" s="13">
        <v>20</v>
      </c>
      <c r="H15" s="6">
        <f t="shared" si="0"/>
        <v>14.331111926773874</v>
      </c>
      <c r="I15" s="41">
        <v>-0.59899999999999998</v>
      </c>
      <c r="K15" s="20" t="s">
        <v>11</v>
      </c>
      <c r="L15" s="5">
        <f>AVERAGE(E2,E7,E12,E17,E22)</f>
        <v>17.152000000000001</v>
      </c>
      <c r="M15" s="5" t="s">
        <v>21</v>
      </c>
      <c r="N15" s="5" t="s">
        <v>12</v>
      </c>
      <c r="O15" s="5">
        <f>AVERAGE(E3,E8,E13,E18,E23)</f>
        <v>9.2379999999999995</v>
      </c>
    </row>
    <row r="16" spans="1:15" x14ac:dyDescent="0.3">
      <c r="B16" s="5" t="s">
        <v>16</v>
      </c>
      <c r="C16" s="2">
        <v>5316.75</v>
      </c>
      <c r="D16" s="2">
        <v>1165.0899999999999</v>
      </c>
      <c r="E16" s="3">
        <v>15.07</v>
      </c>
      <c r="F16" s="4">
        <v>24.45</v>
      </c>
      <c r="G16" s="13">
        <v>18</v>
      </c>
      <c r="H16" s="6">
        <f t="shared" si="0"/>
        <v>21.91357502233507</v>
      </c>
      <c r="I16" s="41">
        <v>0.2432</v>
      </c>
      <c r="K16" s="5" t="s">
        <v>15</v>
      </c>
      <c r="L16" s="5">
        <f>AVERAGE(E5,E10,E15,E20,E25)</f>
        <v>13.14</v>
      </c>
      <c r="M16" s="5"/>
      <c r="N16" s="5" t="s">
        <v>14</v>
      </c>
      <c r="O16" s="5">
        <f>AVERAGE( E4,E9,E14,E19,E24)</f>
        <v>9.5939999999999994</v>
      </c>
    </row>
    <row r="17" spans="1:15" x14ac:dyDescent="0.3">
      <c r="A17" t="s">
        <v>9</v>
      </c>
      <c r="B17" s="1" t="s">
        <v>11</v>
      </c>
      <c r="C17" s="2">
        <v>26385.64</v>
      </c>
      <c r="D17" s="2">
        <v>5263.75</v>
      </c>
      <c r="E17" s="3">
        <v>16.28</v>
      </c>
      <c r="F17" s="4">
        <v>25.32</v>
      </c>
      <c r="G17" s="13">
        <v>10</v>
      </c>
      <c r="H17" s="6">
        <f t="shared" si="0"/>
        <v>19.949298178857894</v>
      </c>
      <c r="I17" s="41">
        <v>0.25140000000000001</v>
      </c>
      <c r="K17" s="5" t="s">
        <v>16</v>
      </c>
      <c r="L17" s="5">
        <f>AVERAGE(E6,E11,E16,E21,E26)</f>
        <v>14.418000000000001</v>
      </c>
      <c r="M17" s="5"/>
      <c r="N17" s="5"/>
      <c r="O17" s="5"/>
    </row>
    <row r="18" spans="1:15" x14ac:dyDescent="0.3">
      <c r="B18" s="5" t="s">
        <v>12</v>
      </c>
      <c r="C18" s="2">
        <v>14476.75</v>
      </c>
      <c r="D18" s="2">
        <v>1700.17</v>
      </c>
      <c r="E18" s="3">
        <v>11.57</v>
      </c>
      <c r="F18" s="4">
        <v>6.06</v>
      </c>
      <c r="G18" s="13">
        <v>1</v>
      </c>
      <c r="H18" s="6">
        <f t="shared" si="0"/>
        <v>11.744141468216277</v>
      </c>
      <c r="I18" s="41">
        <v>-0.20660000000000001</v>
      </c>
      <c r="K18" s="19" t="s">
        <v>40</v>
      </c>
    </row>
    <row r="19" spans="1:15" x14ac:dyDescent="0.3">
      <c r="B19" s="5" t="s">
        <v>14</v>
      </c>
      <c r="C19" s="2">
        <v>11996.46</v>
      </c>
      <c r="D19" s="2">
        <v>1075.1500000000001</v>
      </c>
      <c r="E19" s="3">
        <v>8.98</v>
      </c>
      <c r="F19" s="4">
        <v>8.44</v>
      </c>
      <c r="G19" s="13">
        <v>4</v>
      </c>
      <c r="H19" s="6">
        <f t="shared" si="0"/>
        <v>8.9622271903544899</v>
      </c>
      <c r="I19" s="41">
        <v>-0.13669999999999999</v>
      </c>
    </row>
    <row r="20" spans="1:15" x14ac:dyDescent="0.3">
      <c r="B20" s="5" t="s">
        <v>15</v>
      </c>
      <c r="C20" s="2">
        <v>16575.759999999998</v>
      </c>
      <c r="D20" s="2">
        <v>2512.27</v>
      </c>
      <c r="E20" s="3">
        <v>13.84</v>
      </c>
      <c r="F20" s="4">
        <v>5.99</v>
      </c>
      <c r="G20" s="13">
        <v>6</v>
      </c>
      <c r="H20" s="6">
        <f t="shared" si="0"/>
        <v>15.156288459774999</v>
      </c>
      <c r="I20" s="41">
        <v>-0.1585</v>
      </c>
    </row>
    <row r="21" spans="1:15" x14ac:dyDescent="0.3">
      <c r="B21" s="5" t="s">
        <v>16</v>
      </c>
      <c r="C21" s="2">
        <v>4722.53</v>
      </c>
      <c r="D21" s="3">
        <v>791.54</v>
      </c>
      <c r="E21" s="3">
        <v>11.85</v>
      </c>
      <c r="F21" s="4">
        <v>16.72</v>
      </c>
      <c r="G21" s="13">
        <v>13</v>
      </c>
      <c r="H21" s="6">
        <f t="shared" si="0"/>
        <v>16.760931111078172</v>
      </c>
      <c r="I21" s="41">
        <v>0.97699999999999998</v>
      </c>
    </row>
    <row r="22" spans="1:15" x14ac:dyDescent="0.3">
      <c r="A22" t="s">
        <v>10</v>
      </c>
      <c r="B22" s="1" t="s">
        <v>11</v>
      </c>
      <c r="C22" s="2">
        <v>18500.18</v>
      </c>
      <c r="D22" s="2">
        <v>3994.99</v>
      </c>
      <c r="E22" s="3">
        <v>20.28</v>
      </c>
      <c r="F22" s="4">
        <v>43.86</v>
      </c>
      <c r="G22" s="13">
        <v>6</v>
      </c>
      <c r="H22" s="6">
        <f t="shared" si="0"/>
        <v>21.594330433541728</v>
      </c>
      <c r="I22" s="41">
        <v>0.59389999999999998</v>
      </c>
      <c r="K22" s="15" t="s">
        <v>45</v>
      </c>
      <c r="L22" s="40"/>
      <c r="M22" s="40"/>
    </row>
    <row r="23" spans="1:15" x14ac:dyDescent="0.3">
      <c r="B23" s="5" t="s">
        <v>12</v>
      </c>
      <c r="C23" s="2">
        <v>13301.52</v>
      </c>
      <c r="D23" s="2">
        <v>2226.3000000000002</v>
      </c>
      <c r="E23" s="3">
        <v>16.55</v>
      </c>
      <c r="F23" s="4">
        <v>13.7</v>
      </c>
      <c r="G23" s="13">
        <v>1</v>
      </c>
      <c r="H23" s="6">
        <f t="shared" si="0"/>
        <v>16.73718492322682</v>
      </c>
      <c r="I23" s="41">
        <v>0.22589999999999999</v>
      </c>
      <c r="K23" s="20" t="s">
        <v>11</v>
      </c>
      <c r="L23" s="39">
        <f>AVERAGE(I2,I7,I12,I17,I22)</f>
        <v>0.24471999999999999</v>
      </c>
      <c r="M23" s="5" t="s">
        <v>43</v>
      </c>
      <c r="N23" s="16" t="s">
        <v>12</v>
      </c>
      <c r="O23" s="43">
        <f>AVERAGE(I3,I8,I13,I18,I23)</f>
        <v>0.17901999999999998</v>
      </c>
    </row>
    <row r="24" spans="1:15" x14ac:dyDescent="0.3">
      <c r="B24" s="5" t="s">
        <v>14</v>
      </c>
      <c r="C24" s="2">
        <v>10430.85</v>
      </c>
      <c r="D24" s="2">
        <v>1827.3</v>
      </c>
      <c r="E24" s="3">
        <v>16.21</v>
      </c>
      <c r="F24" s="4">
        <v>14.18</v>
      </c>
      <c r="G24" s="13">
        <v>2.5</v>
      </c>
      <c r="H24" s="6">
        <f t="shared" si="0"/>
        <v>17.518227181869165</v>
      </c>
      <c r="I24" s="41">
        <v>-0.31659999999999999</v>
      </c>
      <c r="K24" s="5" t="s">
        <v>15</v>
      </c>
      <c r="L24" s="34">
        <f>AVERAGE(I5,I10,I15,I20,I25)</f>
        <v>-0.12135999999999998</v>
      </c>
      <c r="M24" s="5"/>
      <c r="N24" s="5" t="s">
        <v>42</v>
      </c>
      <c r="O24" s="34">
        <f>AVERAGE(I4,I9,I14,I19,I24)</f>
        <v>2.6219999999999986E-2</v>
      </c>
    </row>
    <row r="25" spans="1:15" x14ac:dyDescent="0.3">
      <c r="B25" s="5" t="s">
        <v>15</v>
      </c>
      <c r="C25" s="2">
        <v>15556.66</v>
      </c>
      <c r="D25" s="2">
        <v>2575.6799999999998</v>
      </c>
      <c r="E25" s="3">
        <v>16.13</v>
      </c>
      <c r="F25" s="4">
        <v>11.22</v>
      </c>
      <c r="G25" s="13">
        <v>5</v>
      </c>
      <c r="H25" s="6">
        <f t="shared" si="0"/>
        <v>16.556767326662662</v>
      </c>
      <c r="I25" s="41">
        <v>-0.47699999999999998</v>
      </c>
      <c r="K25" s="16" t="s">
        <v>41</v>
      </c>
      <c r="L25" s="43">
        <f>AVERAGE(I26,I21,I16,I11,I6)</f>
        <v>0.53206000000000009</v>
      </c>
      <c r="M25" s="5"/>
      <c r="N25" s="5"/>
      <c r="O25" s="5"/>
    </row>
    <row r="26" spans="1:15" x14ac:dyDescent="0.3">
      <c r="B26" s="5" t="s">
        <v>16</v>
      </c>
      <c r="C26" s="2">
        <v>3788.24</v>
      </c>
      <c r="D26" s="2">
        <v>1160.8499999999999</v>
      </c>
      <c r="E26" s="3">
        <v>18.54</v>
      </c>
      <c r="F26" s="4">
        <v>14.79</v>
      </c>
      <c r="G26" s="13">
        <v>12.5</v>
      </c>
      <c r="H26" s="6">
        <f t="shared" si="0"/>
        <v>30.643517834139335</v>
      </c>
      <c r="I26" s="41">
        <v>0.14810000000000001</v>
      </c>
      <c r="K26" s="19" t="s">
        <v>44</v>
      </c>
    </row>
    <row r="27" spans="1:15" x14ac:dyDescent="0.3">
      <c r="K27" s="19" t="s">
        <v>23</v>
      </c>
    </row>
    <row r="43" spans="2:11" x14ac:dyDescent="0.3">
      <c r="K43" s="28"/>
    </row>
    <row r="44" spans="2:11" x14ac:dyDescent="0.3">
      <c r="K44" s="29"/>
    </row>
    <row r="45" spans="2:11" x14ac:dyDescent="0.3">
      <c r="K45" s="29"/>
    </row>
    <row r="46" spans="2:11" x14ac:dyDescent="0.3">
      <c r="B46" t="s">
        <v>37</v>
      </c>
      <c r="K46" s="29"/>
    </row>
    <row r="47" spans="2:11" x14ac:dyDescent="0.3">
      <c r="K47" s="29"/>
    </row>
    <row r="48" spans="2:11" x14ac:dyDescent="0.3">
      <c r="K48" s="29"/>
    </row>
    <row r="49" spans="11:11" x14ac:dyDescent="0.3">
      <c r="K49" s="29"/>
    </row>
    <row r="50" spans="11:11" x14ac:dyDescent="0.3">
      <c r="K50" s="30"/>
    </row>
  </sheetData>
  <conditionalFormatting sqref="F2:F26">
    <cfRule type="cellIs" dxfId="6" priority="4" operator="greaterThan">
      <formula>20</formula>
    </cfRule>
    <cfRule type="cellIs" dxfId="5" priority="5" operator="lessThan">
      <formula>20</formula>
    </cfRule>
    <cfRule type="cellIs" dxfId="4" priority="6" operator="greaterThan">
      <formula>20</formula>
    </cfRule>
    <cfRule type="cellIs" dxfId="3" priority="8" operator="lessThan">
      <formula>20</formula>
    </cfRule>
  </conditionalFormatting>
  <conditionalFormatting sqref="H2:I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6">
    <cfRule type="cellIs" dxfId="2" priority="1" operator="lessThan">
      <formula>0.1</formula>
    </cfRule>
    <cfRule type="cellIs" dxfId="1" priority="2" operator="greaterThan">
      <formula>0.25</formula>
    </cfRule>
    <cfRule type="cellIs" dxfId="0" priority="3" operator="greaterThan">
      <formula>0.2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D13BD-9000-47EB-9486-895197228A2C}">
  <dimension ref="A2:G12"/>
  <sheetViews>
    <sheetView workbookViewId="0">
      <selection activeCell="A7" sqref="A7:G12"/>
    </sheetView>
  </sheetViews>
  <sheetFormatPr defaultRowHeight="14.4" x14ac:dyDescent="0.3"/>
  <cols>
    <col min="7" max="7" width="9.88671875" bestFit="1" customWidth="1"/>
  </cols>
  <sheetData>
    <row r="2" spans="1:7" ht="114" x14ac:dyDescent="0.3">
      <c r="A2" s="44" t="s">
        <v>26</v>
      </c>
    </row>
    <row r="3" spans="1:7" ht="52.8" x14ac:dyDescent="0.3">
      <c r="A3" s="24" t="s">
        <v>27</v>
      </c>
    </row>
    <row r="4" spans="1:7" x14ac:dyDescent="0.3">
      <c r="A4" s="23"/>
    </row>
    <row r="5" spans="1:7" ht="24" x14ac:dyDescent="0.3">
      <c r="A5" s="25" t="s">
        <v>28</v>
      </c>
    </row>
    <row r="6" spans="1:7" x14ac:dyDescent="0.3">
      <c r="A6" s="26" t="s">
        <v>47</v>
      </c>
    </row>
    <row r="7" spans="1:7" x14ac:dyDescent="0.3">
      <c r="A7" s="45" t="s">
        <v>48</v>
      </c>
      <c r="B7" s="46">
        <v>43525</v>
      </c>
      <c r="C7" s="46">
        <v>43891</v>
      </c>
      <c r="D7" s="46">
        <v>44256</v>
      </c>
      <c r="E7" s="46">
        <v>44621</v>
      </c>
      <c r="F7" s="46">
        <v>44986</v>
      </c>
      <c r="G7" s="46">
        <v>45170</v>
      </c>
    </row>
    <row r="8" spans="1:7" ht="27.6" x14ac:dyDescent="0.3">
      <c r="A8" s="47" t="s">
        <v>29</v>
      </c>
      <c r="B8" s="48">
        <v>0.56089999999999995</v>
      </c>
      <c r="C8" s="48">
        <v>0.51019999999999999</v>
      </c>
      <c r="D8" s="48">
        <v>0.51100000000000001</v>
      </c>
      <c r="E8" s="48">
        <v>0.51100000000000001</v>
      </c>
      <c r="F8" s="48">
        <v>0.51100000000000001</v>
      </c>
      <c r="G8" s="48">
        <v>0.51100000000000001</v>
      </c>
    </row>
    <row r="9" spans="1:7" x14ac:dyDescent="0.3">
      <c r="A9" s="47" t="s">
        <v>30</v>
      </c>
      <c r="B9" s="48">
        <v>0.1148</v>
      </c>
      <c r="C9" s="48">
        <v>0.12640000000000001</v>
      </c>
      <c r="D9" s="48">
        <v>0.11940000000000001</v>
      </c>
      <c r="E9" s="48">
        <v>0.1474</v>
      </c>
      <c r="F9" s="48">
        <v>0.15609999999999999</v>
      </c>
      <c r="G9" s="48">
        <v>0.16689999999999999</v>
      </c>
    </row>
    <row r="10" spans="1:7" x14ac:dyDescent="0.3">
      <c r="A10" s="47" t="s">
        <v>31</v>
      </c>
      <c r="B10" s="48">
        <v>0.2873</v>
      </c>
      <c r="C10" s="48">
        <v>0.33460000000000001</v>
      </c>
      <c r="D10" s="48">
        <v>0.33929999999999999</v>
      </c>
      <c r="E10" s="48">
        <v>0.30759999999999998</v>
      </c>
      <c r="F10" s="48">
        <v>0.30509999999999998</v>
      </c>
      <c r="G10" s="48">
        <v>0.29020000000000001</v>
      </c>
    </row>
    <row r="11" spans="1:7" ht="27.6" x14ac:dyDescent="0.3">
      <c r="A11" s="47" t="s">
        <v>35</v>
      </c>
      <c r="B11" s="48">
        <v>3.2000000000000002E-3</v>
      </c>
      <c r="C11" s="48">
        <v>1E-3</v>
      </c>
      <c r="D11" s="48">
        <v>1.4E-3</v>
      </c>
      <c r="E11" s="48">
        <v>1.6999999999999999E-3</v>
      </c>
      <c r="F11" s="48">
        <v>1E-3</v>
      </c>
      <c r="G11" s="48">
        <v>1E-3</v>
      </c>
    </row>
    <row r="12" spans="1:7" x14ac:dyDescent="0.3">
      <c r="A12" s="47" t="s">
        <v>32</v>
      </c>
      <c r="B12" s="48">
        <v>3.3799999999999997E-2</v>
      </c>
      <c r="C12" s="48">
        <v>2.7799999999999998E-2</v>
      </c>
      <c r="D12" s="48">
        <v>2.8899999999999999E-2</v>
      </c>
      <c r="E12" s="48">
        <v>3.2300000000000002E-2</v>
      </c>
      <c r="F12" s="48">
        <v>2.69E-2</v>
      </c>
      <c r="G12" s="48">
        <v>3.0800000000000001E-2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813C8-1FDD-48BB-8452-13F01333B073}">
  <dimension ref="B4:G25"/>
  <sheetViews>
    <sheetView topLeftCell="A6" workbookViewId="0">
      <selection activeCell="M14" sqref="M14"/>
    </sheetView>
  </sheetViews>
  <sheetFormatPr defaultRowHeight="14.4" x14ac:dyDescent="0.3"/>
  <cols>
    <col min="2" max="2" width="17.44140625" customWidth="1"/>
  </cols>
  <sheetData>
    <row r="4" spans="2:7" ht="45" x14ac:dyDescent="0.3">
      <c r="B4" s="27" t="s">
        <v>26</v>
      </c>
    </row>
    <row r="5" spans="2:7" ht="52.8" x14ac:dyDescent="0.3">
      <c r="B5" s="24" t="s">
        <v>27</v>
      </c>
    </row>
    <row r="6" spans="2:7" x14ac:dyDescent="0.3">
      <c r="B6" s="23"/>
    </row>
    <row r="7" spans="2:7" ht="24" x14ac:dyDescent="0.3">
      <c r="B7" s="25" t="s">
        <v>28</v>
      </c>
      <c r="C7" t="s">
        <v>36</v>
      </c>
    </row>
    <row r="8" spans="2:7" x14ac:dyDescent="0.3">
      <c r="B8" s="26"/>
    </row>
    <row r="9" spans="2:7" x14ac:dyDescent="0.3">
      <c r="B9" s="31" t="s">
        <v>17</v>
      </c>
      <c r="C9" s="32">
        <v>43525</v>
      </c>
      <c r="D9" s="32">
        <v>43891</v>
      </c>
      <c r="E9" s="32">
        <v>44256</v>
      </c>
      <c r="F9" s="32">
        <v>44621</v>
      </c>
      <c r="G9" s="32">
        <v>44986</v>
      </c>
    </row>
    <row r="10" spans="2:7" x14ac:dyDescent="0.3">
      <c r="B10" s="33" t="s">
        <v>29</v>
      </c>
      <c r="C10" s="34">
        <v>0.36470000000000002</v>
      </c>
      <c r="D10" s="34">
        <v>0.35930000000000001</v>
      </c>
      <c r="E10" s="34">
        <v>0.35899999999999999</v>
      </c>
      <c r="F10" s="34">
        <v>0.38490000000000002</v>
      </c>
      <c r="G10" s="34">
        <v>0.38500000000000001</v>
      </c>
    </row>
    <row r="11" spans="2:7" x14ac:dyDescent="0.3">
      <c r="B11" s="33" t="s">
        <v>30</v>
      </c>
      <c r="C11" s="34">
        <v>7.2099999999999997E-2</v>
      </c>
      <c r="D11" s="34">
        <v>0.1142</v>
      </c>
      <c r="E11" s="39">
        <v>0.13</v>
      </c>
      <c r="F11" s="34">
        <v>9.9099999999999994E-2</v>
      </c>
      <c r="G11" s="34">
        <v>7.8E-2</v>
      </c>
    </row>
    <row r="12" spans="2:7" x14ac:dyDescent="0.3">
      <c r="B12" s="33" t="s">
        <v>31</v>
      </c>
      <c r="C12" s="34">
        <v>0.1158</v>
      </c>
      <c r="D12" s="34">
        <v>0.1087</v>
      </c>
      <c r="E12" s="34">
        <v>0.109</v>
      </c>
      <c r="F12" s="34">
        <v>0.14269999999999999</v>
      </c>
      <c r="G12" s="34">
        <v>0.16900000000000001</v>
      </c>
    </row>
    <row r="13" spans="2:7" x14ac:dyDescent="0.3">
      <c r="B13" s="33" t="s">
        <v>32</v>
      </c>
      <c r="C13" s="34">
        <v>0.43880000000000002</v>
      </c>
      <c r="D13" s="34">
        <v>0.40960000000000002</v>
      </c>
      <c r="E13" s="34">
        <v>0.39400000000000002</v>
      </c>
      <c r="F13" s="34">
        <v>0.36499999999999999</v>
      </c>
      <c r="G13" s="34">
        <v>0.36199999999999999</v>
      </c>
    </row>
    <row r="14" spans="2:7" x14ac:dyDescent="0.3">
      <c r="B14" s="33" t="s">
        <v>33</v>
      </c>
      <c r="C14" s="34">
        <v>8.5999999999999993E-2</v>
      </c>
      <c r="D14" s="34">
        <v>8.3000000000000001E-3</v>
      </c>
      <c r="E14" s="34">
        <v>8.0000000000000002E-3</v>
      </c>
      <c r="F14" s="34">
        <v>8.2000000000000007E-3</v>
      </c>
      <c r="G14" s="34">
        <v>8.0000000000000002E-3</v>
      </c>
    </row>
    <row r="15" spans="2:7" ht="41.4" x14ac:dyDescent="0.3">
      <c r="B15" s="33" t="s">
        <v>34</v>
      </c>
      <c r="C15" s="35">
        <v>24659</v>
      </c>
      <c r="D15" s="35">
        <v>25591</v>
      </c>
      <c r="E15" s="5"/>
      <c r="F15" s="35">
        <v>24149</v>
      </c>
      <c r="G15" s="35">
        <v>29532</v>
      </c>
    </row>
    <row r="17" spans="2:7" x14ac:dyDescent="0.3">
      <c r="C17" t="s">
        <v>11</v>
      </c>
    </row>
    <row r="18" spans="2:7" x14ac:dyDescent="0.3">
      <c r="B18" s="31" t="s">
        <v>17</v>
      </c>
      <c r="C18" s="36">
        <v>43525</v>
      </c>
      <c r="D18" s="36">
        <v>43891</v>
      </c>
      <c r="E18" s="36">
        <v>44256</v>
      </c>
      <c r="F18" s="36">
        <v>44621</v>
      </c>
      <c r="G18" s="36">
        <v>44986</v>
      </c>
    </row>
    <row r="19" spans="2:7" x14ac:dyDescent="0.3">
      <c r="B19" s="33" t="s">
        <v>29</v>
      </c>
      <c r="C19" s="37">
        <v>0.55169999999999997</v>
      </c>
      <c r="D19" s="37">
        <v>0.56200000000000006</v>
      </c>
      <c r="E19" s="37">
        <v>0.56120000000000003</v>
      </c>
      <c r="F19" s="37">
        <v>0.55859999999999999</v>
      </c>
      <c r="G19" s="37">
        <v>0.55910000000000004</v>
      </c>
    </row>
    <row r="20" spans="2:7" x14ac:dyDescent="0.3">
      <c r="B20" s="33" t="s">
        <v>30</v>
      </c>
      <c r="C20" s="37">
        <v>0.20669999999999999</v>
      </c>
      <c r="D20" s="37">
        <v>0.21160000000000001</v>
      </c>
      <c r="E20" s="37">
        <v>0.24060000000000001</v>
      </c>
      <c r="F20" s="37">
        <v>0.21410000000000001</v>
      </c>
      <c r="G20" s="37">
        <v>0.19159999999999999</v>
      </c>
    </row>
    <row r="21" spans="2:7" x14ac:dyDescent="0.3">
      <c r="B21" s="33" t="s">
        <v>31</v>
      </c>
      <c r="C21" s="37">
        <v>8.5000000000000006E-2</v>
      </c>
      <c r="D21" s="37">
        <v>0.1089</v>
      </c>
      <c r="E21" s="37">
        <v>9.0800000000000006E-2</v>
      </c>
      <c r="F21" s="37">
        <v>0.11219999999999999</v>
      </c>
      <c r="G21" s="37">
        <v>0.12920000000000001</v>
      </c>
    </row>
    <row r="22" spans="2:7" x14ac:dyDescent="0.3">
      <c r="B22" s="33" t="s">
        <v>35</v>
      </c>
      <c r="C22" s="37">
        <v>0</v>
      </c>
      <c r="D22" s="37">
        <v>0</v>
      </c>
      <c r="E22" s="37">
        <v>0</v>
      </c>
      <c r="F22" s="37">
        <v>0</v>
      </c>
      <c r="G22" s="37">
        <v>6.9999999999999999E-4</v>
      </c>
    </row>
    <row r="23" spans="2:7" x14ac:dyDescent="0.3">
      <c r="B23" s="33" t="s">
        <v>32</v>
      </c>
      <c r="C23" s="37">
        <v>0.1547</v>
      </c>
      <c r="D23" s="37">
        <v>0.11459999999999999</v>
      </c>
      <c r="E23" s="37">
        <v>0.1057</v>
      </c>
      <c r="F23" s="37">
        <v>0.1115</v>
      </c>
      <c r="G23" s="37">
        <v>0.11749999999999999</v>
      </c>
    </row>
    <row r="24" spans="2:7" x14ac:dyDescent="0.3">
      <c r="B24" s="33" t="s">
        <v>33</v>
      </c>
      <c r="C24" s="37">
        <v>1.9E-3</v>
      </c>
      <c r="D24" s="37">
        <v>2.8999999999999998E-3</v>
      </c>
      <c r="E24" s="37">
        <v>1.6999999999999999E-3</v>
      </c>
      <c r="F24" s="37">
        <v>3.5999999999999999E-3</v>
      </c>
      <c r="G24" s="37">
        <v>1.6999999999999999E-3</v>
      </c>
    </row>
    <row r="25" spans="2:7" ht="41.4" x14ac:dyDescent="0.3">
      <c r="B25" s="33" t="s">
        <v>34</v>
      </c>
      <c r="C25" s="38">
        <v>168420</v>
      </c>
      <c r="D25" s="38">
        <v>354901</v>
      </c>
      <c r="E25" s="38">
        <v>464394</v>
      </c>
      <c r="F25" s="38">
        <v>718638</v>
      </c>
      <c r="G25" s="38">
        <v>890706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k L E p W H t J Q f a o A A A A + Q A A A B I A H A B D b 2 5 m a W c v U G F j a 2 F n Z S 5 4 b W w g o h g A K K A U A A A A A A A A A A A A A A A A A A A A A A A A A A A A h c 8 x D o I w G A X g q 5 D u t K U a I + S n D E 4 m Y k x M j G t T K j R C M b R Y 7 u b g k b y C J I q 6 O b 6 X b 3 j v c b t D N j R 1 c F W d 1 a 1 J U Y Q p C p S R b a F N m a L e n c I l y j j s h D y L U g U j N j Y Z b J G i y r l L Q o j 3 H v s Z b r u S M E o j c s w 3 e 1 m p R q A P 1 v 9 x q I 1 1 w k i F O B x e Y z j D 8 R w v G I s x H S 2 Q q Y d c m 6 9 h 4 2 R M g f y U s O p r 1 3 e K K x O u t 0 C m C O R 9 g z 8 B U E s D B B Q A A g A I A J C x K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s S l Y K I p H u A 4 A A A A R A A A A E w A c A E Z v c m 1 1 b G F z L 1 N l Y 3 R p b 2 4 x L m 0 g o h g A K K A U A A A A A A A A A A A A A A A A A A A A A A A A A A A A K 0 5 N L s n M z 1 M I h t C G 1 g B Q S w E C L Q A U A A I A C A C Q s S l Y e 0 l B 9 q g A A A D 5 A A A A E g A A A A A A A A A A A A A A A A A A A A A A Q 2 9 u Z m l n L 1 B h Y 2 t h Z 2 U u e G 1 s U E s B A i 0 A F A A C A A g A k L E p W A / K 6 a u k A A A A 6 Q A A A B M A A A A A A A A A A A A A A A A A 9 A A A A F t D b 2 5 0 Z W 5 0 X 1 R 5 c G V z X S 5 4 b W x Q S w E C L Q A U A A I A C A C Q s S l Y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6 B J 5 t l 2 x k 0 2 E J z Q B F D C J u g A A A A A C A A A A A A A Q Z g A A A A E A A C A A A A D Z w d 9 k c i 1 X w h K c B w v a F s A e O y z A O 6 p k d D f r w D 1 n 5 y n 6 R g A A A A A O g A A A A A I A A C A A A A B Y t t B J A s 4 0 5 j 0 N A E v v Q 4 w 8 + 9 l P / b J O I d E M 9 2 J T 3 n M x 3 l A A A A B L k 7 W p N k O C x 7 O c K 0 o O B a E L 9 v W T + y e t b N C g K 4 X I h 6 k X K I + K t 4 O Z o Y 4 k 7 h l V H D p Y X u G 6 S U x l K w j a a l s j k k / 6 M v K G b y b J 8 l K / y A f P + P N q S x w 7 O U A A A A C m A O k + w A a b h F e 7 p c q x i x 9 E o b 3 n k w n f m J Y g J E / 0 Y K I M 1 m + h Q + u Y r J V Q K c a 9 G d X c a N Q o x 3 G K u x E y S q J j O Z E V + x / U < / D a t a M a s h u p > 
</file>

<file path=customXml/itemProps1.xml><?xml version="1.0" encoding="utf-8"?>
<ds:datastoreItem xmlns:ds="http://schemas.openxmlformats.org/officeDocument/2006/customXml" ds:itemID="{AAF58238-255B-4F9E-A92E-35E88759A5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bhushan lonkar</dc:creator>
  <cp:lastModifiedBy>bhushan lonkar</cp:lastModifiedBy>
  <dcterms:created xsi:type="dcterms:W3CDTF">2024-01-09T07:16:29Z</dcterms:created>
  <dcterms:modified xsi:type="dcterms:W3CDTF">2024-01-17T08:33:01Z</dcterms:modified>
</cp:coreProperties>
</file>