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320" windowHeight="9765" tabRatio="940"/>
  </bookViews>
  <sheets>
    <sheet name="安全库存量预警" sheetId="7" r:id="rId1"/>
  </sheets>
  <externalReferences>
    <externalReference r:id="rId2"/>
  </externalReferences>
  <definedNames>
    <definedName name="材料编码">OFFEST(#REF!,,,COUNTA(#REF!)-1,1)</definedName>
    <definedName name="供应商编号">OFFSET(#REF!,,,COUNTA(#REF!)-1,1)</definedName>
    <definedName name="供应商名称">OFFSET(#REF!,,,COUNTA(#REF!)-1,1)</definedName>
  </definedNames>
  <calcPr calcId="145621"/>
</workbook>
</file>

<file path=xl/calcChain.xml><?xml version="1.0" encoding="utf-8"?>
<calcChain xmlns="http://schemas.openxmlformats.org/spreadsheetml/2006/main">
  <c r="I24" i="7" l="1"/>
  <c r="K24" i="7" s="1"/>
  <c r="E24" i="7"/>
  <c r="D24" i="7"/>
  <c r="C24" i="7"/>
  <c r="I23" i="7"/>
  <c r="K23" i="7" s="1"/>
  <c r="E23" i="7"/>
  <c r="D23" i="7"/>
  <c r="C23" i="7"/>
  <c r="I22" i="7"/>
  <c r="K22" i="7" s="1"/>
  <c r="E22" i="7"/>
  <c r="D22" i="7"/>
  <c r="C22" i="7"/>
  <c r="I21" i="7"/>
  <c r="K21" i="7" s="1"/>
  <c r="E21" i="7"/>
  <c r="D21" i="7"/>
  <c r="C21" i="7"/>
  <c r="I20" i="7"/>
  <c r="K20" i="7" s="1"/>
  <c r="E20" i="7"/>
  <c r="D20" i="7"/>
  <c r="C20" i="7"/>
  <c r="I19" i="7"/>
  <c r="K19" i="7" s="1"/>
  <c r="E19" i="7"/>
  <c r="D19" i="7"/>
  <c r="C19" i="7"/>
  <c r="I18" i="7"/>
  <c r="K18" i="7" s="1"/>
  <c r="E18" i="7"/>
  <c r="D18" i="7"/>
  <c r="C18" i="7"/>
  <c r="I17" i="7"/>
  <c r="K17" i="7" s="1"/>
  <c r="E17" i="7"/>
  <c r="D17" i="7"/>
  <c r="C17" i="7"/>
  <c r="I16" i="7"/>
  <c r="K16" i="7" s="1"/>
  <c r="E16" i="7"/>
  <c r="D16" i="7"/>
  <c r="C16" i="7"/>
  <c r="I15" i="7"/>
  <c r="K15" i="7" s="1"/>
  <c r="E15" i="7"/>
  <c r="D15" i="7"/>
  <c r="C15" i="7"/>
  <c r="I14" i="7"/>
  <c r="K14" i="7" s="1"/>
  <c r="E14" i="7"/>
  <c r="D14" i="7"/>
  <c r="C14" i="7"/>
  <c r="I13" i="7"/>
  <c r="K13" i="7" s="1"/>
  <c r="E13" i="7"/>
  <c r="D13" i="7"/>
  <c r="C13" i="7"/>
  <c r="I12" i="7"/>
  <c r="K12" i="7" s="1"/>
  <c r="E12" i="7"/>
  <c r="D12" i="7"/>
  <c r="C12" i="7"/>
  <c r="I11" i="7"/>
  <c r="K11" i="7" s="1"/>
  <c r="E11" i="7"/>
  <c r="D11" i="7"/>
  <c r="C11" i="7"/>
  <c r="I10" i="7"/>
  <c r="K10" i="7" s="1"/>
  <c r="E10" i="7"/>
  <c r="D10" i="7"/>
  <c r="C10" i="7"/>
  <c r="I9" i="7"/>
  <c r="K9" i="7" s="1"/>
  <c r="E9" i="7"/>
  <c r="D9" i="7"/>
  <c r="C9" i="7"/>
  <c r="I8" i="7"/>
  <c r="K8" i="7" s="1"/>
  <c r="E8" i="7"/>
  <c r="D8" i="7"/>
  <c r="C8" i="7"/>
  <c r="I7" i="7"/>
  <c r="K7" i="7" s="1"/>
  <c r="E7" i="7"/>
  <c r="D7" i="7"/>
  <c r="C7" i="7"/>
  <c r="I6" i="7"/>
  <c r="K6" i="7" s="1"/>
  <c r="E6" i="7"/>
  <c r="D6" i="7"/>
  <c r="C6" i="7"/>
</calcChain>
</file>

<file path=xl/sharedStrings.xml><?xml version="1.0" encoding="utf-8"?>
<sst xmlns="http://schemas.openxmlformats.org/spreadsheetml/2006/main" count="37" uniqueCount="37">
  <si>
    <t>DZ0002</t>
  </si>
  <si>
    <t>DZ0003</t>
  </si>
  <si>
    <t>DZ0004</t>
  </si>
  <si>
    <t>DZ0005</t>
  </si>
  <si>
    <t>DZ0006</t>
  </si>
  <si>
    <t>DR0002</t>
  </si>
  <si>
    <t>DR0003</t>
  </si>
  <si>
    <t>DR0004</t>
  </si>
  <si>
    <t>DR0005</t>
  </si>
  <si>
    <t>DR0006</t>
  </si>
  <si>
    <t>JCK002</t>
  </si>
  <si>
    <t>JCK003</t>
  </si>
  <si>
    <t>JCK004</t>
  </si>
  <si>
    <t>JCK005</t>
  </si>
  <si>
    <t>JCK006</t>
  </si>
  <si>
    <t>JCK007</t>
  </si>
  <si>
    <t>DZ0001</t>
  </si>
  <si>
    <t>DR0001</t>
  </si>
  <si>
    <t>JCK001</t>
  </si>
  <si>
    <t>月初余额</t>
    <phoneticPr fontId="5" type="noConversion"/>
  </si>
  <si>
    <t>本月入库数量</t>
    <phoneticPr fontId="5" type="noConversion"/>
  </si>
  <si>
    <t>材料编码</t>
    <phoneticPr fontId="5" type="noConversion"/>
  </si>
  <si>
    <t>本月出库数量</t>
    <phoneticPr fontId="5" type="noConversion"/>
  </si>
  <si>
    <t>月末结余数量</t>
    <phoneticPr fontId="5" type="noConversion"/>
  </si>
  <si>
    <t>最低安全库存量</t>
    <phoneticPr fontId="1" type="noConversion"/>
  </si>
  <si>
    <t>进货预警</t>
    <phoneticPr fontId="1" type="noConversion"/>
  </si>
  <si>
    <t>材料类别</t>
    <phoneticPr fontId="5" type="noConversion"/>
  </si>
  <si>
    <t>规格型号</t>
    <phoneticPr fontId="1" type="noConversion"/>
  </si>
  <si>
    <t>单位</t>
    <phoneticPr fontId="5" type="noConversion"/>
  </si>
  <si>
    <t>安全库存量预警表</t>
    <phoneticPr fontId="5" type="noConversion"/>
  </si>
  <si>
    <t>公司名称</t>
    <phoneticPr fontId="1" type="noConversion"/>
  </si>
  <si>
    <t>华云信息有限公司</t>
    <phoneticPr fontId="1" type="noConversion"/>
  </si>
  <si>
    <t>制表时间</t>
    <phoneticPr fontId="1" type="noConversion"/>
  </si>
  <si>
    <t>制表部门</t>
    <phoneticPr fontId="1" type="noConversion"/>
  </si>
  <si>
    <t>品管部</t>
    <phoneticPr fontId="1" type="noConversion"/>
  </si>
  <si>
    <t>单位</t>
    <phoneticPr fontId="1" type="noConversion"/>
  </si>
  <si>
    <t>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</si>
</sst>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8"/>
      <color theme="0"/>
      <name val="华文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/>
      <protection hidden="1"/>
    </xf>
    <xf numFmtId="0" fontId="4" fillId="2" borderId="4" xfId="0" applyFont="1" applyFill="1" applyBorder="1" applyAlignment="1" applyProtection="1">
      <alignment horizontal="center" vertical="center" wrapText="1"/>
      <protection hidden="1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NumberFormat="1" applyFont="1" applyFill="1" applyBorder="1" applyAlignment="1">
      <alignment horizontal="center" vertical="center"/>
    </xf>
    <xf numFmtId="0" fontId="8" fillId="3" borderId="0" xfId="0" applyFont="1" applyFill="1" applyAlignment="1" applyProtection="1">
      <alignment horizontal="center" vertical="center"/>
      <protection hidden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14" fontId="9" fillId="0" borderId="0" xfId="0" applyNumberFormat="1" applyFont="1" applyBorder="1" applyAlignment="1">
      <alignment horizontal="center" vertical="center"/>
    </xf>
    <xf numFmtId="14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千位分隔 2" xfId="2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9F5F2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30446;&#24405;/&#20250;&#35745;/&#23454;&#20363;&#25991;&#20214;/&#31532;5&#31456;/&#26368;&#32456;&#25991;&#20214;/&#26448;&#26009;&#36827;&#20986;&#24211;&#26376;&#25253;&#3492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月余额"/>
      <sheetName val="材料入库明细表"/>
      <sheetName val="领料单"/>
      <sheetName val="材料进出存月报表"/>
    </sheetNames>
    <sheetDataSet>
      <sheetData sheetId="0">
        <row r="1">
          <cell r="A1" t="str">
            <v>材料编码</v>
          </cell>
          <cell r="B1" t="str">
            <v>材料类别</v>
          </cell>
          <cell r="C1" t="str">
            <v>规格型号</v>
          </cell>
          <cell r="D1" t="str">
            <v>单位</v>
          </cell>
          <cell r="E1" t="str">
            <v>单价</v>
          </cell>
          <cell r="F1" t="str">
            <v>库存数</v>
          </cell>
        </row>
        <row r="2">
          <cell r="A2" t="str">
            <v>DZ0001</v>
          </cell>
          <cell r="B2" t="str">
            <v>电阻</v>
          </cell>
          <cell r="C2" t="str">
            <v>25Ω</v>
          </cell>
          <cell r="D2" t="str">
            <v>支</v>
          </cell>
          <cell r="E2">
            <v>0.25</v>
          </cell>
          <cell r="F2">
            <v>500</v>
          </cell>
        </row>
        <row r="3">
          <cell r="A3" t="str">
            <v>DZ0002</v>
          </cell>
          <cell r="B3" t="str">
            <v>电阻</v>
          </cell>
          <cell r="C3" t="str">
            <v>32Ω</v>
          </cell>
          <cell r="D3" t="str">
            <v>支</v>
          </cell>
          <cell r="E3">
            <v>0.33</v>
          </cell>
          <cell r="F3">
            <v>10000</v>
          </cell>
        </row>
        <row r="4">
          <cell r="A4" t="str">
            <v>DZ0003</v>
          </cell>
          <cell r="B4" t="str">
            <v>电阻</v>
          </cell>
          <cell r="C4" t="str">
            <v>100Ω</v>
          </cell>
          <cell r="D4" t="str">
            <v>支</v>
          </cell>
          <cell r="E4">
            <v>0.57999999999999996</v>
          </cell>
          <cell r="F4">
            <v>820</v>
          </cell>
        </row>
        <row r="5">
          <cell r="A5" t="str">
            <v>DZ0004</v>
          </cell>
          <cell r="B5" t="str">
            <v>电阻</v>
          </cell>
          <cell r="C5" t="str">
            <v>320Ω</v>
          </cell>
          <cell r="D5" t="str">
            <v>支</v>
          </cell>
          <cell r="E5">
            <v>0.89</v>
          </cell>
          <cell r="F5">
            <v>1580</v>
          </cell>
        </row>
        <row r="6">
          <cell r="A6" t="str">
            <v>DZ0005</v>
          </cell>
          <cell r="B6" t="str">
            <v>电阻</v>
          </cell>
          <cell r="C6" t="str">
            <v>29Ω</v>
          </cell>
          <cell r="D6" t="str">
            <v>支</v>
          </cell>
          <cell r="E6">
            <v>0.21</v>
          </cell>
          <cell r="F6">
            <v>700</v>
          </cell>
        </row>
        <row r="7">
          <cell r="A7" t="str">
            <v>DZ0006</v>
          </cell>
          <cell r="B7" t="str">
            <v>电阻</v>
          </cell>
          <cell r="C7" t="str">
            <v>30Ω</v>
          </cell>
          <cell r="D7" t="str">
            <v>支</v>
          </cell>
          <cell r="E7">
            <v>0.36</v>
          </cell>
          <cell r="F7">
            <v>980</v>
          </cell>
        </row>
        <row r="8">
          <cell r="A8" t="str">
            <v>DR0001</v>
          </cell>
          <cell r="B8" t="str">
            <v>电容</v>
          </cell>
          <cell r="C8" t="str">
            <v>10F</v>
          </cell>
          <cell r="D8" t="str">
            <v>支</v>
          </cell>
          <cell r="E8">
            <v>0.78</v>
          </cell>
          <cell r="F8">
            <v>700</v>
          </cell>
        </row>
        <row r="9">
          <cell r="A9" t="str">
            <v>DR0002</v>
          </cell>
          <cell r="B9" t="str">
            <v>电容</v>
          </cell>
          <cell r="C9" t="str">
            <v>18F</v>
          </cell>
          <cell r="D9" t="str">
            <v>支</v>
          </cell>
          <cell r="E9">
            <v>0.65</v>
          </cell>
          <cell r="F9">
            <v>850</v>
          </cell>
        </row>
        <row r="10">
          <cell r="A10" t="str">
            <v>DR0003</v>
          </cell>
          <cell r="B10" t="str">
            <v>电容</v>
          </cell>
          <cell r="C10" t="str">
            <v>50F</v>
          </cell>
          <cell r="D10" t="str">
            <v>支</v>
          </cell>
          <cell r="E10">
            <v>0.75</v>
          </cell>
          <cell r="F10">
            <v>456</v>
          </cell>
        </row>
        <row r="11">
          <cell r="A11" t="str">
            <v>DR0004</v>
          </cell>
          <cell r="B11" t="str">
            <v>电容</v>
          </cell>
          <cell r="C11" t="str">
            <v>100F</v>
          </cell>
          <cell r="D11" t="str">
            <v>支</v>
          </cell>
          <cell r="E11">
            <v>0.85</v>
          </cell>
          <cell r="F11">
            <v>1470</v>
          </cell>
        </row>
        <row r="12">
          <cell r="A12" t="str">
            <v>DR0005</v>
          </cell>
          <cell r="B12" t="str">
            <v>电容</v>
          </cell>
          <cell r="C12" t="str">
            <v>25F</v>
          </cell>
          <cell r="D12" t="str">
            <v>支</v>
          </cell>
          <cell r="E12">
            <v>0.9</v>
          </cell>
          <cell r="F12">
            <v>840</v>
          </cell>
        </row>
        <row r="13">
          <cell r="A13" t="str">
            <v>DR0006</v>
          </cell>
          <cell r="B13" t="str">
            <v>电容</v>
          </cell>
          <cell r="C13" t="str">
            <v>0.5F</v>
          </cell>
          <cell r="D13" t="str">
            <v>支</v>
          </cell>
          <cell r="E13">
            <v>0.55000000000000004</v>
          </cell>
          <cell r="F13">
            <v>521</v>
          </cell>
        </row>
        <row r="14">
          <cell r="A14" t="str">
            <v>JCK001</v>
          </cell>
          <cell r="B14" t="str">
            <v>集成块</v>
          </cell>
          <cell r="C14" t="str">
            <v>AEu8139</v>
          </cell>
          <cell r="D14" t="str">
            <v>支</v>
          </cell>
          <cell r="E14">
            <v>58.5</v>
          </cell>
          <cell r="F14">
            <v>146</v>
          </cell>
        </row>
        <row r="15">
          <cell r="A15" t="str">
            <v>JCK002</v>
          </cell>
          <cell r="B15" t="str">
            <v>集成块</v>
          </cell>
          <cell r="C15" t="str">
            <v>AEu8120</v>
          </cell>
          <cell r="D15" t="str">
            <v>支</v>
          </cell>
          <cell r="E15">
            <v>75.599999999999994</v>
          </cell>
          <cell r="F15">
            <v>300</v>
          </cell>
        </row>
        <row r="16">
          <cell r="A16" t="str">
            <v>JCK003</v>
          </cell>
          <cell r="B16" t="str">
            <v>集成块</v>
          </cell>
          <cell r="C16" t="str">
            <v>AEu8141</v>
          </cell>
          <cell r="D16" t="str">
            <v>支</v>
          </cell>
          <cell r="E16">
            <v>124.85</v>
          </cell>
          <cell r="F16">
            <v>452</v>
          </cell>
        </row>
        <row r="17">
          <cell r="A17" t="str">
            <v>JCK004</v>
          </cell>
          <cell r="B17" t="str">
            <v>集成块</v>
          </cell>
          <cell r="C17" t="str">
            <v>AEu8152</v>
          </cell>
          <cell r="D17" t="str">
            <v>支</v>
          </cell>
          <cell r="E17">
            <v>320</v>
          </cell>
          <cell r="F17">
            <v>125</v>
          </cell>
        </row>
        <row r="18">
          <cell r="A18" t="str">
            <v>JCK005</v>
          </cell>
          <cell r="B18" t="str">
            <v>集成块</v>
          </cell>
          <cell r="C18" t="str">
            <v>AEu8143</v>
          </cell>
          <cell r="D18" t="str">
            <v>支</v>
          </cell>
          <cell r="E18">
            <v>70</v>
          </cell>
          <cell r="F18">
            <v>41</v>
          </cell>
        </row>
        <row r="19">
          <cell r="A19" t="str">
            <v>JCK006</v>
          </cell>
          <cell r="B19" t="str">
            <v>集成块</v>
          </cell>
          <cell r="C19" t="str">
            <v>AEu9144</v>
          </cell>
          <cell r="D19" t="str">
            <v>支</v>
          </cell>
          <cell r="E19">
            <v>185</v>
          </cell>
          <cell r="F19">
            <v>50</v>
          </cell>
        </row>
        <row r="20">
          <cell r="A20" t="str">
            <v>JCK007</v>
          </cell>
          <cell r="B20" t="str">
            <v>集成块</v>
          </cell>
          <cell r="C20" t="str">
            <v>AEu8145</v>
          </cell>
          <cell r="D20" t="str">
            <v>支</v>
          </cell>
          <cell r="E20">
            <v>412.5</v>
          </cell>
          <cell r="F20">
            <v>18</v>
          </cell>
        </row>
      </sheetData>
      <sheetData sheetId="1"/>
      <sheetData sheetId="2">
        <row r="5">
          <cell r="F5" t="str">
            <v>DZ0001</v>
          </cell>
        </row>
      </sheetData>
      <sheetData sheetId="3">
        <row r="25">
          <cell r="B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zoomScale="90" zoomScaleNormal="90" workbookViewId="0">
      <selection activeCell="M6" sqref="M6"/>
    </sheetView>
  </sheetViews>
  <sheetFormatPr defaultRowHeight="13.5" x14ac:dyDescent="0.15"/>
  <cols>
    <col min="1" max="1" width="4.75" customWidth="1"/>
    <col min="2" max="2" width="10.125" customWidth="1"/>
    <col min="3" max="3" width="8.375" customWidth="1"/>
    <col min="4" max="4" width="11.125" customWidth="1"/>
    <col min="5" max="5" width="5.25" customWidth="1"/>
    <col min="6" max="6" width="9.25" customWidth="1"/>
    <col min="7" max="7" width="8.75" customWidth="1"/>
    <col min="9" max="9" width="9.375" bestFit="1" customWidth="1"/>
    <col min="10" max="10" width="10.375" customWidth="1"/>
    <col min="11" max="11" width="10.25" customWidth="1"/>
  </cols>
  <sheetData>
    <row r="1" spans="2:11" ht="30" customHeight="1" x14ac:dyDescent="0.15"/>
    <row r="2" spans="2:11" ht="63" customHeight="1" x14ac:dyDescent="0.15">
      <c r="B2" s="15" t="s">
        <v>29</v>
      </c>
      <c r="C2" s="15"/>
      <c r="D2" s="15"/>
      <c r="E2" s="15"/>
      <c r="F2" s="15"/>
      <c r="G2" s="15"/>
      <c r="H2" s="15"/>
      <c r="I2" s="15"/>
      <c r="J2" s="15"/>
      <c r="K2" s="15"/>
    </row>
    <row r="3" spans="2:11" s="1" customFormat="1" x14ac:dyDescent="0.15">
      <c r="B3" s="16" t="s">
        <v>30</v>
      </c>
      <c r="C3" s="16"/>
      <c r="D3" s="17" t="s">
        <v>31</v>
      </c>
      <c r="E3" s="17"/>
      <c r="F3" s="17"/>
      <c r="G3" s="17"/>
      <c r="H3" s="18" t="s">
        <v>32</v>
      </c>
      <c r="I3" s="19">
        <v>41090</v>
      </c>
      <c r="J3" s="16"/>
      <c r="K3" s="20"/>
    </row>
    <row r="4" spans="2:11" ht="21" customHeight="1" thickBot="1" x14ac:dyDescent="0.2">
      <c r="B4" s="16" t="s">
        <v>33</v>
      </c>
      <c r="C4" s="16"/>
      <c r="D4" s="17" t="s">
        <v>34</v>
      </c>
      <c r="E4" s="17"/>
      <c r="F4" s="17"/>
      <c r="G4" s="17"/>
      <c r="H4" s="17" t="s">
        <v>35</v>
      </c>
      <c r="I4" s="17"/>
      <c r="J4" s="21" t="s">
        <v>36</v>
      </c>
      <c r="K4" s="22"/>
    </row>
    <row r="5" spans="2:11" s="2" customFormat="1" ht="33" customHeight="1" x14ac:dyDescent="0.15">
      <c r="B5" s="10" t="s">
        <v>21</v>
      </c>
      <c r="C5" s="11" t="s">
        <v>26</v>
      </c>
      <c r="D5" s="11" t="s">
        <v>27</v>
      </c>
      <c r="E5" s="11" t="s">
        <v>28</v>
      </c>
      <c r="F5" s="11" t="s">
        <v>19</v>
      </c>
      <c r="G5" s="11" t="s">
        <v>20</v>
      </c>
      <c r="H5" s="11" t="s">
        <v>22</v>
      </c>
      <c r="I5" s="11" t="s">
        <v>23</v>
      </c>
      <c r="J5" s="11" t="s">
        <v>24</v>
      </c>
      <c r="K5" s="12" t="s">
        <v>25</v>
      </c>
    </row>
    <row r="6" spans="2:11" s="2" customFormat="1" ht="18" customHeight="1" x14ac:dyDescent="0.15">
      <c r="B6" s="4" t="s">
        <v>16</v>
      </c>
      <c r="C6" s="5" t="str">
        <f>VLOOKUP($B6,[1]上月余额!$A:$F,2,FALSE)</f>
        <v>电阻</v>
      </c>
      <c r="D6" s="5" t="str">
        <f>VLOOKUP($B6,[1]上月余额!$A:$F,3,FALSE)</f>
        <v>25Ω</v>
      </c>
      <c r="E6" s="5" t="str">
        <f>VLOOKUP($B6,[1]上月余额!$A:$F,4,FALSE)</f>
        <v>支</v>
      </c>
      <c r="F6" s="6">
        <v>500</v>
      </c>
      <c r="G6" s="5">
        <v>2200</v>
      </c>
      <c r="H6" s="6">
        <v>2333</v>
      </c>
      <c r="I6" s="6">
        <f t="shared" ref="I6:I24" si="0">IF(B6="","",F6+G6-H6)</f>
        <v>367</v>
      </c>
      <c r="J6" s="6">
        <v>500</v>
      </c>
      <c r="K6" s="13">
        <f>IF(H6&lt;=I6,1,0)</f>
        <v>0</v>
      </c>
    </row>
    <row r="7" spans="2:11" s="2" customFormat="1" ht="18" customHeight="1" x14ac:dyDescent="0.15">
      <c r="B7" s="7" t="s">
        <v>0</v>
      </c>
      <c r="C7" s="5" t="str">
        <f>VLOOKUP(B7,[1]上月余额!A:F,2,FALSE)</f>
        <v>电阻</v>
      </c>
      <c r="D7" s="5" t="str">
        <f>VLOOKUP($B7,[1]上月余额!$A:$F,3,FALSE)</f>
        <v>32Ω</v>
      </c>
      <c r="E7" s="5" t="str">
        <f>VLOOKUP($B7,[1]上月余额!$A:$F,4,FALSE)</f>
        <v>支</v>
      </c>
      <c r="F7" s="6">
        <v>10000</v>
      </c>
      <c r="G7" s="5">
        <v>950</v>
      </c>
      <c r="H7" s="6">
        <v>7864</v>
      </c>
      <c r="I7" s="6">
        <f t="shared" si="0"/>
        <v>3086</v>
      </c>
      <c r="J7" s="6">
        <v>2800</v>
      </c>
      <c r="K7" s="13">
        <f t="shared" ref="K7:K13" si="1">IF(H7&lt;=I7,1,0)</f>
        <v>0</v>
      </c>
    </row>
    <row r="8" spans="2:11" s="2" customFormat="1" ht="18" customHeight="1" x14ac:dyDescent="0.15">
      <c r="B8" s="7" t="s">
        <v>1</v>
      </c>
      <c r="C8" s="5" t="str">
        <f>VLOOKUP(B8,[1]上月余额!A:F,2,FALSE)</f>
        <v>电阻</v>
      </c>
      <c r="D8" s="5" t="str">
        <f>VLOOKUP($B8,[1]上月余额!$A:$F,3,FALSE)</f>
        <v>100Ω</v>
      </c>
      <c r="E8" s="5" t="str">
        <f>VLOOKUP($B8,[1]上月余额!$A:$F,4,FALSE)</f>
        <v>支</v>
      </c>
      <c r="F8" s="6">
        <v>820</v>
      </c>
      <c r="G8" s="5">
        <v>1200</v>
      </c>
      <c r="H8" s="6">
        <v>902</v>
      </c>
      <c r="I8" s="6">
        <f t="shared" si="0"/>
        <v>1118</v>
      </c>
      <c r="J8" s="6">
        <v>1500</v>
      </c>
      <c r="K8" s="13">
        <f t="shared" si="1"/>
        <v>1</v>
      </c>
    </row>
    <row r="9" spans="2:11" s="2" customFormat="1" ht="18" customHeight="1" x14ac:dyDescent="0.15">
      <c r="B9" s="7" t="s">
        <v>2</v>
      </c>
      <c r="C9" s="5" t="str">
        <f>VLOOKUP(B9,[1]上月余额!A:F,2,FALSE)</f>
        <v>电阻</v>
      </c>
      <c r="D9" s="5" t="str">
        <f>VLOOKUP($B9,[1]上月余额!$A:$F,3,FALSE)</f>
        <v>320Ω</v>
      </c>
      <c r="E9" s="5" t="str">
        <f>VLOOKUP($B9,[1]上月余额!$A:$F,4,FALSE)</f>
        <v>支</v>
      </c>
      <c r="F9" s="6">
        <v>1580</v>
      </c>
      <c r="G9" s="5">
        <v>1000</v>
      </c>
      <c r="H9" s="6">
        <v>1290</v>
      </c>
      <c r="I9" s="6">
        <f t="shared" si="0"/>
        <v>1290</v>
      </c>
      <c r="J9" s="6">
        <v>1500</v>
      </c>
      <c r="K9" s="13">
        <f t="shared" si="1"/>
        <v>1</v>
      </c>
    </row>
    <row r="10" spans="2:11" s="2" customFormat="1" ht="18" customHeight="1" x14ac:dyDescent="0.15">
      <c r="B10" s="7" t="s">
        <v>3</v>
      </c>
      <c r="C10" s="5" t="str">
        <f>VLOOKUP(B10,[1]上月余额!A:F,2,FALSE)</f>
        <v>电阻</v>
      </c>
      <c r="D10" s="5" t="str">
        <f>VLOOKUP($B10,[1]上月余额!$A:$F,3,FALSE)</f>
        <v>29Ω</v>
      </c>
      <c r="E10" s="5" t="str">
        <f>VLOOKUP($B10,[1]上月余额!$A:$F,4,FALSE)</f>
        <v>支</v>
      </c>
      <c r="F10" s="6">
        <v>700</v>
      </c>
      <c r="G10" s="5">
        <v>5510</v>
      </c>
      <c r="H10" s="6">
        <v>5950</v>
      </c>
      <c r="I10" s="6">
        <f t="shared" si="0"/>
        <v>260</v>
      </c>
      <c r="J10" s="6">
        <v>500</v>
      </c>
      <c r="K10" s="13">
        <f t="shared" si="1"/>
        <v>0</v>
      </c>
    </row>
    <row r="11" spans="2:11" s="2" customFormat="1" ht="18" customHeight="1" x14ac:dyDescent="0.15">
      <c r="B11" s="7" t="s">
        <v>4</v>
      </c>
      <c r="C11" s="5" t="str">
        <f>VLOOKUP(B11,[1]上月余额!A:F,2,FALSE)</f>
        <v>电阻</v>
      </c>
      <c r="D11" s="5" t="str">
        <f>VLOOKUP($B11,[1]上月余额!$A:$F,3,FALSE)</f>
        <v>30Ω</v>
      </c>
      <c r="E11" s="5" t="str">
        <f>VLOOKUP($B11,[1]上月余额!$A:$F,4,FALSE)</f>
        <v>支</v>
      </c>
      <c r="F11" s="6">
        <v>980</v>
      </c>
      <c r="G11" s="5">
        <v>4427</v>
      </c>
      <c r="H11" s="6">
        <v>3200</v>
      </c>
      <c r="I11" s="6">
        <f t="shared" si="0"/>
        <v>2207</v>
      </c>
      <c r="J11" s="6">
        <v>1500</v>
      </c>
      <c r="K11" s="13">
        <f t="shared" si="1"/>
        <v>0</v>
      </c>
    </row>
    <row r="12" spans="2:11" s="2" customFormat="1" ht="18" customHeight="1" x14ac:dyDescent="0.15">
      <c r="B12" s="7" t="s">
        <v>17</v>
      </c>
      <c r="C12" s="5" t="str">
        <f>VLOOKUP(B12,[1]上月余额!A:F,2,FALSE)</f>
        <v>电容</v>
      </c>
      <c r="D12" s="5" t="str">
        <f>VLOOKUP($B12,[1]上月余额!$A:$F,3,FALSE)</f>
        <v>10F</v>
      </c>
      <c r="E12" s="5" t="str">
        <f>VLOOKUP($B12,[1]上月余额!$A:$F,4,FALSE)</f>
        <v>支</v>
      </c>
      <c r="F12" s="6">
        <v>700</v>
      </c>
      <c r="G12" s="5">
        <v>2500</v>
      </c>
      <c r="H12" s="6">
        <v>2100</v>
      </c>
      <c r="I12" s="6">
        <f t="shared" si="0"/>
        <v>1100</v>
      </c>
      <c r="J12" s="6">
        <v>1000</v>
      </c>
      <c r="K12" s="13">
        <f t="shared" si="1"/>
        <v>0</v>
      </c>
    </row>
    <row r="13" spans="2:11" s="2" customFormat="1" ht="18" customHeight="1" x14ac:dyDescent="0.15">
      <c r="B13" s="7" t="s">
        <v>5</v>
      </c>
      <c r="C13" s="5" t="str">
        <f>VLOOKUP(B13,[1]上月余额!A:F,2,FALSE)</f>
        <v>电容</v>
      </c>
      <c r="D13" s="5" t="str">
        <f>VLOOKUP($B13,[1]上月余额!$A:$F,3,FALSE)</f>
        <v>18F</v>
      </c>
      <c r="E13" s="5" t="str">
        <f>VLOOKUP($B13,[1]上月余额!$A:$F,4,FALSE)</f>
        <v>支</v>
      </c>
      <c r="F13" s="6">
        <v>850</v>
      </c>
      <c r="G13" s="5">
        <v>1825</v>
      </c>
      <c r="H13" s="6">
        <v>1200</v>
      </c>
      <c r="I13" s="6">
        <f t="shared" si="0"/>
        <v>1475</v>
      </c>
      <c r="J13" s="6">
        <v>1000</v>
      </c>
      <c r="K13" s="13">
        <f t="shared" si="1"/>
        <v>1</v>
      </c>
    </row>
    <row r="14" spans="2:11" s="2" customFormat="1" ht="18" customHeight="1" x14ac:dyDescent="0.15">
      <c r="B14" s="7" t="s">
        <v>6</v>
      </c>
      <c r="C14" s="5" t="str">
        <f>VLOOKUP(B14,[1]上月余额!A:F,2,FALSE)</f>
        <v>电容</v>
      </c>
      <c r="D14" s="5" t="str">
        <f>VLOOKUP($B14,[1]上月余额!$A:$F,3,FALSE)</f>
        <v>50F</v>
      </c>
      <c r="E14" s="5" t="str">
        <f>VLOOKUP($B14,[1]上月余额!$A:$F,4,FALSE)</f>
        <v>支</v>
      </c>
      <c r="F14" s="6">
        <v>456</v>
      </c>
      <c r="G14" s="5">
        <v>1533</v>
      </c>
      <c r="H14" s="6">
        <v>534</v>
      </c>
      <c r="I14" s="6">
        <f t="shared" si="0"/>
        <v>1455</v>
      </c>
      <c r="J14" s="6">
        <v>1000</v>
      </c>
      <c r="K14" s="13">
        <f t="shared" ref="K14:K24" si="2">IF(H14&lt;=I14,1,0)</f>
        <v>1</v>
      </c>
    </row>
    <row r="15" spans="2:11" s="2" customFormat="1" ht="18" customHeight="1" x14ac:dyDescent="0.15">
      <c r="B15" s="7" t="s">
        <v>7</v>
      </c>
      <c r="C15" s="5" t="str">
        <f>VLOOKUP(B15,[1]上月余额!A:F,2,FALSE)</f>
        <v>电容</v>
      </c>
      <c r="D15" s="5" t="str">
        <f>VLOOKUP($B15,[1]上月余额!$A:$F,3,FALSE)</f>
        <v>100F</v>
      </c>
      <c r="E15" s="5" t="str">
        <f>VLOOKUP($B15,[1]上月余额!$A:$F,4,FALSE)</f>
        <v>支</v>
      </c>
      <c r="F15" s="6">
        <v>1470</v>
      </c>
      <c r="G15" s="5">
        <v>1720</v>
      </c>
      <c r="H15" s="6">
        <v>1873</v>
      </c>
      <c r="I15" s="6">
        <f t="shared" si="0"/>
        <v>1317</v>
      </c>
      <c r="J15" s="6">
        <v>1000</v>
      </c>
      <c r="K15" s="13">
        <f t="shared" si="2"/>
        <v>0</v>
      </c>
    </row>
    <row r="16" spans="2:11" s="2" customFormat="1" ht="18" customHeight="1" x14ac:dyDescent="0.15">
      <c r="B16" s="7" t="s">
        <v>8</v>
      </c>
      <c r="C16" s="5" t="str">
        <f>VLOOKUP(B16,[1]上月余额!A:F,2,FALSE)</f>
        <v>电容</v>
      </c>
      <c r="D16" s="5" t="str">
        <f>VLOOKUP($B16,[1]上月余额!$A:$F,3,FALSE)</f>
        <v>25F</v>
      </c>
      <c r="E16" s="5" t="str">
        <f>VLOOKUP($B16,[1]上月余额!$A:$F,4,FALSE)</f>
        <v>支</v>
      </c>
      <c r="F16" s="6">
        <v>840</v>
      </c>
      <c r="G16" s="5">
        <v>1500</v>
      </c>
      <c r="H16" s="6">
        <v>1641</v>
      </c>
      <c r="I16" s="6">
        <f t="shared" si="0"/>
        <v>699</v>
      </c>
      <c r="J16" s="6">
        <v>1000</v>
      </c>
      <c r="K16" s="13">
        <f t="shared" si="2"/>
        <v>0</v>
      </c>
    </row>
    <row r="17" spans="2:11" s="2" customFormat="1" ht="18" customHeight="1" x14ac:dyDescent="0.15">
      <c r="B17" s="7" t="s">
        <v>9</v>
      </c>
      <c r="C17" s="5" t="str">
        <f>VLOOKUP(B17,[1]上月余额!A:F,2,FALSE)</f>
        <v>电容</v>
      </c>
      <c r="D17" s="5" t="str">
        <f>VLOOKUP($B17,[1]上月余额!$A:$F,3,FALSE)</f>
        <v>0.5F</v>
      </c>
      <c r="E17" s="5" t="str">
        <f>VLOOKUP($B17,[1]上月余额!$A:$F,4,FALSE)</f>
        <v>支</v>
      </c>
      <c r="F17" s="6">
        <v>521</v>
      </c>
      <c r="G17" s="5">
        <v>6150</v>
      </c>
      <c r="H17" s="6">
        <v>5630</v>
      </c>
      <c r="I17" s="6">
        <f t="shared" si="0"/>
        <v>1041</v>
      </c>
      <c r="J17" s="6">
        <v>1200</v>
      </c>
      <c r="K17" s="13">
        <f t="shared" si="2"/>
        <v>0</v>
      </c>
    </row>
    <row r="18" spans="2:11" s="2" customFormat="1" ht="18" customHeight="1" x14ac:dyDescent="0.15">
      <c r="B18" s="7" t="s">
        <v>18</v>
      </c>
      <c r="C18" s="5" t="str">
        <f>VLOOKUP(B18,[1]上月余额!A:F,2,FALSE)</f>
        <v>集成块</v>
      </c>
      <c r="D18" s="5" t="str">
        <f>VLOOKUP($B18,[1]上月余额!$A:$F,3,FALSE)</f>
        <v>AEu8139</v>
      </c>
      <c r="E18" s="5" t="str">
        <f>VLOOKUP($B18,[1]上月余额!$A:$F,4,FALSE)</f>
        <v>支</v>
      </c>
      <c r="F18" s="6">
        <v>146</v>
      </c>
      <c r="G18" s="5">
        <v>2000</v>
      </c>
      <c r="H18" s="6">
        <v>355</v>
      </c>
      <c r="I18" s="6">
        <f t="shared" si="0"/>
        <v>1791</v>
      </c>
      <c r="J18" s="6">
        <v>1500</v>
      </c>
      <c r="K18" s="13">
        <f t="shared" si="2"/>
        <v>1</v>
      </c>
    </row>
    <row r="19" spans="2:11" s="2" customFormat="1" ht="18" customHeight="1" x14ac:dyDescent="0.15">
      <c r="B19" s="7" t="s">
        <v>10</v>
      </c>
      <c r="C19" s="5" t="str">
        <f>VLOOKUP(B19,[1]上月余额!A:F,2,FALSE)</f>
        <v>集成块</v>
      </c>
      <c r="D19" s="5" t="str">
        <f>VLOOKUP($B19,[1]上月余额!$A:$F,3,FALSE)</f>
        <v>AEu8120</v>
      </c>
      <c r="E19" s="5" t="str">
        <f>VLOOKUP($B19,[1]上月余额!$A:$F,4,FALSE)</f>
        <v>支</v>
      </c>
      <c r="F19" s="6">
        <v>300</v>
      </c>
      <c r="G19" s="5">
        <v>8660</v>
      </c>
      <c r="H19" s="6">
        <v>5780</v>
      </c>
      <c r="I19" s="6">
        <f t="shared" si="0"/>
        <v>3180</v>
      </c>
      <c r="J19" s="6">
        <v>2800</v>
      </c>
      <c r="K19" s="13">
        <f t="shared" si="2"/>
        <v>0</v>
      </c>
    </row>
    <row r="20" spans="2:11" s="2" customFormat="1" ht="18" customHeight="1" x14ac:dyDescent="0.15">
      <c r="B20" s="7" t="s">
        <v>11</v>
      </c>
      <c r="C20" s="5" t="str">
        <f>VLOOKUP(B20,[1]上月余额!A:F,2,FALSE)</f>
        <v>集成块</v>
      </c>
      <c r="D20" s="5" t="str">
        <f>VLOOKUP($B20,[1]上月余额!$A:$F,3,FALSE)</f>
        <v>AEu8141</v>
      </c>
      <c r="E20" s="5" t="str">
        <f>VLOOKUP($B20,[1]上月余额!$A:$F,4,FALSE)</f>
        <v>支</v>
      </c>
      <c r="F20" s="6">
        <v>452</v>
      </c>
      <c r="G20" s="5">
        <v>1000</v>
      </c>
      <c r="H20" s="6">
        <v>298</v>
      </c>
      <c r="I20" s="6">
        <f t="shared" si="0"/>
        <v>1154</v>
      </c>
      <c r="J20" s="6">
        <v>1200</v>
      </c>
      <c r="K20" s="13">
        <f t="shared" si="2"/>
        <v>1</v>
      </c>
    </row>
    <row r="21" spans="2:11" s="2" customFormat="1" ht="18" customHeight="1" x14ac:dyDescent="0.15">
      <c r="B21" s="7" t="s">
        <v>12</v>
      </c>
      <c r="C21" s="5" t="str">
        <f>VLOOKUP(B21,[1]上月余额!A:F,2,FALSE)</f>
        <v>集成块</v>
      </c>
      <c r="D21" s="5" t="str">
        <f>VLOOKUP($B21,[1]上月余额!$A:$F,3,FALSE)</f>
        <v>AEu8152</v>
      </c>
      <c r="E21" s="5" t="str">
        <f>VLOOKUP($B21,[1]上月余额!$A:$F,4,FALSE)</f>
        <v>支</v>
      </c>
      <c r="F21" s="6">
        <v>125</v>
      </c>
      <c r="G21" s="5">
        <v>3500</v>
      </c>
      <c r="H21" s="6">
        <v>1060</v>
      </c>
      <c r="I21" s="6">
        <f t="shared" si="0"/>
        <v>2565</v>
      </c>
      <c r="J21" s="6">
        <v>2800</v>
      </c>
      <c r="K21" s="13">
        <f t="shared" si="2"/>
        <v>1</v>
      </c>
    </row>
    <row r="22" spans="2:11" s="2" customFormat="1" ht="18" customHeight="1" x14ac:dyDescent="0.15">
      <c r="B22" s="7" t="s">
        <v>13</v>
      </c>
      <c r="C22" s="5" t="str">
        <f>VLOOKUP(B22,[1]上月余额!A:F,2,FALSE)</f>
        <v>集成块</v>
      </c>
      <c r="D22" s="5" t="str">
        <f>VLOOKUP($B22,[1]上月余额!$A:$F,3,FALSE)</f>
        <v>AEu8143</v>
      </c>
      <c r="E22" s="5" t="str">
        <f>VLOOKUP($B22,[1]上月余额!$A:$F,4,FALSE)</f>
        <v>支</v>
      </c>
      <c r="F22" s="6">
        <v>41</v>
      </c>
      <c r="G22" s="5">
        <v>2120</v>
      </c>
      <c r="H22" s="6">
        <v>1400</v>
      </c>
      <c r="I22" s="6">
        <f t="shared" si="0"/>
        <v>761</v>
      </c>
      <c r="J22" s="6">
        <v>1000</v>
      </c>
      <c r="K22" s="13">
        <f t="shared" si="2"/>
        <v>0</v>
      </c>
    </row>
    <row r="23" spans="2:11" x14ac:dyDescent="0.15">
      <c r="B23" s="7" t="s">
        <v>14</v>
      </c>
      <c r="C23" s="5" t="str">
        <f>VLOOKUP(B23,[1]上月余额!A:F,2,FALSE)</f>
        <v>集成块</v>
      </c>
      <c r="D23" s="5" t="str">
        <f>VLOOKUP($B23,[1]上月余额!$A:$F,3,FALSE)</f>
        <v>AEu9144</v>
      </c>
      <c r="E23" s="5" t="str">
        <f>VLOOKUP($B23,[1]上月余额!$A:$F,4,FALSE)</f>
        <v>支</v>
      </c>
      <c r="F23" s="6">
        <v>50</v>
      </c>
      <c r="G23" s="5">
        <v>1480</v>
      </c>
      <c r="H23" s="6">
        <v>650</v>
      </c>
      <c r="I23" s="6">
        <f t="shared" si="0"/>
        <v>880</v>
      </c>
      <c r="J23" s="6">
        <v>1000</v>
      </c>
      <c r="K23" s="13">
        <f t="shared" si="2"/>
        <v>1</v>
      </c>
    </row>
    <row r="24" spans="2:11" ht="14.25" thickBot="1" x14ac:dyDescent="0.2">
      <c r="B24" s="8" t="s">
        <v>15</v>
      </c>
      <c r="C24" s="9" t="str">
        <f>VLOOKUP(B24,[1]上月余额!A:F,2,FALSE)</f>
        <v>集成块</v>
      </c>
      <c r="D24" s="9" t="str">
        <f>VLOOKUP($B24,[1]上月余额!$A:$F,3,FALSE)</f>
        <v>AEu8145</v>
      </c>
      <c r="E24" s="9" t="str">
        <f>VLOOKUP($B24,[1]上月余额!$A:$F,4,FALSE)</f>
        <v>支</v>
      </c>
      <c r="F24" s="14">
        <v>18</v>
      </c>
      <c r="G24" s="9">
        <v>2820</v>
      </c>
      <c r="H24" s="14">
        <v>1310</v>
      </c>
      <c r="I24" s="14">
        <f t="shared" si="0"/>
        <v>1528</v>
      </c>
      <c r="J24" s="14">
        <v>1500</v>
      </c>
      <c r="K24" s="13">
        <f t="shared" si="2"/>
        <v>1</v>
      </c>
    </row>
    <row r="25" spans="2:11" x14ac:dyDescent="0.15">
      <c r="H25" s="3"/>
    </row>
  </sheetData>
  <mergeCells count="7">
    <mergeCell ref="B2:K2"/>
    <mergeCell ref="B3:C3"/>
    <mergeCell ref="D3:G3"/>
    <mergeCell ref="I3:J3"/>
    <mergeCell ref="B4:C4"/>
    <mergeCell ref="D4:G4"/>
    <mergeCell ref="H4:I4"/>
  </mergeCells>
  <phoneticPr fontId="1" type="noConversion"/>
  <conditionalFormatting sqref="K6:K2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安全库存量预警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2012-06-07T09:04:09Z</dcterms:created>
  <dcterms:modified xsi:type="dcterms:W3CDTF">2012-08-28T01:48:04Z</dcterms:modified>
</cp:coreProperties>
</file>