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320" windowHeight="9795" activeTab="6"/>
  </bookViews>
  <sheets>
    <sheet name="工资统计表" sheetId="4" r:id="rId1"/>
    <sheet name="分析表" sheetId="5" r:id="rId2"/>
    <sheet name="年度销量统计表" sheetId="6" r:id="rId3"/>
    <sheet name="Sheet1 (2)" sheetId="7" r:id="rId4"/>
    <sheet name="Sheet1" sheetId="1" r:id="rId5"/>
    <sheet name="Sheet2" sheetId="2" r:id="rId6"/>
    <sheet name="Sheet3" sheetId="3" r:id="rId7"/>
  </sheets>
  <externalReferences>
    <externalReference r:id="rId8"/>
    <externalReference r:id="rId9"/>
  </externalReferences>
  <definedNames>
    <definedName name="_xlnm._FilterDatabase" localSheetId="0" hidden="1">工资统计表!$A$2:$M$19</definedName>
    <definedName name="_xlnm.Criteria" localSheetId="0">工资统计表!#REF!</definedName>
    <definedName name="_xlnm.Extract" localSheetId="0">工资统计表!#REF!</definedName>
  </definedNames>
  <calcPr calcId="144525"/>
  <pivotCaches>
    <pivotCache cacheId="0" r:id="rId10"/>
  </pivotCaches>
</workbook>
</file>

<file path=xl/calcChain.xml><?xml version="1.0" encoding="utf-8"?>
<calcChain xmlns="http://schemas.openxmlformats.org/spreadsheetml/2006/main">
  <c r="C4" i="7" l="1"/>
  <c r="C5" i="7" s="1"/>
  <c r="C6" i="7" s="1"/>
  <c r="C5" i="6" l="1"/>
  <c r="C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B1" i="2" l="1"/>
  <c r="C2" i="5" l="1"/>
  <c r="L19" i="4" l="1"/>
  <c r="H19" i="4"/>
  <c r="M19" i="4" s="1"/>
  <c r="L18" i="4"/>
  <c r="H18" i="4"/>
  <c r="M18" i="4" s="1"/>
  <c r="L17" i="4"/>
  <c r="H17" i="4"/>
  <c r="M17" i="4" s="1"/>
  <c r="L16" i="4"/>
  <c r="H16" i="4"/>
  <c r="M16" i="4" s="1"/>
  <c r="L15" i="4"/>
  <c r="H15" i="4"/>
  <c r="M15" i="4" s="1"/>
  <c r="L14" i="4"/>
  <c r="H14" i="4"/>
  <c r="M14" i="4" s="1"/>
  <c r="L13" i="4"/>
  <c r="H13" i="4"/>
  <c r="M13" i="4" s="1"/>
  <c r="L12" i="4"/>
  <c r="H12" i="4"/>
  <c r="M12" i="4" s="1"/>
  <c r="L11" i="4"/>
  <c r="H11" i="4"/>
  <c r="M11" i="4" s="1"/>
  <c r="L10" i="4"/>
  <c r="H10" i="4"/>
  <c r="M10" i="4" s="1"/>
  <c r="L9" i="4"/>
  <c r="H9" i="4"/>
  <c r="M9" i="4" s="1"/>
  <c r="L8" i="4"/>
  <c r="H8" i="4"/>
  <c r="M8" i="4" s="1"/>
  <c r="L7" i="4"/>
  <c r="H7" i="4"/>
  <c r="M7" i="4" s="1"/>
  <c r="L6" i="4"/>
  <c r="H6" i="4"/>
  <c r="M6" i="4" s="1"/>
  <c r="L5" i="4"/>
  <c r="H5" i="4"/>
  <c r="M5" i="4" s="1"/>
  <c r="L4" i="4"/>
  <c r="H4" i="4"/>
  <c r="M4" i="4" s="1"/>
  <c r="L3" i="4"/>
  <c r="H3" i="4"/>
  <c r="M3" i="4" s="1"/>
  <c r="D3" i="1" l="1"/>
  <c r="D4" i="1"/>
  <c r="D5" i="1"/>
  <c r="D6" i="1"/>
  <c r="D7" i="1"/>
  <c r="D8" i="1"/>
  <c r="D9" i="1"/>
  <c r="D2" i="1" l="1"/>
</calcChain>
</file>

<file path=xl/sharedStrings.xml><?xml version="1.0" encoding="utf-8"?>
<sst xmlns="http://schemas.openxmlformats.org/spreadsheetml/2006/main" count="139" uniqueCount="107">
  <si>
    <t>姓名</t>
    <phoneticPr fontId="2" type="noConversion"/>
  </si>
  <si>
    <t>赵楠</t>
    <phoneticPr fontId="2" type="noConversion"/>
  </si>
  <si>
    <t>李孟</t>
    <phoneticPr fontId="2" type="noConversion"/>
  </si>
  <si>
    <t>陈南</t>
    <phoneticPr fontId="2" type="noConversion"/>
  </si>
  <si>
    <t>吴军</t>
    <phoneticPr fontId="2" type="noConversion"/>
  </si>
  <si>
    <t>孙文胜</t>
    <phoneticPr fontId="2" type="noConversion"/>
  </si>
  <si>
    <t>王芬</t>
    <phoneticPr fontId="2" type="noConversion"/>
  </si>
  <si>
    <t>工龄</t>
    <phoneticPr fontId="2" type="noConversion"/>
  </si>
  <si>
    <t>工资</t>
    <phoneticPr fontId="2" type="noConversion"/>
  </si>
  <si>
    <t>年终奖+奖金</t>
    <phoneticPr fontId="2" type="noConversion"/>
  </si>
  <si>
    <t>周丽丽</t>
    <phoneticPr fontId="2" type="noConversion"/>
  </si>
  <si>
    <t>王菲菲</t>
    <phoneticPr fontId="2" type="noConversion"/>
  </si>
  <si>
    <t>本 月 工 资 统 计 表</t>
    <phoneticPr fontId="2" type="noConversion"/>
  </si>
  <si>
    <t>编号</t>
    <phoneticPr fontId="2" type="noConversion"/>
  </si>
  <si>
    <t>姓名</t>
    <phoneticPr fontId="2" type="noConversion"/>
  </si>
  <si>
    <t>所属部门</t>
    <phoneticPr fontId="2" type="noConversion"/>
  </si>
  <si>
    <t>基本工资</t>
    <phoneticPr fontId="2" type="noConversion"/>
  </si>
  <si>
    <t>工龄工资</t>
    <phoneticPr fontId="2" type="noConversion"/>
  </si>
  <si>
    <t>提成或奖金</t>
    <phoneticPr fontId="2" type="noConversion"/>
  </si>
  <si>
    <t>福利补贴</t>
    <phoneticPr fontId="2" type="noConversion"/>
  </si>
  <si>
    <t>应发工资</t>
    <phoneticPr fontId="2" type="noConversion"/>
  </si>
  <si>
    <t>请假迟到扣款</t>
    <phoneticPr fontId="2" type="noConversion"/>
  </si>
  <si>
    <t>保险\公积金扣款</t>
    <phoneticPr fontId="2" type="noConversion"/>
  </si>
  <si>
    <t>个人所得税</t>
    <phoneticPr fontId="2" type="noConversion"/>
  </si>
  <si>
    <t>应扣合计</t>
    <phoneticPr fontId="2" type="noConversion"/>
  </si>
  <si>
    <t>实发工资</t>
    <phoneticPr fontId="2" type="noConversion"/>
  </si>
  <si>
    <t>JX001</t>
    <phoneticPr fontId="2" type="noConversion"/>
  </si>
  <si>
    <r>
      <rPr>
        <sz val="10"/>
        <color theme="1"/>
        <rFont val="Dotum"/>
        <family val="2"/>
        <charset val="129"/>
      </rPr>
      <t>销售</t>
    </r>
    <r>
      <rPr>
        <sz val="10"/>
        <color theme="1"/>
        <rFont val="Gulim"/>
        <family val="2"/>
        <charset val="129"/>
      </rPr>
      <t>部</t>
    </r>
  </si>
  <si>
    <t>JX002</t>
  </si>
  <si>
    <t>韦余强</t>
    <phoneticPr fontId="2" type="noConversion"/>
  </si>
  <si>
    <r>
      <t>行</t>
    </r>
    <r>
      <rPr>
        <sz val="10"/>
        <color theme="1"/>
        <rFont val="Dotum"/>
        <family val="2"/>
        <charset val="129"/>
      </rPr>
      <t>销</t>
    </r>
    <r>
      <rPr>
        <sz val="10"/>
        <color theme="1"/>
        <rFont val="Gulim"/>
        <family val="2"/>
        <charset val="129"/>
      </rPr>
      <t>企</t>
    </r>
    <r>
      <rPr>
        <sz val="10"/>
        <color theme="1"/>
        <rFont val="Dotum"/>
        <family val="2"/>
        <charset val="129"/>
      </rPr>
      <t>划</t>
    </r>
    <r>
      <rPr>
        <sz val="10"/>
        <color theme="1"/>
        <rFont val="Gulim"/>
        <family val="2"/>
        <charset val="129"/>
      </rPr>
      <t>部</t>
    </r>
  </si>
  <si>
    <t/>
  </si>
  <si>
    <t>JX003</t>
  </si>
  <si>
    <t>蔡瑞暖</t>
  </si>
  <si>
    <r>
      <rPr>
        <sz val="10"/>
        <color theme="1"/>
        <rFont val="Dotum"/>
        <family val="2"/>
        <charset val="129"/>
      </rPr>
      <t>财务</t>
    </r>
    <r>
      <rPr>
        <sz val="10"/>
        <color theme="1"/>
        <rFont val="Gulim"/>
        <family val="2"/>
        <charset val="129"/>
      </rPr>
      <t>部</t>
    </r>
  </si>
  <si>
    <t>JX004</t>
  </si>
  <si>
    <r>
      <rPr>
        <sz val="10"/>
        <color theme="1"/>
        <rFont val="Dotum"/>
        <family val="2"/>
        <charset val="129"/>
      </rPr>
      <t>网络</t>
    </r>
    <r>
      <rPr>
        <sz val="10"/>
        <color theme="1"/>
        <rFont val="Gulim"/>
        <family val="2"/>
        <charset val="129"/>
      </rPr>
      <t>安全部</t>
    </r>
  </si>
  <si>
    <t>JX005</t>
  </si>
  <si>
    <t>JX006</t>
  </si>
  <si>
    <t>JX007</t>
  </si>
  <si>
    <t>王莉</t>
  </si>
  <si>
    <t>JX008</t>
  </si>
  <si>
    <t>曾利</t>
  </si>
  <si>
    <t>JX009</t>
  </si>
  <si>
    <t>侯淑媛</t>
  </si>
  <si>
    <t>JX010</t>
  </si>
  <si>
    <t>王占英</t>
    <phoneticPr fontId="2" type="noConversion"/>
  </si>
  <si>
    <r>
      <t>服</t>
    </r>
    <r>
      <rPr>
        <sz val="10"/>
        <color theme="1"/>
        <rFont val="Dotum"/>
        <family val="2"/>
        <charset val="129"/>
      </rPr>
      <t>务</t>
    </r>
    <r>
      <rPr>
        <sz val="10"/>
        <color theme="1"/>
        <rFont val="Gulim"/>
        <family val="2"/>
        <charset val="129"/>
      </rPr>
      <t>部</t>
    </r>
  </si>
  <si>
    <t>JX011</t>
  </si>
  <si>
    <t>廖春</t>
  </si>
  <si>
    <t>JX012</t>
  </si>
  <si>
    <t>吕从英</t>
  </si>
  <si>
    <t>JX013</t>
  </si>
  <si>
    <t>邱路平</t>
  </si>
  <si>
    <t>JX014</t>
  </si>
  <si>
    <t>阳明文</t>
  </si>
  <si>
    <t>JX015</t>
  </si>
  <si>
    <t>岳书焕</t>
  </si>
  <si>
    <t>JX016</t>
  </si>
  <si>
    <t>人事部</t>
  </si>
  <si>
    <t>JX017</t>
  </si>
  <si>
    <t>明雪花</t>
  </si>
  <si>
    <t>王荣</t>
    <phoneticPr fontId="2" type="noConversion"/>
  </si>
  <si>
    <t>周明</t>
  </si>
  <si>
    <t>周家玉</t>
  </si>
  <si>
    <t>周春</t>
  </si>
  <si>
    <t>汪刚</t>
  </si>
  <si>
    <t>2013年5月销售员分析报表</t>
    <phoneticPr fontId="2" type="noConversion"/>
  </si>
  <si>
    <t>5月销售总额:</t>
    <phoneticPr fontId="2" type="noConversion"/>
  </si>
  <si>
    <t>销售员</t>
    <phoneticPr fontId="2" type="noConversion"/>
  </si>
  <si>
    <t>第一季度</t>
    <phoneticPr fontId="2" type="noConversion"/>
  </si>
  <si>
    <t>第二季度</t>
    <phoneticPr fontId="2" type="noConversion"/>
  </si>
  <si>
    <t>第三季度</t>
    <phoneticPr fontId="2" type="noConversion"/>
  </si>
  <si>
    <t>第四季度</t>
    <phoneticPr fontId="2" type="noConversion"/>
  </si>
  <si>
    <t xml:space="preserve"> 王蓉</t>
    <phoneticPr fontId="2" type="noConversion"/>
  </si>
  <si>
    <t>周国菊</t>
    <phoneticPr fontId="2" type="noConversion"/>
  </si>
  <si>
    <t>葛丽</t>
    <phoneticPr fontId="2" type="noConversion"/>
  </si>
  <si>
    <t>方玲</t>
    <phoneticPr fontId="2" type="noConversion"/>
  </si>
  <si>
    <t>行标签</t>
  </si>
  <si>
    <t>王荣</t>
  </si>
  <si>
    <t>王占英</t>
  </si>
  <si>
    <t>韦余强</t>
  </si>
  <si>
    <t>总计</t>
  </si>
  <si>
    <t>求和项:基本工资</t>
  </si>
  <si>
    <t>当前日期</t>
    <phoneticPr fontId="2" type="noConversion"/>
  </si>
  <si>
    <t>全年销售统计表</t>
    <phoneticPr fontId="2" type="noConversion"/>
  </si>
  <si>
    <t>月份</t>
    <phoneticPr fontId="2" type="noConversion"/>
  </si>
  <si>
    <t>销售额</t>
    <phoneticPr fontId="2" type="noConversion"/>
  </si>
  <si>
    <t>一月份</t>
    <phoneticPr fontId="2" type="noConversion"/>
  </si>
  <si>
    <t>二月份</t>
    <phoneticPr fontId="2" type="noConversion"/>
  </si>
  <si>
    <t>三月份</t>
    <phoneticPr fontId="2" type="noConversion"/>
  </si>
  <si>
    <t>四月份</t>
    <phoneticPr fontId="2" type="noConversion"/>
  </si>
  <si>
    <t>五月份</t>
    <phoneticPr fontId="2" type="noConversion"/>
  </si>
  <si>
    <t>六月份</t>
    <phoneticPr fontId="2" type="noConversion"/>
  </si>
  <si>
    <t>七月份</t>
    <phoneticPr fontId="2" type="noConversion"/>
  </si>
  <si>
    <t>八月份</t>
    <phoneticPr fontId="2" type="noConversion"/>
  </si>
  <si>
    <t>九月份</t>
    <phoneticPr fontId="2" type="noConversion"/>
  </si>
  <si>
    <t>十月份</t>
    <phoneticPr fontId="2" type="noConversion"/>
  </si>
  <si>
    <t>十一月份</t>
    <phoneticPr fontId="2" type="noConversion"/>
  </si>
  <si>
    <t>十二月份</t>
    <phoneticPr fontId="2" type="noConversion"/>
  </si>
  <si>
    <t>月份</t>
    <phoneticPr fontId="2" type="noConversion"/>
  </si>
  <si>
    <t>销售量</t>
    <phoneticPr fontId="2" type="noConversion"/>
  </si>
  <si>
    <t>一季度</t>
    <phoneticPr fontId="2" type="noConversion"/>
  </si>
  <si>
    <t>二季度</t>
    <phoneticPr fontId="2" type="noConversion"/>
  </si>
  <si>
    <t>三季度</t>
    <phoneticPr fontId="2" type="noConversion"/>
  </si>
  <si>
    <t>四季度</t>
    <phoneticPr fontId="2" type="noConversion"/>
  </si>
  <si>
    <t>2013年度销售统计表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</si>
</sst>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￥&quot;#,##0_);[Red]\(&quot;￥&quot;#,##0\)"/>
    <numFmt numFmtId="177" formatCode="&quot;￥&quot;#,##0.00_);[Red]\(&quot;￥&quot;#,##0.00\)"/>
  </numFmts>
  <fonts count="17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b/>
      <u val="singleAccounting"/>
      <sz val="22"/>
      <name val="汉仪楷体简"/>
      <family val="3"/>
      <charset val="134"/>
    </font>
    <font>
      <sz val="11"/>
      <name val="汉仪中圆简"/>
      <family val="3"/>
      <charset val="134"/>
    </font>
    <font>
      <sz val="10"/>
      <color theme="1"/>
      <name val="MS PGothic"/>
      <family val="2"/>
      <charset val="128"/>
    </font>
    <font>
      <sz val="10"/>
      <color theme="1"/>
      <name val="Gulim"/>
      <family val="2"/>
      <charset val="129"/>
    </font>
    <font>
      <sz val="10"/>
      <color theme="1"/>
      <name val="Dotum"/>
      <family val="2"/>
      <charset val="129"/>
    </font>
    <font>
      <b/>
      <sz val="10"/>
      <name val="Gulim"/>
      <family val="2"/>
      <charset val="129"/>
    </font>
    <font>
      <sz val="18"/>
      <color theme="1"/>
      <name val="华文中宋"/>
      <family val="3"/>
      <charset val="134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  <font>
      <sz val="12"/>
      <color theme="0"/>
      <name val="宋体"/>
      <family val="2"/>
      <charset val="134"/>
      <scheme val="minor"/>
    </font>
    <font>
      <sz val="12"/>
      <color theme="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76" fontId="11" fillId="0" borderId="3" xfId="0" applyNumberFormat="1" applyFont="1" applyBorder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16" fillId="0" borderId="0" xfId="0" applyFont="1" applyAlignment="1">
      <alignment horizontal="center" vertical="center"/>
    </xf>
    <xf numFmtId="5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[工作簿.xlsx]工资统计表!数据透视表1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工资统计表!$P$2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工资统计表!$O$3:$O$20</c:f>
              <c:strCache>
                <c:ptCount val="17"/>
                <c:pt idx="0">
                  <c:v>曾利</c:v>
                </c:pt>
                <c:pt idx="1">
                  <c:v>周明</c:v>
                </c:pt>
                <c:pt idx="2">
                  <c:v>明雪花</c:v>
                </c:pt>
                <c:pt idx="3">
                  <c:v>王占英</c:v>
                </c:pt>
                <c:pt idx="4">
                  <c:v>阳明文</c:v>
                </c:pt>
                <c:pt idx="5">
                  <c:v>吕从英</c:v>
                </c:pt>
                <c:pt idx="6">
                  <c:v>韦余强</c:v>
                </c:pt>
                <c:pt idx="7">
                  <c:v>邱路平</c:v>
                </c:pt>
                <c:pt idx="8">
                  <c:v>周春</c:v>
                </c:pt>
                <c:pt idx="9">
                  <c:v>王莉</c:v>
                </c:pt>
                <c:pt idx="10">
                  <c:v>蔡瑞暖</c:v>
                </c:pt>
                <c:pt idx="11">
                  <c:v>王荣</c:v>
                </c:pt>
                <c:pt idx="12">
                  <c:v>周家玉</c:v>
                </c:pt>
                <c:pt idx="13">
                  <c:v>岳书焕</c:v>
                </c:pt>
                <c:pt idx="14">
                  <c:v>侯淑媛</c:v>
                </c:pt>
                <c:pt idx="15">
                  <c:v>汪刚</c:v>
                </c:pt>
                <c:pt idx="16">
                  <c:v>廖春</c:v>
                </c:pt>
              </c:strCache>
            </c:strRef>
          </c:cat>
          <c:val>
            <c:numRef>
              <c:f>工资统计表!$P$3:$P$20</c:f>
              <c:numCache>
                <c:formatCode>General</c:formatCode>
                <c:ptCount val="17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2000</c:v>
                </c:pt>
                <c:pt idx="4">
                  <c:v>2000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30880"/>
        <c:axId val="184349056"/>
      </c:barChart>
      <c:catAx>
        <c:axId val="18433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49056"/>
        <c:crosses val="autoZero"/>
        <c:auto val="1"/>
        <c:lblAlgn val="ctr"/>
        <c:lblOffset val="100"/>
        <c:noMultiLvlLbl val="0"/>
      </c:catAx>
      <c:valAx>
        <c:axId val="18434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3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分析表!$A$4</c:f>
              <c:strCache>
                <c:ptCount val="1"/>
                <c:pt idx="0">
                  <c:v> 王蓉</c:v>
                </c:pt>
              </c:strCache>
            </c:strRef>
          </c:tx>
          <c:invertIfNegative val="0"/>
          <c:cat>
            <c:strRef>
              <c:f>分析表!$B$3:$E$3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分析表!$B$4:$E$4</c:f>
              <c:numCache>
                <c:formatCode>"￥"#,##0_);[Red]\("￥"#,##0\)</c:formatCode>
                <c:ptCount val="4"/>
                <c:pt idx="0">
                  <c:v>6800000</c:v>
                </c:pt>
                <c:pt idx="1">
                  <c:v>8900000</c:v>
                </c:pt>
                <c:pt idx="2">
                  <c:v>6800000</c:v>
                </c:pt>
                <c:pt idx="3">
                  <c:v>6900000</c:v>
                </c:pt>
              </c:numCache>
            </c:numRef>
          </c:val>
        </c:ser>
        <c:ser>
          <c:idx val="1"/>
          <c:order val="1"/>
          <c:tx>
            <c:strRef>
              <c:f>分析表!$A$5</c:f>
              <c:strCache>
                <c:ptCount val="1"/>
                <c:pt idx="0">
                  <c:v>周国菊</c:v>
                </c:pt>
              </c:strCache>
            </c:strRef>
          </c:tx>
          <c:invertIfNegative val="0"/>
          <c:cat>
            <c:strRef>
              <c:f>分析表!$B$3:$E$3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分析表!$B$5:$E$5</c:f>
              <c:numCache>
                <c:formatCode>"￥"#,##0_);[Red]\("￥"#,##0\)</c:formatCode>
                <c:ptCount val="4"/>
                <c:pt idx="0">
                  <c:v>9600000</c:v>
                </c:pt>
                <c:pt idx="1">
                  <c:v>6900000</c:v>
                </c:pt>
                <c:pt idx="2">
                  <c:v>7800000</c:v>
                </c:pt>
                <c:pt idx="3">
                  <c:v>7900000</c:v>
                </c:pt>
              </c:numCache>
            </c:numRef>
          </c:val>
        </c:ser>
        <c:ser>
          <c:idx val="2"/>
          <c:order val="2"/>
          <c:tx>
            <c:strRef>
              <c:f>分析表!$A$6</c:f>
              <c:strCache>
                <c:ptCount val="1"/>
                <c:pt idx="0">
                  <c:v>葛丽</c:v>
                </c:pt>
              </c:strCache>
            </c:strRef>
          </c:tx>
          <c:invertIfNegative val="0"/>
          <c:cat>
            <c:strRef>
              <c:f>分析表!$B$3:$E$3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分析表!$B$6:$E$6</c:f>
              <c:numCache>
                <c:formatCode>"￥"#,##0_);[Red]\("￥"#,##0\)</c:formatCode>
                <c:ptCount val="4"/>
                <c:pt idx="0">
                  <c:v>7800000</c:v>
                </c:pt>
                <c:pt idx="1">
                  <c:v>7900000</c:v>
                </c:pt>
                <c:pt idx="2">
                  <c:v>7600000</c:v>
                </c:pt>
                <c:pt idx="3">
                  <c:v>6400000</c:v>
                </c:pt>
              </c:numCache>
            </c:numRef>
          </c:val>
        </c:ser>
        <c:ser>
          <c:idx val="3"/>
          <c:order val="3"/>
          <c:tx>
            <c:strRef>
              <c:f>分析表!$A$7</c:f>
              <c:strCache>
                <c:ptCount val="1"/>
                <c:pt idx="0">
                  <c:v>方玲</c:v>
                </c:pt>
              </c:strCache>
            </c:strRef>
          </c:tx>
          <c:invertIfNegative val="0"/>
          <c:cat>
            <c:strRef>
              <c:f>分析表!$B$3:$E$3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分析表!$B$7:$E$7</c:f>
              <c:numCache>
                <c:formatCode>"￥"#,##0_);[Red]\("￥"#,##0\)</c:formatCode>
                <c:ptCount val="4"/>
                <c:pt idx="0">
                  <c:v>7600000</c:v>
                </c:pt>
                <c:pt idx="1">
                  <c:v>6400000</c:v>
                </c:pt>
                <c:pt idx="2">
                  <c:v>8500000</c:v>
                </c:pt>
                <c:pt idx="3">
                  <c:v>7500000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91040"/>
        <c:axId val="185196928"/>
      </c:barChart>
      <c:catAx>
        <c:axId val="18519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96928"/>
        <c:crosses val="autoZero"/>
        <c:auto val="1"/>
        <c:lblAlgn val="ctr"/>
        <c:lblOffset val="100"/>
        <c:noMultiLvlLbl val="0"/>
      </c:catAx>
      <c:valAx>
        <c:axId val="185196928"/>
        <c:scaling>
          <c:orientation val="minMax"/>
        </c:scaling>
        <c:delete val="0"/>
        <c:axPos val="l"/>
        <c:majorGridlines/>
        <c:numFmt formatCode="&quot;￥&quot;#,##0_);[Red]\(&quot;￥&quot;#,##0\)" sourceLinked="1"/>
        <c:majorTickMark val="out"/>
        <c:minorTickMark val="none"/>
        <c:tickLblPos val="nextTo"/>
        <c:crossAx val="18519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分析表!$A$4</c:f>
              <c:strCache>
                <c:ptCount val="1"/>
                <c:pt idx="0">
                  <c:v> 王蓉</c:v>
                </c:pt>
              </c:strCache>
            </c:strRef>
          </c:tx>
          <c:invertIfNegative val="0"/>
          <c:cat>
            <c:strRef>
              <c:f>分析表!$B$3:$E$3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分析表!$B$4:$E$4</c:f>
              <c:numCache>
                <c:formatCode>"￥"#,##0_);[Red]\("￥"#,##0\)</c:formatCode>
                <c:ptCount val="4"/>
                <c:pt idx="0">
                  <c:v>6800000</c:v>
                </c:pt>
                <c:pt idx="1">
                  <c:v>8900000</c:v>
                </c:pt>
                <c:pt idx="2">
                  <c:v>6800000</c:v>
                </c:pt>
                <c:pt idx="3">
                  <c:v>6900000</c:v>
                </c:pt>
              </c:numCache>
            </c:numRef>
          </c:val>
        </c:ser>
        <c:ser>
          <c:idx val="1"/>
          <c:order val="1"/>
          <c:tx>
            <c:strRef>
              <c:f>分析表!$A$5</c:f>
              <c:strCache>
                <c:ptCount val="1"/>
                <c:pt idx="0">
                  <c:v>周国菊</c:v>
                </c:pt>
              </c:strCache>
            </c:strRef>
          </c:tx>
          <c:invertIfNegative val="0"/>
          <c:cat>
            <c:strRef>
              <c:f>分析表!$B$3:$E$3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分析表!$B$5:$E$5</c:f>
              <c:numCache>
                <c:formatCode>"￥"#,##0_);[Red]\("￥"#,##0\)</c:formatCode>
                <c:ptCount val="4"/>
                <c:pt idx="0">
                  <c:v>9600000</c:v>
                </c:pt>
                <c:pt idx="1">
                  <c:v>6900000</c:v>
                </c:pt>
                <c:pt idx="2">
                  <c:v>7800000</c:v>
                </c:pt>
                <c:pt idx="3">
                  <c:v>7900000</c:v>
                </c:pt>
              </c:numCache>
            </c:numRef>
          </c:val>
        </c:ser>
        <c:ser>
          <c:idx val="2"/>
          <c:order val="2"/>
          <c:tx>
            <c:strRef>
              <c:f>分析表!$A$6</c:f>
              <c:strCache>
                <c:ptCount val="1"/>
                <c:pt idx="0">
                  <c:v>葛丽</c:v>
                </c:pt>
              </c:strCache>
            </c:strRef>
          </c:tx>
          <c:invertIfNegative val="0"/>
          <c:cat>
            <c:strRef>
              <c:f>分析表!$B$3:$E$3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分析表!$B$6:$E$6</c:f>
              <c:numCache>
                <c:formatCode>"￥"#,##0_);[Red]\("￥"#,##0\)</c:formatCode>
                <c:ptCount val="4"/>
                <c:pt idx="0">
                  <c:v>7800000</c:v>
                </c:pt>
                <c:pt idx="1">
                  <c:v>7900000</c:v>
                </c:pt>
                <c:pt idx="2">
                  <c:v>7600000</c:v>
                </c:pt>
                <c:pt idx="3">
                  <c:v>6400000</c:v>
                </c:pt>
              </c:numCache>
            </c:numRef>
          </c:val>
        </c:ser>
        <c:ser>
          <c:idx val="3"/>
          <c:order val="3"/>
          <c:tx>
            <c:strRef>
              <c:f>分析表!$A$7</c:f>
              <c:strCache>
                <c:ptCount val="1"/>
                <c:pt idx="0">
                  <c:v>方玲</c:v>
                </c:pt>
              </c:strCache>
            </c:strRef>
          </c:tx>
          <c:invertIfNegative val="0"/>
          <c:cat>
            <c:strRef>
              <c:f>分析表!$B$3:$E$3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分析表!$B$7:$E$7</c:f>
              <c:numCache>
                <c:formatCode>"￥"#,##0_);[Red]\("￥"#,##0\)</c:formatCode>
                <c:ptCount val="4"/>
                <c:pt idx="0">
                  <c:v>7600000</c:v>
                </c:pt>
                <c:pt idx="1">
                  <c:v>6400000</c:v>
                </c:pt>
                <c:pt idx="2">
                  <c:v>8500000</c:v>
                </c:pt>
                <c:pt idx="3">
                  <c:v>7500000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43904"/>
        <c:axId val="185249792"/>
      </c:barChart>
      <c:catAx>
        <c:axId val="185243904"/>
        <c:scaling>
          <c:orientation val="minMax"/>
        </c:scaling>
        <c:delete val="0"/>
        <c:axPos val="l"/>
        <c:majorTickMark val="out"/>
        <c:minorTickMark val="none"/>
        <c:tickLblPos val="nextTo"/>
        <c:crossAx val="185249792"/>
        <c:crosses val="autoZero"/>
        <c:auto val="1"/>
        <c:lblAlgn val="ctr"/>
        <c:lblOffset val="100"/>
        <c:noMultiLvlLbl val="0"/>
      </c:catAx>
      <c:valAx>
        <c:axId val="185249792"/>
        <c:scaling>
          <c:orientation val="minMax"/>
        </c:scaling>
        <c:delete val="0"/>
        <c:axPos val="b"/>
        <c:majorGridlines/>
        <c:numFmt formatCode="&quot;￥&quot;#,##0_);[Red]\(&quot;￥&quot;#,##0\)" sourceLinked="1"/>
        <c:majorTickMark val="out"/>
        <c:minorTickMark val="none"/>
        <c:tickLblPos val="nextTo"/>
        <c:crossAx val="18524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cat>
            <c:strRef>
              <c:f>年度销量统计表!$A$3:$A$14</c:f>
              <c:strCache>
                <c:ptCount val="12"/>
                <c:pt idx="0">
                  <c:v>一月份</c:v>
                </c:pt>
                <c:pt idx="1">
                  <c:v>二月份</c:v>
                </c:pt>
                <c:pt idx="2">
                  <c:v>三月份</c:v>
                </c:pt>
                <c:pt idx="3">
                  <c:v>四月份</c:v>
                </c:pt>
                <c:pt idx="4">
                  <c:v>五月份</c:v>
                </c:pt>
                <c:pt idx="5">
                  <c:v>六月份</c:v>
                </c:pt>
                <c:pt idx="6">
                  <c:v>七月份</c:v>
                </c:pt>
                <c:pt idx="7">
                  <c:v>八月份</c:v>
                </c:pt>
                <c:pt idx="8">
                  <c:v>九月份</c:v>
                </c:pt>
                <c:pt idx="9">
                  <c:v>十月份</c:v>
                </c:pt>
                <c:pt idx="10">
                  <c:v>十一月份</c:v>
                </c:pt>
                <c:pt idx="11">
                  <c:v>十二月份</c:v>
                </c:pt>
              </c:strCache>
            </c:strRef>
          </c:cat>
          <c:val>
            <c:numRef>
              <c:f>年度销量统计表!$B$3:$B$14</c:f>
              <c:numCache>
                <c:formatCode>"￥"#,##0.00_);[Red]\("￥"#,##0.00\)</c:formatCode>
                <c:ptCount val="12"/>
                <c:pt idx="0">
                  <c:v>482220</c:v>
                </c:pt>
                <c:pt idx="1">
                  <c:v>520000</c:v>
                </c:pt>
                <c:pt idx="2">
                  <c:v>620000</c:v>
                </c:pt>
                <c:pt idx="3">
                  <c:v>752000</c:v>
                </c:pt>
                <c:pt idx="4">
                  <c:v>680000</c:v>
                </c:pt>
                <c:pt idx="5">
                  <c:v>728000</c:v>
                </c:pt>
                <c:pt idx="6">
                  <c:v>452000</c:v>
                </c:pt>
                <c:pt idx="7">
                  <c:v>593000</c:v>
                </c:pt>
                <c:pt idx="8">
                  <c:v>490000</c:v>
                </c:pt>
                <c:pt idx="9">
                  <c:v>523600</c:v>
                </c:pt>
                <c:pt idx="10">
                  <c:v>785000</c:v>
                </c:pt>
                <c:pt idx="11">
                  <c:v>680000</c:v>
                </c:pt>
              </c:numCache>
            </c:numRef>
          </c:val>
          <c:smooth val="0"/>
        </c:ser>
        <c:ser>
          <c:idx val="1"/>
          <c:order val="1"/>
          <c:tx>
            <c:v>预测值</c:v>
          </c:tx>
          <c:cat>
            <c:strRef>
              <c:f>年度销量统计表!$A$3:$A$14</c:f>
              <c:strCache>
                <c:ptCount val="12"/>
                <c:pt idx="0">
                  <c:v>一月份</c:v>
                </c:pt>
                <c:pt idx="1">
                  <c:v>二月份</c:v>
                </c:pt>
                <c:pt idx="2">
                  <c:v>三月份</c:v>
                </c:pt>
                <c:pt idx="3">
                  <c:v>四月份</c:v>
                </c:pt>
                <c:pt idx="4">
                  <c:v>五月份</c:v>
                </c:pt>
                <c:pt idx="5">
                  <c:v>六月份</c:v>
                </c:pt>
                <c:pt idx="6">
                  <c:v>七月份</c:v>
                </c:pt>
                <c:pt idx="7">
                  <c:v>八月份</c:v>
                </c:pt>
                <c:pt idx="8">
                  <c:v>九月份</c:v>
                </c:pt>
                <c:pt idx="9">
                  <c:v>十月份</c:v>
                </c:pt>
                <c:pt idx="10">
                  <c:v>十一月份</c:v>
                </c:pt>
                <c:pt idx="11">
                  <c:v>十二月份</c:v>
                </c:pt>
              </c:strCache>
            </c:strRef>
          </c:cat>
          <c:val>
            <c:numRef>
              <c:f>年度销量统计表!$C$3:$C$14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 formatCode="&quot;￥&quot;#,##0.00_);[Red]\(&quot;￥&quot;#,##0.00\)">
                  <c:v>540740</c:v>
                </c:pt>
                <c:pt idx="3" formatCode="&quot;￥&quot;#,##0.00_);[Red]\(&quot;￥&quot;#,##0.00\)">
                  <c:v>630666.66666666663</c:v>
                </c:pt>
                <c:pt idx="4" formatCode="&quot;￥&quot;#,##0.00_);[Red]\(&quot;￥&quot;#,##0.00\)">
                  <c:v>684000</c:v>
                </c:pt>
                <c:pt idx="5" formatCode="&quot;￥&quot;#,##0.00_);[Red]\(&quot;￥&quot;#,##0.00\)">
                  <c:v>720000</c:v>
                </c:pt>
                <c:pt idx="6" formatCode="&quot;￥&quot;#,##0.00_);[Red]\(&quot;￥&quot;#,##0.00\)">
                  <c:v>620000</c:v>
                </c:pt>
                <c:pt idx="7" formatCode="&quot;￥&quot;#,##0.00_);[Red]\(&quot;￥&quot;#,##0.00\)">
                  <c:v>591000</c:v>
                </c:pt>
                <c:pt idx="8" formatCode="&quot;￥&quot;#,##0.00_);[Red]\(&quot;￥&quot;#,##0.00\)">
                  <c:v>511666.66666666669</c:v>
                </c:pt>
                <c:pt idx="9" formatCode="&quot;￥&quot;#,##0.00_);[Red]\(&quot;￥&quot;#,##0.00\)">
                  <c:v>535533.33333333337</c:v>
                </c:pt>
                <c:pt idx="10" formatCode="&quot;￥&quot;#,##0.00_);[Red]\(&quot;￥&quot;#,##0.00\)">
                  <c:v>599533.33333333337</c:v>
                </c:pt>
                <c:pt idx="11" formatCode="&quot;￥&quot;#,##0.00_);[Red]\(&quot;￥&quot;#,##0.00\)">
                  <c:v>662866.66666666663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79840"/>
        <c:axId val="196920832"/>
      </c:lineChart>
      <c:catAx>
        <c:axId val="19457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20832"/>
        <c:crosses val="autoZero"/>
        <c:auto val="1"/>
        <c:lblAlgn val="ctr"/>
        <c:lblOffset val="100"/>
        <c:noMultiLvlLbl val="0"/>
      </c:catAx>
      <c:valAx>
        <c:axId val="196920832"/>
        <c:scaling>
          <c:orientation val="minMax"/>
        </c:scaling>
        <c:delete val="0"/>
        <c:axPos val="l"/>
        <c:numFmt formatCode="&quot;￥&quot;#,##0.00_);[Red]\(&quot;￥&quot;#,##0.00\)" sourceLinked="1"/>
        <c:majorTickMark val="out"/>
        <c:minorTickMark val="none"/>
        <c:tickLblPos val="nextTo"/>
        <c:crossAx val="194579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指数平滑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val>
            <c:numRef>
              <c:f>'Sheet1 (2)'!$B$3:$B$6</c:f>
              <c:numCache>
                <c:formatCode>General</c:formatCode>
                <c:ptCount val="4"/>
                <c:pt idx="0">
                  <c:v>12000</c:v>
                </c:pt>
                <c:pt idx="1">
                  <c:v>20000</c:v>
                </c:pt>
                <c:pt idx="2">
                  <c:v>22200</c:v>
                </c:pt>
                <c:pt idx="3">
                  <c:v>45000</c:v>
                </c:pt>
              </c:numCache>
            </c:numRef>
          </c:val>
          <c:smooth val="0"/>
        </c:ser>
        <c:ser>
          <c:idx val="1"/>
          <c:order val="1"/>
          <c:tx>
            <c:v>预测值</c:v>
          </c:tx>
          <c:val>
            <c:numRef>
              <c:f>'Sheet1 (2)'!$C$3:$C$6</c:f>
              <c:numCache>
                <c:formatCode>General</c:formatCode>
                <c:ptCount val="4"/>
                <c:pt idx="0">
                  <c:v>#N/A</c:v>
                </c:pt>
                <c:pt idx="1">
                  <c:v>12000</c:v>
                </c:pt>
                <c:pt idx="2">
                  <c:v>18400</c:v>
                </c:pt>
                <c:pt idx="3">
                  <c:v>21440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66368"/>
        <c:axId val="138668288"/>
      </c:lineChart>
      <c:catAx>
        <c:axId val="13866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数据点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8668288"/>
        <c:crosses val="autoZero"/>
        <c:auto val="1"/>
        <c:lblAlgn val="ctr"/>
        <c:lblOffset val="100"/>
        <c:noMultiLvlLbl val="0"/>
      </c:catAx>
      <c:valAx>
        <c:axId val="138668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666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47624</xdr:colOff>
      <xdr:row>2</xdr:row>
      <xdr:rowOff>128587</xdr:rowOff>
    </xdr:from>
    <xdr:to>
      <xdr:col>32</xdr:col>
      <xdr:colOff>666750</xdr:colOff>
      <xdr:row>20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8</xdr:row>
      <xdr:rowOff>90487</xdr:rowOff>
    </xdr:from>
    <xdr:to>
      <xdr:col>17</xdr:col>
      <xdr:colOff>619125</xdr:colOff>
      <xdr:row>24</xdr:row>
      <xdr:rowOff>90487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12</xdr:row>
      <xdr:rowOff>23812</xdr:rowOff>
    </xdr:from>
    <xdr:to>
      <xdr:col>9</xdr:col>
      <xdr:colOff>133350</xdr:colOff>
      <xdr:row>28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3</xdr:row>
      <xdr:rowOff>76200</xdr:rowOff>
    </xdr:from>
    <xdr:to>
      <xdr:col>12</xdr:col>
      <xdr:colOff>57150</xdr:colOff>
      <xdr:row>22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9525</xdr:rowOff>
    </xdr:from>
    <xdr:to>
      <xdr:col>9</xdr:col>
      <xdr:colOff>114300</xdr:colOff>
      <xdr:row>10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032;&#24314;&#25991;&#20214;&#22841;/&#30005;&#23376;&#24037;&#19994;&#20986;&#29256;&#31038;/2012/&#12298;Excel%202010&#26085;&#24120;&#20250;&#35745;&#19982;&#36130;&#21153;&#24212;&#29992;&#12299;/&#25968;&#25454;&#28304;/6/&#22522;&#30784;&#30693;&#35782;/&#20351;&#29992;&#31227;&#21160;&#24179;&#22343;&#27604;&#36739;&#39044;&#27979;&#21644;&#23454;&#38469;&#38144;&#21806;&#3906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032;&#24314;&#25991;&#20214;&#22841;/&#30005;&#23376;&#24037;&#19994;&#20986;&#29256;&#31038;/2012/&#12298;Excel%202010&#26085;&#24120;&#20250;&#35745;&#19982;&#36130;&#21153;&#24212;&#29992;&#12299;/&#25968;&#25454;&#28304;/6/&#22522;&#30784;&#30693;&#35782;/&#20351;&#29992;&#25351;&#25968;&#24179;&#28369;&#20998;&#26512;&#39044;&#27979;&#26410;&#26469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 t="str">
            <v>一月份</v>
          </cell>
          <cell r="B3">
            <v>482220</v>
          </cell>
          <cell r="C3" t="e">
            <v>#N/A</v>
          </cell>
        </row>
        <row r="4">
          <cell r="A4" t="str">
            <v>二月份</v>
          </cell>
          <cell r="B4">
            <v>520000</v>
          </cell>
          <cell r="C4" t="e">
            <v>#N/A</v>
          </cell>
        </row>
        <row r="5">
          <cell r="A5" t="str">
            <v>三月份</v>
          </cell>
          <cell r="B5">
            <v>620000</v>
          </cell>
          <cell r="C5">
            <v>540740</v>
          </cell>
        </row>
        <row r="6">
          <cell r="A6" t="str">
            <v>四月份</v>
          </cell>
          <cell r="B6">
            <v>752000</v>
          </cell>
          <cell r="C6">
            <v>630666.66666666663</v>
          </cell>
        </row>
        <row r="7">
          <cell r="A7" t="str">
            <v>五月份</v>
          </cell>
          <cell r="B7">
            <v>680000</v>
          </cell>
          <cell r="C7">
            <v>684000</v>
          </cell>
        </row>
        <row r="8">
          <cell r="A8" t="str">
            <v>六月份</v>
          </cell>
          <cell r="B8">
            <v>728000</v>
          </cell>
          <cell r="C8">
            <v>720000</v>
          </cell>
        </row>
        <row r="9">
          <cell r="A9" t="str">
            <v>七月份</v>
          </cell>
          <cell r="B9">
            <v>452000</v>
          </cell>
          <cell r="C9">
            <v>620000</v>
          </cell>
        </row>
        <row r="10">
          <cell r="A10" t="str">
            <v>八月份</v>
          </cell>
          <cell r="B10">
            <v>593000</v>
          </cell>
          <cell r="C10">
            <v>591000</v>
          </cell>
        </row>
        <row r="11">
          <cell r="A11" t="str">
            <v>九月份</v>
          </cell>
          <cell r="B11">
            <v>490000</v>
          </cell>
          <cell r="C11">
            <v>511666.66666666669</v>
          </cell>
        </row>
        <row r="12">
          <cell r="A12" t="str">
            <v>十月份</v>
          </cell>
          <cell r="B12">
            <v>523600</v>
          </cell>
          <cell r="C12">
            <v>535533.33333333337</v>
          </cell>
        </row>
        <row r="13">
          <cell r="A13" t="str">
            <v>十一月份</v>
          </cell>
          <cell r="B13">
            <v>785000</v>
          </cell>
          <cell r="C13">
            <v>599533.33333333337</v>
          </cell>
        </row>
        <row r="14">
          <cell r="A14" t="str">
            <v>十二月份</v>
          </cell>
          <cell r="B14">
            <v>680000</v>
          </cell>
          <cell r="C14">
            <v>662866.66666666663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12000</v>
          </cell>
          <cell r="C3" t="e">
            <v>#N/A</v>
          </cell>
        </row>
        <row r="4">
          <cell r="B4">
            <v>20000</v>
          </cell>
          <cell r="C4">
            <v>12000</v>
          </cell>
        </row>
        <row r="5">
          <cell r="B5">
            <v>22200</v>
          </cell>
          <cell r="C5">
            <v>18400</v>
          </cell>
        </row>
        <row r="6">
          <cell r="B6">
            <v>45000</v>
          </cell>
          <cell r="C6">
            <v>21440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y" refreshedDate="41422.899328819447" createdVersion="4" refreshedVersion="4" minRefreshableVersion="3" recordCount="17">
  <cacheSource type="worksheet">
    <worksheetSource ref="A2:M19" sheet="工资统计表"/>
  </cacheSource>
  <cacheFields count="13">
    <cacheField name="编号" numFmtId="0">
      <sharedItems/>
    </cacheField>
    <cacheField name="姓名" numFmtId="0">
      <sharedItems count="17">
        <s v="汪刚"/>
        <s v="韦余强"/>
        <s v="蔡瑞暖"/>
        <s v="周明"/>
        <s v="周家玉"/>
        <s v="王荣"/>
        <s v="王莉"/>
        <s v="曾利"/>
        <s v="侯淑媛"/>
        <s v="王占英"/>
        <s v="廖春"/>
        <s v="吕从英"/>
        <s v="邱路平"/>
        <s v="阳明文"/>
        <s v="岳书焕"/>
        <s v="周春"/>
        <s v="明雪花"/>
      </sharedItems>
    </cacheField>
    <cacheField name="所属部门" numFmtId="0">
      <sharedItems count="6">
        <s v="销售部"/>
        <s v="行销企划部"/>
        <s v="财务部"/>
        <s v="网络安全部"/>
        <s v="服务部"/>
        <s v="人事部"/>
      </sharedItems>
    </cacheField>
    <cacheField name="基本工资" numFmtId="0">
      <sharedItems containsSemiMixedTypes="0" containsString="0" containsNumber="1" containsInteger="1" minValue="800" maxValue="2200"/>
    </cacheField>
    <cacheField name="工龄工资" numFmtId="0">
      <sharedItems containsSemiMixedTypes="0" containsString="0" containsNumber="1" containsInteger="1" minValue="80" maxValue="880"/>
    </cacheField>
    <cacheField name="提成或奖金" numFmtId="0">
      <sharedItems containsMixedTypes="1" containsNumber="1" containsInteger="1" minValue="0" maxValue="6400"/>
    </cacheField>
    <cacheField name="福利补贴" numFmtId="0">
      <sharedItems containsSemiMixedTypes="0" containsString="0" containsNumber="1" containsInteger="1" minValue="200" maxValue="350"/>
    </cacheField>
    <cacheField name="应发工资" numFmtId="0">
      <sharedItems containsSemiMixedTypes="0" containsString="0" containsNumber="1" containsInteger="1" minValue="1780" maxValue="7710"/>
    </cacheField>
    <cacheField name="请假迟到扣款" numFmtId="0">
      <sharedItems containsSemiMixedTypes="0" containsString="0" containsNumber="1" containsInteger="1" minValue="0" maxValue="530"/>
    </cacheField>
    <cacheField name="保险\公积金扣款" numFmtId="0">
      <sharedItems containsSemiMixedTypes="0" containsString="0" containsNumber="1" minValue="215.4" maxValue="1012"/>
    </cacheField>
    <cacheField name="个人所得税" numFmtId="0">
      <sharedItems containsSemiMixedTypes="0" containsString="0" containsNumber="1" minValue="34" maxValue="1287"/>
    </cacheField>
    <cacheField name="应扣合计" numFmtId="0">
      <sharedItems containsSemiMixedTypes="0" containsString="0" containsNumber="1" minValue="479.9" maxValue="1806.2"/>
    </cacheField>
    <cacheField name="实发工资" numFmtId="0">
      <sharedItems containsSemiMixedTypes="0" containsString="0" containsNumber="1" minValue="1116.8" maxValue="5903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s v="JX001"/>
    <x v="0"/>
    <x v="0"/>
    <n v="800"/>
    <n v="80"/>
    <n v="2600"/>
    <n v="350"/>
    <n v="3830"/>
    <n v="70"/>
    <n v="215.4"/>
    <n v="194.5"/>
    <n v="479.9"/>
    <n v="3350.1"/>
  </r>
  <r>
    <s v="JX002"/>
    <x v="1"/>
    <x v="1"/>
    <n v="1500"/>
    <n v="80"/>
    <s v=""/>
    <n v="200"/>
    <n v="1780"/>
    <n v="100"/>
    <n v="391.4"/>
    <n v="73"/>
    <n v="564.4"/>
    <n v="1215.5999999999999"/>
  </r>
  <r>
    <s v="JX003"/>
    <x v="2"/>
    <x v="2"/>
    <n v="1500"/>
    <n v="880"/>
    <s v=""/>
    <n v="200"/>
    <n v="2580"/>
    <n v="0"/>
    <n v="831.4"/>
    <n v="409.55"/>
    <n v="1240.95"/>
    <n v="1339.05"/>
  </r>
  <r>
    <s v="JX004"/>
    <x v="3"/>
    <x v="3"/>
    <n v="2200"/>
    <n v="400"/>
    <s v=""/>
    <n v="200"/>
    <n v="2800"/>
    <n v="0"/>
    <n v="633.59999999999991"/>
    <n v="226"/>
    <n v="859.59999999999991"/>
    <n v="1940.4"/>
  </r>
  <r>
    <s v="JX005"/>
    <x v="4"/>
    <x v="0"/>
    <n v="800"/>
    <n v="160"/>
    <n v="1250"/>
    <n v="350"/>
    <n v="2560"/>
    <n v="320"/>
    <n v="233.2"/>
    <n v="148.55000000000001"/>
    <n v="701.75"/>
    <n v="1858.25"/>
  </r>
  <r>
    <s v="JX006"/>
    <x v="5"/>
    <x v="1"/>
    <n v="1500"/>
    <n v="160"/>
    <s v=""/>
    <n v="200"/>
    <n v="1860"/>
    <n v="300"/>
    <n v="409.2"/>
    <n v="34"/>
    <n v="743.2"/>
    <n v="1116.8"/>
  </r>
  <r>
    <s v="JX007"/>
    <x v="6"/>
    <x v="1"/>
    <n v="1500"/>
    <n v="240"/>
    <n v="500"/>
    <n v="200"/>
    <n v="2440"/>
    <n v="100"/>
    <n v="426.8"/>
    <n v="173.36"/>
    <n v="700.16"/>
    <n v="1739.8400000000001"/>
  </r>
  <r>
    <s v="JX008"/>
    <x v="7"/>
    <x v="3"/>
    <n v="2200"/>
    <n v="400"/>
    <n v="550"/>
    <n v="200"/>
    <n v="3350"/>
    <n v="100"/>
    <n v="633.59999999999991"/>
    <n v="305.45"/>
    <n v="1039.05"/>
    <n v="2310.9499999999998"/>
  </r>
  <r>
    <s v="JX009"/>
    <x v="8"/>
    <x v="0"/>
    <n v="800"/>
    <n v="240"/>
    <n v="1500"/>
    <n v="350"/>
    <n v="2890"/>
    <n v="200"/>
    <n v="250.79999999999998"/>
    <n v="173.5"/>
    <n v="624.29999999999995"/>
    <n v="2265.6999999999998"/>
  </r>
  <r>
    <s v="JX010"/>
    <x v="9"/>
    <x v="4"/>
    <n v="2000"/>
    <n v="240"/>
    <s v=""/>
    <n v="300"/>
    <n v="2540"/>
    <n v="0"/>
    <n v="554.4"/>
    <n v="181"/>
    <n v="735.4"/>
    <n v="1804.6"/>
  </r>
  <r>
    <s v="JX011"/>
    <x v="10"/>
    <x v="0"/>
    <n v="800"/>
    <n v="160"/>
    <n v="6400"/>
    <n v="350"/>
    <n v="7710"/>
    <n v="0"/>
    <n v="519.20000000000005"/>
    <n v="1287"/>
    <n v="1806.2"/>
    <n v="5903.8"/>
  </r>
  <r>
    <s v="JX012"/>
    <x v="11"/>
    <x v="1"/>
    <n v="1500"/>
    <n v="880"/>
    <n v="0"/>
    <n v="200"/>
    <n v="2580"/>
    <n v="210"/>
    <n v="831.6"/>
    <n v="378.05"/>
    <n v="1419.6499999999999"/>
    <n v="1160.3500000000001"/>
  </r>
  <r>
    <s v="JX013"/>
    <x v="12"/>
    <x v="2"/>
    <n v="1500"/>
    <n v="240"/>
    <s v=""/>
    <n v="200"/>
    <n v="1940"/>
    <n v="0"/>
    <n v="426.8"/>
    <n v="108.18"/>
    <n v="534.98"/>
    <n v="1405.02"/>
  </r>
  <r>
    <s v="JX014"/>
    <x v="13"/>
    <x v="4"/>
    <n v="2000"/>
    <n v="880"/>
    <s v=""/>
    <n v="300"/>
    <n v="3180"/>
    <n v="260"/>
    <n v="695.2"/>
    <n v="250"/>
    <n v="1205.2"/>
    <n v="1974.8"/>
  </r>
  <r>
    <s v="JX015"/>
    <x v="14"/>
    <x v="0"/>
    <n v="800"/>
    <n v="80"/>
    <n v="4640"/>
    <n v="350"/>
    <n v="5870"/>
    <n v="530"/>
    <n v="215.6"/>
    <n v="619"/>
    <n v="1364.6"/>
    <n v="4505.3999999999996"/>
  </r>
  <r>
    <s v="JX016"/>
    <x v="15"/>
    <x v="5"/>
    <n v="1500"/>
    <n v="800"/>
    <s v=""/>
    <n v="200"/>
    <n v="2500"/>
    <n v="100"/>
    <n v="550"/>
    <n v="156.18"/>
    <n v="806.18000000000006"/>
    <n v="1693.82"/>
  </r>
  <r>
    <s v="JX017"/>
    <x v="16"/>
    <x v="3"/>
    <n v="2200"/>
    <n v="400"/>
    <n v="200"/>
    <n v="200"/>
    <n v="3000"/>
    <n v="100"/>
    <n v="1012"/>
    <n v="437"/>
    <n v="1549"/>
    <n v="14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>
  <location ref="O2:P20" firstHeaderRow="1" firstDataRow="1" firstDataCol="1"/>
  <pivotFields count="13">
    <pivotField showAll="0"/>
    <pivotField axis="axisRow" showAll="0" sortType="descending">
      <items count="18">
        <item x="2"/>
        <item x="8"/>
        <item x="10"/>
        <item x="11"/>
        <item x="16"/>
        <item x="12"/>
        <item x="0"/>
        <item x="6"/>
        <item x="5"/>
        <item x="9"/>
        <item x="1"/>
        <item x="13"/>
        <item x="14"/>
        <item x="7"/>
        <item x="15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2"/>
        <item x="4"/>
        <item x="5"/>
        <item x="3"/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8">
    <i>
      <x v="13"/>
    </i>
    <i>
      <x v="16"/>
    </i>
    <i>
      <x v="4"/>
    </i>
    <i>
      <x v="9"/>
    </i>
    <i>
      <x v="11"/>
    </i>
    <i>
      <x v="3"/>
    </i>
    <i>
      <x v="10"/>
    </i>
    <i>
      <x v="5"/>
    </i>
    <i>
      <x v="14"/>
    </i>
    <i>
      <x v="7"/>
    </i>
    <i>
      <x/>
    </i>
    <i>
      <x v="8"/>
    </i>
    <i>
      <x v="15"/>
    </i>
    <i>
      <x v="12"/>
    </i>
    <i>
      <x v="1"/>
    </i>
    <i>
      <x v="6"/>
    </i>
    <i>
      <x v="2"/>
    </i>
    <i t="grand">
      <x/>
    </i>
  </rowItems>
  <colItems count="1">
    <i/>
  </colItems>
  <dataFields count="1">
    <dataField name="求和项:基本工资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O1" workbookViewId="0">
      <selection activeCell="P5" sqref="P5"/>
    </sheetView>
  </sheetViews>
  <sheetFormatPr defaultRowHeight="13.5"/>
  <cols>
    <col min="1" max="2" width="5.75" customWidth="1"/>
    <col min="3" max="3" width="10.25" customWidth="1"/>
    <col min="4" max="5" width="5.875" customWidth="1"/>
    <col min="6" max="6" width="7" customWidth="1"/>
    <col min="7" max="7" width="6" customWidth="1"/>
    <col min="8" max="8" width="9.25" customWidth="1"/>
    <col min="9" max="9" width="7.25" customWidth="1"/>
    <col min="10" max="10" width="8.875" customWidth="1"/>
    <col min="11" max="11" width="7.375" customWidth="1"/>
    <col min="12" max="13" width="9.25" customWidth="1"/>
    <col min="15" max="15" width="9.75" customWidth="1"/>
    <col min="16" max="16" width="17.625" customWidth="1"/>
    <col min="17" max="18" width="17.625" bestFit="1" customWidth="1"/>
    <col min="19" max="31" width="9.75" bestFit="1" customWidth="1"/>
    <col min="32" max="32" width="5.75" customWidth="1"/>
  </cols>
  <sheetData>
    <row r="1" spans="1:16" ht="8.25" customHeight="1">
      <c r="A1" s="16" t="s">
        <v>12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6" ht="42" customHeight="1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O2" s="13" t="s">
        <v>78</v>
      </c>
      <c r="P2" t="s">
        <v>83</v>
      </c>
    </row>
    <row r="3" spans="1:16" ht="15" customHeight="1">
      <c r="A3" s="8" t="s">
        <v>26</v>
      </c>
      <c r="B3" s="5" t="s">
        <v>66</v>
      </c>
      <c r="C3" s="5" t="s">
        <v>27</v>
      </c>
      <c r="D3" s="5">
        <v>800</v>
      </c>
      <c r="E3" s="5">
        <v>80</v>
      </c>
      <c r="F3" s="5">
        <v>2600</v>
      </c>
      <c r="G3" s="6">
        <v>350</v>
      </c>
      <c r="H3" s="6">
        <f t="shared" ref="H3:H19" si="0">SUM(D3:G3)</f>
        <v>3830</v>
      </c>
      <c r="I3" s="6">
        <v>70</v>
      </c>
      <c r="J3" s="6">
        <v>215.4</v>
      </c>
      <c r="K3" s="6">
        <v>194.5</v>
      </c>
      <c r="L3" s="6">
        <f t="shared" ref="L3:L19" si="1">SUM(I3:K3)</f>
        <v>479.9</v>
      </c>
      <c r="M3" s="7">
        <f t="shared" ref="M3:M19" si="2">H3-L3</f>
        <v>3350.1</v>
      </c>
      <c r="O3" s="14" t="s">
        <v>42</v>
      </c>
      <c r="P3" s="15">
        <v>2200</v>
      </c>
    </row>
    <row r="4" spans="1:16" ht="15" customHeight="1">
      <c r="A4" s="8" t="s">
        <v>28</v>
      </c>
      <c r="B4" s="5" t="s">
        <v>29</v>
      </c>
      <c r="C4" s="5" t="s">
        <v>30</v>
      </c>
      <c r="D4" s="5">
        <v>1500</v>
      </c>
      <c r="E4" s="5">
        <v>80</v>
      </c>
      <c r="F4" s="5" t="s">
        <v>31</v>
      </c>
      <c r="G4" s="6">
        <v>200</v>
      </c>
      <c r="H4" s="6">
        <f t="shared" si="0"/>
        <v>1780</v>
      </c>
      <c r="I4" s="6">
        <v>100</v>
      </c>
      <c r="J4" s="6">
        <v>391.4</v>
      </c>
      <c r="K4" s="6">
        <v>73</v>
      </c>
      <c r="L4" s="6">
        <f t="shared" si="1"/>
        <v>564.4</v>
      </c>
      <c r="M4" s="7">
        <f t="shared" si="2"/>
        <v>1215.5999999999999</v>
      </c>
      <c r="O4" s="14" t="s">
        <v>63</v>
      </c>
      <c r="P4" s="15">
        <v>2200</v>
      </c>
    </row>
    <row r="5" spans="1:16" ht="15" customHeight="1">
      <c r="A5" s="8" t="s">
        <v>32</v>
      </c>
      <c r="B5" s="5" t="s">
        <v>33</v>
      </c>
      <c r="C5" s="5" t="s">
        <v>34</v>
      </c>
      <c r="D5" s="5">
        <v>1500</v>
      </c>
      <c r="E5" s="5">
        <v>880</v>
      </c>
      <c r="F5" s="5" t="s">
        <v>31</v>
      </c>
      <c r="G5" s="6">
        <v>200</v>
      </c>
      <c r="H5" s="6">
        <f t="shared" si="0"/>
        <v>2580</v>
      </c>
      <c r="I5" s="6">
        <v>0</v>
      </c>
      <c r="J5" s="6">
        <v>831.4</v>
      </c>
      <c r="K5" s="6">
        <v>409.55</v>
      </c>
      <c r="L5" s="6">
        <f t="shared" si="1"/>
        <v>1240.95</v>
      </c>
      <c r="M5" s="7">
        <f t="shared" si="2"/>
        <v>1339.05</v>
      </c>
      <c r="O5" s="14" t="s">
        <v>61</v>
      </c>
      <c r="P5" s="15">
        <v>2200</v>
      </c>
    </row>
    <row r="6" spans="1:16" ht="15" customHeight="1">
      <c r="A6" s="8" t="s">
        <v>35</v>
      </c>
      <c r="B6" s="5" t="s">
        <v>63</v>
      </c>
      <c r="C6" s="5" t="s">
        <v>36</v>
      </c>
      <c r="D6" s="5">
        <v>2200</v>
      </c>
      <c r="E6" s="5">
        <v>400</v>
      </c>
      <c r="F6" s="5" t="s">
        <v>31</v>
      </c>
      <c r="G6" s="6">
        <v>200</v>
      </c>
      <c r="H6" s="6">
        <f t="shared" si="0"/>
        <v>2800</v>
      </c>
      <c r="I6" s="6">
        <v>0</v>
      </c>
      <c r="J6" s="6">
        <v>633.59999999999991</v>
      </c>
      <c r="K6" s="6">
        <v>226</v>
      </c>
      <c r="L6" s="6">
        <f t="shared" si="1"/>
        <v>859.59999999999991</v>
      </c>
      <c r="M6" s="7">
        <f t="shared" si="2"/>
        <v>1940.4</v>
      </c>
      <c r="O6" s="14" t="s">
        <v>80</v>
      </c>
      <c r="P6" s="15">
        <v>2000</v>
      </c>
    </row>
    <row r="7" spans="1:16" ht="15" customHeight="1">
      <c r="A7" s="8" t="s">
        <v>37</v>
      </c>
      <c r="B7" s="5" t="s">
        <v>64</v>
      </c>
      <c r="C7" s="5" t="s">
        <v>27</v>
      </c>
      <c r="D7" s="5">
        <v>800</v>
      </c>
      <c r="E7" s="5">
        <v>160</v>
      </c>
      <c r="F7" s="5">
        <v>1250</v>
      </c>
      <c r="G7" s="6">
        <v>350</v>
      </c>
      <c r="H7" s="6">
        <f t="shared" si="0"/>
        <v>2560</v>
      </c>
      <c r="I7" s="6">
        <v>320</v>
      </c>
      <c r="J7" s="6">
        <v>233.2</v>
      </c>
      <c r="K7" s="6">
        <v>148.55000000000001</v>
      </c>
      <c r="L7" s="6">
        <f t="shared" si="1"/>
        <v>701.75</v>
      </c>
      <c r="M7" s="7">
        <f t="shared" si="2"/>
        <v>1858.25</v>
      </c>
      <c r="O7" s="14" t="s">
        <v>55</v>
      </c>
      <c r="P7" s="15">
        <v>2000</v>
      </c>
    </row>
    <row r="8" spans="1:16" ht="15" customHeight="1">
      <c r="A8" s="8" t="s">
        <v>38</v>
      </c>
      <c r="B8" s="5" t="s">
        <v>62</v>
      </c>
      <c r="C8" s="5" t="s">
        <v>30</v>
      </c>
      <c r="D8" s="5">
        <v>1500</v>
      </c>
      <c r="E8" s="5">
        <v>160</v>
      </c>
      <c r="F8" s="5" t="s">
        <v>31</v>
      </c>
      <c r="G8" s="6">
        <v>200</v>
      </c>
      <c r="H8" s="6">
        <f t="shared" si="0"/>
        <v>1860</v>
      </c>
      <c r="I8" s="6">
        <v>300</v>
      </c>
      <c r="J8" s="6">
        <v>409.2</v>
      </c>
      <c r="K8" s="6">
        <v>34</v>
      </c>
      <c r="L8" s="6">
        <f t="shared" si="1"/>
        <v>743.2</v>
      </c>
      <c r="M8" s="7">
        <f t="shared" si="2"/>
        <v>1116.8</v>
      </c>
      <c r="O8" s="14" t="s">
        <v>51</v>
      </c>
      <c r="P8" s="15">
        <v>1500</v>
      </c>
    </row>
    <row r="9" spans="1:16" ht="15" customHeight="1">
      <c r="A9" s="8" t="s">
        <v>39</v>
      </c>
      <c r="B9" s="5" t="s">
        <v>40</v>
      </c>
      <c r="C9" s="5" t="s">
        <v>30</v>
      </c>
      <c r="D9" s="5">
        <v>1500</v>
      </c>
      <c r="E9" s="5">
        <v>240</v>
      </c>
      <c r="F9" s="5">
        <v>500</v>
      </c>
      <c r="G9" s="6">
        <v>200</v>
      </c>
      <c r="H9" s="6">
        <f t="shared" si="0"/>
        <v>2440</v>
      </c>
      <c r="I9" s="6">
        <v>100</v>
      </c>
      <c r="J9" s="6">
        <v>426.8</v>
      </c>
      <c r="K9" s="6">
        <v>173.36</v>
      </c>
      <c r="L9" s="6">
        <f t="shared" si="1"/>
        <v>700.16</v>
      </c>
      <c r="M9" s="7">
        <f t="shared" si="2"/>
        <v>1739.8400000000001</v>
      </c>
      <c r="O9" s="14" t="s">
        <v>81</v>
      </c>
      <c r="P9" s="15">
        <v>1500</v>
      </c>
    </row>
    <row r="10" spans="1:16" ht="15" customHeight="1">
      <c r="A10" s="8" t="s">
        <v>41</v>
      </c>
      <c r="B10" s="5" t="s">
        <v>42</v>
      </c>
      <c r="C10" s="5" t="s">
        <v>36</v>
      </c>
      <c r="D10" s="5">
        <v>2200</v>
      </c>
      <c r="E10" s="5">
        <v>400</v>
      </c>
      <c r="F10" s="5">
        <v>550</v>
      </c>
      <c r="G10" s="6">
        <v>200</v>
      </c>
      <c r="H10" s="6">
        <f t="shared" si="0"/>
        <v>3350</v>
      </c>
      <c r="I10" s="6">
        <v>100</v>
      </c>
      <c r="J10" s="6">
        <v>633.59999999999991</v>
      </c>
      <c r="K10" s="6">
        <v>305.45</v>
      </c>
      <c r="L10" s="6">
        <f t="shared" si="1"/>
        <v>1039.05</v>
      </c>
      <c r="M10" s="7">
        <f t="shared" si="2"/>
        <v>2310.9499999999998</v>
      </c>
      <c r="O10" s="14" t="s">
        <v>53</v>
      </c>
      <c r="P10" s="15">
        <v>1500</v>
      </c>
    </row>
    <row r="11" spans="1:16" ht="15" customHeight="1">
      <c r="A11" s="8" t="s">
        <v>43</v>
      </c>
      <c r="B11" s="5" t="s">
        <v>44</v>
      </c>
      <c r="C11" s="5" t="s">
        <v>27</v>
      </c>
      <c r="D11" s="5">
        <v>800</v>
      </c>
      <c r="E11" s="5">
        <v>240</v>
      </c>
      <c r="F11" s="5">
        <v>1500</v>
      </c>
      <c r="G11" s="6">
        <v>350</v>
      </c>
      <c r="H11" s="6">
        <f t="shared" si="0"/>
        <v>2890</v>
      </c>
      <c r="I11" s="6">
        <v>200</v>
      </c>
      <c r="J11" s="6">
        <v>250.79999999999998</v>
      </c>
      <c r="K11" s="6">
        <v>173.5</v>
      </c>
      <c r="L11" s="6">
        <f t="shared" si="1"/>
        <v>624.29999999999995</v>
      </c>
      <c r="M11" s="7">
        <f t="shared" si="2"/>
        <v>2265.6999999999998</v>
      </c>
      <c r="O11" s="14" t="s">
        <v>65</v>
      </c>
      <c r="P11" s="15">
        <v>1500</v>
      </c>
    </row>
    <row r="12" spans="1:16" ht="15" customHeight="1">
      <c r="A12" s="8" t="s">
        <v>45</v>
      </c>
      <c r="B12" s="5" t="s">
        <v>46</v>
      </c>
      <c r="C12" s="5" t="s">
        <v>47</v>
      </c>
      <c r="D12" s="5">
        <v>2000</v>
      </c>
      <c r="E12" s="5">
        <v>240</v>
      </c>
      <c r="F12" s="5" t="s">
        <v>31</v>
      </c>
      <c r="G12" s="6">
        <v>300</v>
      </c>
      <c r="H12" s="6">
        <f t="shared" si="0"/>
        <v>2540</v>
      </c>
      <c r="I12" s="6">
        <v>0</v>
      </c>
      <c r="J12" s="6">
        <v>554.4</v>
      </c>
      <c r="K12" s="6">
        <v>181</v>
      </c>
      <c r="L12" s="6">
        <f t="shared" si="1"/>
        <v>735.4</v>
      </c>
      <c r="M12" s="7">
        <f t="shared" si="2"/>
        <v>1804.6</v>
      </c>
      <c r="O12" s="14" t="s">
        <v>40</v>
      </c>
      <c r="P12" s="15">
        <v>1500</v>
      </c>
    </row>
    <row r="13" spans="1:16" ht="15" customHeight="1">
      <c r="A13" s="8" t="s">
        <v>48</v>
      </c>
      <c r="B13" s="5" t="s">
        <v>49</v>
      </c>
      <c r="C13" s="5" t="s">
        <v>27</v>
      </c>
      <c r="D13" s="5">
        <v>800</v>
      </c>
      <c r="E13" s="5">
        <v>160</v>
      </c>
      <c r="F13" s="5">
        <v>6400</v>
      </c>
      <c r="G13" s="6">
        <v>350</v>
      </c>
      <c r="H13" s="6">
        <f t="shared" si="0"/>
        <v>7710</v>
      </c>
      <c r="I13" s="6">
        <v>0</v>
      </c>
      <c r="J13" s="6">
        <v>519.20000000000005</v>
      </c>
      <c r="K13" s="6">
        <v>1287</v>
      </c>
      <c r="L13" s="6">
        <f t="shared" si="1"/>
        <v>1806.2</v>
      </c>
      <c r="M13" s="7">
        <f t="shared" si="2"/>
        <v>5903.8</v>
      </c>
      <c r="O13" s="14" t="s">
        <v>33</v>
      </c>
      <c r="P13" s="15">
        <v>1500</v>
      </c>
    </row>
    <row r="14" spans="1:16" ht="15" customHeight="1">
      <c r="A14" s="8" t="s">
        <v>50</v>
      </c>
      <c r="B14" s="5" t="s">
        <v>51</v>
      </c>
      <c r="C14" s="5" t="s">
        <v>30</v>
      </c>
      <c r="D14" s="5">
        <v>1500</v>
      </c>
      <c r="E14" s="5">
        <v>880</v>
      </c>
      <c r="F14" s="5">
        <v>0</v>
      </c>
      <c r="G14" s="6">
        <v>200</v>
      </c>
      <c r="H14" s="6">
        <f t="shared" si="0"/>
        <v>2580</v>
      </c>
      <c r="I14" s="6">
        <v>210</v>
      </c>
      <c r="J14" s="6">
        <v>831.6</v>
      </c>
      <c r="K14" s="6">
        <v>378.05</v>
      </c>
      <c r="L14" s="6">
        <f t="shared" si="1"/>
        <v>1419.6499999999999</v>
      </c>
      <c r="M14" s="7">
        <f t="shared" si="2"/>
        <v>1160.3500000000001</v>
      </c>
      <c r="O14" s="14" t="s">
        <v>79</v>
      </c>
      <c r="P14" s="15">
        <v>1500</v>
      </c>
    </row>
    <row r="15" spans="1:16" ht="15" customHeight="1">
      <c r="A15" s="8" t="s">
        <v>52</v>
      </c>
      <c r="B15" s="5" t="s">
        <v>53</v>
      </c>
      <c r="C15" s="5" t="s">
        <v>34</v>
      </c>
      <c r="D15" s="5">
        <v>1500</v>
      </c>
      <c r="E15" s="5">
        <v>240</v>
      </c>
      <c r="F15" s="5" t="s">
        <v>31</v>
      </c>
      <c r="G15" s="6">
        <v>200</v>
      </c>
      <c r="H15" s="6">
        <f t="shared" si="0"/>
        <v>1940</v>
      </c>
      <c r="I15" s="6">
        <v>0</v>
      </c>
      <c r="J15" s="6">
        <v>426.8</v>
      </c>
      <c r="K15" s="6">
        <v>108.18</v>
      </c>
      <c r="L15" s="6">
        <f t="shared" si="1"/>
        <v>534.98</v>
      </c>
      <c r="M15" s="7">
        <f t="shared" si="2"/>
        <v>1405.02</v>
      </c>
      <c r="O15" s="14" t="s">
        <v>64</v>
      </c>
      <c r="P15" s="15">
        <v>800</v>
      </c>
    </row>
    <row r="16" spans="1:16" ht="15" customHeight="1">
      <c r="A16" s="8" t="s">
        <v>54</v>
      </c>
      <c r="B16" s="5" t="s">
        <v>55</v>
      </c>
      <c r="C16" s="5" t="s">
        <v>47</v>
      </c>
      <c r="D16" s="5">
        <v>2000</v>
      </c>
      <c r="E16" s="5">
        <v>880</v>
      </c>
      <c r="F16" s="5" t="s">
        <v>31</v>
      </c>
      <c r="G16" s="6">
        <v>300</v>
      </c>
      <c r="H16" s="6">
        <f t="shared" si="0"/>
        <v>3180</v>
      </c>
      <c r="I16" s="6">
        <v>260</v>
      </c>
      <c r="J16" s="6">
        <v>695.2</v>
      </c>
      <c r="K16" s="6">
        <v>250</v>
      </c>
      <c r="L16" s="6">
        <f t="shared" si="1"/>
        <v>1205.2</v>
      </c>
      <c r="M16" s="7">
        <f t="shared" si="2"/>
        <v>1974.8</v>
      </c>
      <c r="O16" s="14" t="s">
        <v>57</v>
      </c>
      <c r="P16" s="15">
        <v>800</v>
      </c>
    </row>
    <row r="17" spans="1:16" ht="15" customHeight="1">
      <c r="A17" s="8" t="s">
        <v>56</v>
      </c>
      <c r="B17" s="5" t="s">
        <v>57</v>
      </c>
      <c r="C17" s="5" t="s">
        <v>27</v>
      </c>
      <c r="D17" s="5">
        <v>800</v>
      </c>
      <c r="E17" s="5">
        <v>80</v>
      </c>
      <c r="F17" s="5">
        <v>4640</v>
      </c>
      <c r="G17" s="6">
        <v>350</v>
      </c>
      <c r="H17" s="6">
        <f t="shared" si="0"/>
        <v>5870</v>
      </c>
      <c r="I17" s="6">
        <v>530</v>
      </c>
      <c r="J17" s="6">
        <v>215.6</v>
      </c>
      <c r="K17" s="6">
        <v>619</v>
      </c>
      <c r="L17" s="6">
        <f t="shared" si="1"/>
        <v>1364.6</v>
      </c>
      <c r="M17" s="7">
        <f t="shared" si="2"/>
        <v>4505.3999999999996</v>
      </c>
      <c r="O17" s="14" t="s">
        <v>44</v>
      </c>
      <c r="P17" s="15">
        <v>800</v>
      </c>
    </row>
    <row r="18" spans="1:16" ht="15" customHeight="1">
      <c r="A18" s="8" t="s">
        <v>58</v>
      </c>
      <c r="B18" s="5" t="s">
        <v>65</v>
      </c>
      <c r="C18" s="5" t="s">
        <v>59</v>
      </c>
      <c r="D18" s="5">
        <v>1500</v>
      </c>
      <c r="E18" s="5">
        <v>800</v>
      </c>
      <c r="F18" s="5" t="s">
        <v>31</v>
      </c>
      <c r="G18" s="6">
        <v>200</v>
      </c>
      <c r="H18" s="6">
        <f t="shared" si="0"/>
        <v>2500</v>
      </c>
      <c r="I18" s="6">
        <v>100</v>
      </c>
      <c r="J18" s="6">
        <v>550</v>
      </c>
      <c r="K18" s="6">
        <v>156.18</v>
      </c>
      <c r="L18" s="6">
        <f t="shared" si="1"/>
        <v>806.18000000000006</v>
      </c>
      <c r="M18" s="7">
        <f t="shared" si="2"/>
        <v>1693.82</v>
      </c>
      <c r="O18" s="14" t="s">
        <v>66</v>
      </c>
      <c r="P18" s="15">
        <v>800</v>
      </c>
    </row>
    <row r="19" spans="1:16" ht="15" customHeight="1">
      <c r="A19" s="8" t="s">
        <v>60</v>
      </c>
      <c r="B19" s="5" t="s">
        <v>61</v>
      </c>
      <c r="C19" s="5" t="s">
        <v>36</v>
      </c>
      <c r="D19" s="5">
        <v>2200</v>
      </c>
      <c r="E19" s="5">
        <v>400</v>
      </c>
      <c r="F19" s="5">
        <v>200</v>
      </c>
      <c r="G19" s="6">
        <v>200</v>
      </c>
      <c r="H19" s="6">
        <f t="shared" si="0"/>
        <v>3000</v>
      </c>
      <c r="I19" s="6">
        <v>100</v>
      </c>
      <c r="J19" s="6">
        <v>1012</v>
      </c>
      <c r="K19" s="6">
        <v>437</v>
      </c>
      <c r="L19" s="6">
        <f t="shared" si="1"/>
        <v>1549</v>
      </c>
      <c r="M19" s="7">
        <f t="shared" si="2"/>
        <v>1451</v>
      </c>
      <c r="O19" s="14" t="s">
        <v>49</v>
      </c>
      <c r="P19" s="15">
        <v>800</v>
      </c>
    </row>
    <row r="20" spans="1:16">
      <c r="O20" s="14" t="s">
        <v>82</v>
      </c>
      <c r="P20" s="15">
        <v>25100</v>
      </c>
    </row>
  </sheetData>
  <autoFilter ref="A2:M19"/>
  <mergeCells count="1">
    <mergeCell ref="A1:M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A4" workbookViewId="0">
      <selection activeCell="A3" sqref="A3:E7"/>
    </sheetView>
  </sheetViews>
  <sheetFormatPr defaultRowHeight="13.5"/>
  <cols>
    <col min="1" max="1" width="8.25" customWidth="1"/>
    <col min="2" max="2" width="12.5" customWidth="1"/>
    <col min="3" max="3" width="12.625" customWidth="1"/>
    <col min="4" max="5" width="12.5" customWidth="1"/>
  </cols>
  <sheetData>
    <row r="1" spans="1:5" ht="25.5">
      <c r="A1" s="17" t="s">
        <v>67</v>
      </c>
      <c r="B1" s="17"/>
      <c r="C1" s="17"/>
      <c r="D1" s="17"/>
      <c r="E1" s="17"/>
    </row>
    <row r="2" spans="1:5" ht="25.5">
      <c r="A2" s="18" t="s">
        <v>68</v>
      </c>
      <c r="B2" s="18"/>
      <c r="C2" s="19">
        <f>SUM(B4:E7)</f>
        <v>121300000</v>
      </c>
      <c r="D2" s="19"/>
      <c r="E2" s="9"/>
    </row>
    <row r="3" spans="1:5" ht="30.75" customHeight="1">
      <c r="A3" s="10" t="s">
        <v>69</v>
      </c>
      <c r="B3" s="10" t="s">
        <v>70</v>
      </c>
      <c r="C3" s="10" t="s">
        <v>71</v>
      </c>
      <c r="D3" s="10" t="s">
        <v>72</v>
      </c>
      <c r="E3" s="10" t="s">
        <v>73</v>
      </c>
    </row>
    <row r="4" spans="1:5" ht="20.25" customHeight="1">
      <c r="A4" s="11" t="s">
        <v>74</v>
      </c>
      <c r="B4" s="12">
        <v>6800000</v>
      </c>
      <c r="C4" s="12">
        <v>8900000</v>
      </c>
      <c r="D4" s="12">
        <v>6800000</v>
      </c>
      <c r="E4" s="12">
        <v>6900000</v>
      </c>
    </row>
    <row r="5" spans="1:5" ht="20.25" customHeight="1">
      <c r="A5" s="11" t="s">
        <v>75</v>
      </c>
      <c r="B5" s="12">
        <v>9600000</v>
      </c>
      <c r="C5" s="12">
        <v>6900000</v>
      </c>
      <c r="D5" s="12">
        <v>7800000</v>
      </c>
      <c r="E5" s="12">
        <v>7900000</v>
      </c>
    </row>
    <row r="6" spans="1:5" ht="20.25" customHeight="1">
      <c r="A6" s="11" t="s">
        <v>76</v>
      </c>
      <c r="B6" s="12">
        <v>7800000</v>
      </c>
      <c r="C6" s="12">
        <v>7900000</v>
      </c>
      <c r="D6" s="12">
        <v>7600000</v>
      </c>
      <c r="E6" s="12">
        <v>6400000</v>
      </c>
    </row>
    <row r="7" spans="1:5" ht="20.25" customHeight="1">
      <c r="A7" s="11" t="s">
        <v>77</v>
      </c>
      <c r="B7" s="12">
        <v>7600000</v>
      </c>
      <c r="C7" s="12">
        <v>6400000</v>
      </c>
      <c r="D7" s="12">
        <v>8500000</v>
      </c>
      <c r="E7" s="12">
        <v>7500000</v>
      </c>
    </row>
  </sheetData>
  <mergeCells count="3">
    <mergeCell ref="A1:E1"/>
    <mergeCell ref="A2:B2"/>
    <mergeCell ref="C2:D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O13" sqref="O13"/>
    </sheetView>
  </sheetViews>
  <sheetFormatPr defaultRowHeight="13.5"/>
  <cols>
    <col min="1" max="1" width="13.25" customWidth="1"/>
    <col min="2" max="2" width="14.125" customWidth="1"/>
    <col min="3" max="3" width="11.375" customWidth="1"/>
  </cols>
  <sheetData>
    <row r="1" spans="1:4" ht="25.5" customHeight="1">
      <c r="A1" s="21" t="s">
        <v>85</v>
      </c>
      <c r="B1" s="21"/>
    </row>
    <row r="2" spans="1:4" ht="24" customHeight="1">
      <c r="A2" s="22" t="s">
        <v>86</v>
      </c>
      <c r="B2" s="23" t="s">
        <v>87</v>
      </c>
    </row>
    <row r="3" spans="1:4">
      <c r="A3" s="1" t="s">
        <v>88</v>
      </c>
      <c r="B3" s="24">
        <v>482220</v>
      </c>
      <c r="C3" t="e">
        <v>#N/A</v>
      </c>
      <c r="D3" t="e">
        <v>#N/A</v>
      </c>
    </row>
    <row r="4" spans="1:4">
      <c r="A4" s="1" t="s">
        <v>89</v>
      </c>
      <c r="B4" s="24">
        <v>520000</v>
      </c>
      <c r="C4" t="e">
        <v>#N/A</v>
      </c>
      <c r="D4" t="e">
        <v>#N/A</v>
      </c>
    </row>
    <row r="5" spans="1:4">
      <c r="A5" s="1" t="s">
        <v>90</v>
      </c>
      <c r="B5" s="24">
        <v>620000</v>
      </c>
      <c r="C5" s="25">
        <f t="shared" ref="C5:C14" si="0">AVERAGE(B3:B5)</f>
        <v>540740</v>
      </c>
      <c r="D5" t="e">
        <v>#N/A</v>
      </c>
    </row>
    <row r="6" spans="1:4">
      <c r="A6" s="1" t="s">
        <v>91</v>
      </c>
      <c r="B6" s="24">
        <v>752000</v>
      </c>
      <c r="C6" s="25">
        <f t="shared" si="0"/>
        <v>630666.66666666663</v>
      </c>
      <c r="D6" t="e">
        <v>#N/A</v>
      </c>
    </row>
    <row r="7" spans="1:4">
      <c r="A7" s="1" t="s">
        <v>92</v>
      </c>
      <c r="B7" s="24">
        <v>680000</v>
      </c>
      <c r="C7" s="25">
        <f t="shared" si="0"/>
        <v>684000</v>
      </c>
      <c r="D7">
        <f t="shared" ref="D7:D14" si="1">SQRT(SUMXMY2(B5:B7,C5:C7)/3)</f>
        <v>83705.68554520412</v>
      </c>
    </row>
    <row r="8" spans="1:4">
      <c r="A8" s="1" t="s">
        <v>93</v>
      </c>
      <c r="B8" s="24">
        <v>728000</v>
      </c>
      <c r="C8" s="25">
        <f t="shared" si="0"/>
        <v>720000</v>
      </c>
      <c r="D8">
        <f t="shared" si="1"/>
        <v>70241.910038992602</v>
      </c>
    </row>
    <row r="9" spans="1:4">
      <c r="A9" s="1" t="s">
        <v>94</v>
      </c>
      <c r="B9" s="24">
        <v>452000</v>
      </c>
      <c r="C9" s="25">
        <f t="shared" si="0"/>
        <v>620000</v>
      </c>
      <c r="D9">
        <f t="shared" si="1"/>
        <v>97132.21230192724</v>
      </c>
    </row>
    <row r="10" spans="1:4">
      <c r="A10" s="1" t="s">
        <v>95</v>
      </c>
      <c r="B10" s="24">
        <v>593000</v>
      </c>
      <c r="C10" s="25">
        <f t="shared" si="0"/>
        <v>591000</v>
      </c>
      <c r="D10">
        <f t="shared" si="1"/>
        <v>97111.619627450695</v>
      </c>
    </row>
    <row r="11" spans="1:4">
      <c r="A11" s="1" t="s">
        <v>96</v>
      </c>
      <c r="B11" s="24">
        <v>490000</v>
      </c>
      <c r="C11" s="25">
        <f t="shared" si="0"/>
        <v>511666.66666666669</v>
      </c>
      <c r="D11">
        <f t="shared" si="1"/>
        <v>97804.983588847943</v>
      </c>
    </row>
    <row r="12" spans="1:4">
      <c r="A12" s="1" t="s">
        <v>97</v>
      </c>
      <c r="B12" s="24">
        <v>523600</v>
      </c>
      <c r="C12" s="25">
        <f t="shared" si="0"/>
        <v>535533.33333333337</v>
      </c>
      <c r="D12">
        <f t="shared" si="1"/>
        <v>14327.699151048768</v>
      </c>
    </row>
    <row r="13" spans="1:4">
      <c r="A13" s="1" t="s">
        <v>98</v>
      </c>
      <c r="B13" s="24">
        <v>785000</v>
      </c>
      <c r="C13" s="25">
        <f t="shared" si="0"/>
        <v>599533.33333333337</v>
      </c>
      <c r="D13">
        <f t="shared" si="1"/>
        <v>108027.36278883748</v>
      </c>
    </row>
    <row r="14" spans="1:4">
      <c r="A14" s="1" t="s">
        <v>99</v>
      </c>
      <c r="B14" s="24">
        <v>680000</v>
      </c>
      <c r="C14" s="25">
        <f t="shared" si="0"/>
        <v>662866.66666666663</v>
      </c>
      <c r="D14">
        <f t="shared" si="1"/>
        <v>107755.64950386589</v>
      </c>
    </row>
  </sheetData>
  <mergeCells count="1">
    <mergeCell ref="A1:B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H14" sqref="H14"/>
    </sheetView>
  </sheetViews>
  <sheetFormatPr defaultRowHeight="13.5"/>
  <cols>
    <col min="1" max="1" width="13.125" customWidth="1"/>
    <col min="2" max="2" width="15.625" customWidth="1"/>
  </cols>
  <sheetData>
    <row r="1" spans="1:3" ht="26.25" customHeight="1">
      <c r="A1" s="26" t="s">
        <v>106</v>
      </c>
      <c r="B1" s="26"/>
      <c r="C1" s="1"/>
    </row>
    <row r="2" spans="1:3" ht="26.25" customHeight="1">
      <c r="A2" s="22" t="s">
        <v>100</v>
      </c>
      <c r="B2" s="23" t="s">
        <v>101</v>
      </c>
      <c r="C2" s="1"/>
    </row>
    <row r="3" spans="1:3" ht="21" customHeight="1">
      <c r="A3" s="1" t="s">
        <v>102</v>
      </c>
      <c r="B3" s="1">
        <v>12000</v>
      </c>
      <c r="C3" t="e">
        <v>#N/A</v>
      </c>
    </row>
    <row r="4" spans="1:3" ht="21" customHeight="1">
      <c r="A4" s="1" t="s">
        <v>103</v>
      </c>
      <c r="B4" s="1">
        <v>20000</v>
      </c>
      <c r="C4">
        <f>B3</f>
        <v>12000</v>
      </c>
    </row>
    <row r="5" spans="1:3" ht="21" customHeight="1">
      <c r="A5" s="1" t="s">
        <v>104</v>
      </c>
      <c r="B5" s="1">
        <v>22200</v>
      </c>
      <c r="C5">
        <f t="shared" ref="C5:C6" si="0">0.8*B4+0.2*C4</f>
        <v>18400</v>
      </c>
    </row>
    <row r="6" spans="1:3" ht="21" customHeight="1">
      <c r="A6" s="1" t="s">
        <v>105</v>
      </c>
      <c r="B6" s="1">
        <v>45000</v>
      </c>
      <c r="C6">
        <f t="shared" si="0"/>
        <v>21440</v>
      </c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</sheetData>
  <mergeCells count="1">
    <mergeCell ref="A1:B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" sqref="D1"/>
    </sheetView>
  </sheetViews>
  <sheetFormatPr defaultRowHeight="13.5"/>
  <cols>
    <col min="1" max="2" width="10.625" customWidth="1"/>
    <col min="3" max="3" width="10.5" customWidth="1"/>
    <col min="4" max="4" width="12.125" bestFit="1" customWidth="1"/>
  </cols>
  <sheetData>
    <row r="1" spans="1:4" ht="18" customHeight="1">
      <c r="A1" s="2" t="s">
        <v>0</v>
      </c>
      <c r="B1" s="2" t="s">
        <v>7</v>
      </c>
      <c r="C1" s="2" t="s">
        <v>8</v>
      </c>
      <c r="D1" s="3" t="s">
        <v>9</v>
      </c>
    </row>
    <row r="2" spans="1:4" ht="18" customHeight="1">
      <c r="A2" s="1" t="s">
        <v>10</v>
      </c>
      <c r="B2" s="1">
        <v>2.5</v>
      </c>
      <c r="C2" s="1">
        <v>1650</v>
      </c>
      <c r="D2" s="1">
        <f>C2+SUM(IF(B2&gt;{0,1,3,5,10},{200,400,400,400,400}))</f>
        <v>2250</v>
      </c>
    </row>
    <row r="3" spans="1:4" ht="18" customHeight="1">
      <c r="A3" s="1" t="s">
        <v>1</v>
      </c>
      <c r="B3" s="1">
        <v>4.5</v>
      </c>
      <c r="C3" s="1">
        <v>1300</v>
      </c>
      <c r="D3" s="1">
        <f>C3+SUM(IF(B3&gt;{0,1,3,5,10},{200,400,400,400,400}))</f>
        <v>2300</v>
      </c>
    </row>
    <row r="4" spans="1:4" ht="18" customHeight="1">
      <c r="A4" s="1" t="s">
        <v>2</v>
      </c>
      <c r="B4" s="1">
        <v>3.7</v>
      </c>
      <c r="C4" s="1">
        <v>1450</v>
      </c>
      <c r="D4" s="1">
        <f>C4+SUM(IF(B4&gt;{0,1,3,5,10},{200,400,400,400,400}))</f>
        <v>2450</v>
      </c>
    </row>
    <row r="5" spans="1:4" ht="18" customHeight="1">
      <c r="A5" s="1" t="s">
        <v>11</v>
      </c>
      <c r="B5" s="1">
        <v>6.5</v>
      </c>
      <c r="C5" s="1">
        <v>1750</v>
      </c>
      <c r="D5" s="1">
        <f>C5+SUM(IF(B5&gt;{0,1,3,5,10},{200,400,400,400,400}))</f>
        <v>3150</v>
      </c>
    </row>
    <row r="6" spans="1:4" ht="18" customHeight="1">
      <c r="A6" s="1" t="s">
        <v>6</v>
      </c>
      <c r="B6" s="1">
        <v>8.6999999999999993</v>
      </c>
      <c r="C6" s="1">
        <v>1550</v>
      </c>
      <c r="D6" s="1">
        <f>C6+SUM(IF(B6&gt;{0,1,3,5,10},{200,400,400,400,400}))</f>
        <v>2950</v>
      </c>
    </row>
    <row r="7" spans="1:4" ht="18" customHeight="1">
      <c r="A7" s="1" t="s">
        <v>3</v>
      </c>
      <c r="B7" s="1">
        <v>5.7</v>
      </c>
      <c r="C7" s="1">
        <v>1600</v>
      </c>
      <c r="D7" s="1">
        <f>C7+SUM(IF(B7&gt;{0,1,3,5,10},{200,400,400,400,400}))</f>
        <v>3000</v>
      </c>
    </row>
    <row r="8" spans="1:4" ht="18" customHeight="1">
      <c r="A8" s="1" t="s">
        <v>4</v>
      </c>
      <c r="B8" s="1">
        <v>1.9</v>
      </c>
      <c r="C8" s="1">
        <v>1450</v>
      </c>
      <c r="D8" s="1">
        <f>C8+SUM(IF(B8&gt;{0,1,3,5,10},{200,400,400,400,400}))</f>
        <v>2050</v>
      </c>
    </row>
    <row r="9" spans="1:4" ht="18" customHeight="1">
      <c r="A9" s="1" t="s">
        <v>5</v>
      </c>
      <c r="B9" s="1">
        <v>3.1</v>
      </c>
      <c r="C9" s="1">
        <v>1750</v>
      </c>
      <c r="D9" s="1">
        <f>C9+SUM(IF(B9&gt;{0,1,3,5,10},{200,400,400,400,400}))</f>
        <v>2750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3.5"/>
  <cols>
    <col min="1" max="1" width="14.25" customWidth="1"/>
    <col min="2" max="2" width="13.625" customWidth="1"/>
  </cols>
  <sheetData>
    <row r="1" spans="1:2" ht="20.25" customHeight="1">
      <c r="A1" s="3" t="s">
        <v>84</v>
      </c>
      <c r="B1" s="20">
        <f ca="1">TODAY()</f>
        <v>41423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sqref="A1:A6"/>
    </sheetView>
  </sheetViews>
  <sheetFormatPr defaultRowHeight="13.5"/>
  <cols>
    <col min="1" max="1" width="12.875" customWidth="1"/>
  </cols>
  <sheetData>
    <row r="1" spans="1:4" ht="15" customHeight="1">
      <c r="A1" s="27">
        <v>41395</v>
      </c>
      <c r="B1" s="1"/>
      <c r="C1" s="1"/>
      <c r="D1" s="1"/>
    </row>
    <row r="2" spans="1:4" ht="15" customHeight="1">
      <c r="A2" s="27">
        <v>41426</v>
      </c>
      <c r="B2" s="1"/>
      <c r="C2" s="1"/>
      <c r="D2" s="1"/>
    </row>
    <row r="3" spans="1:4" ht="15" customHeight="1">
      <c r="A3" s="27">
        <v>41456</v>
      </c>
      <c r="B3" s="1"/>
      <c r="C3" s="1"/>
      <c r="D3" s="1"/>
    </row>
    <row r="4" spans="1:4" ht="15" customHeight="1">
      <c r="A4" s="27">
        <v>41487</v>
      </c>
      <c r="B4" s="1"/>
      <c r="C4" s="1"/>
      <c r="D4" s="1"/>
    </row>
    <row r="5" spans="1:4" ht="15" customHeight="1">
      <c r="A5" s="27">
        <v>41518</v>
      </c>
      <c r="B5" s="1"/>
      <c r="C5" s="1"/>
      <c r="D5" s="1"/>
    </row>
    <row r="6" spans="1:4" ht="15" customHeight="1">
      <c r="A6" s="27">
        <v>41548</v>
      </c>
      <c r="B6" s="1"/>
      <c r="C6" s="1"/>
      <c r="D6" s="1"/>
    </row>
    <row r="7" spans="1:4" ht="15" customHeight="1">
      <c r="A7" s="1"/>
      <c r="B7" s="1"/>
      <c r="C7" s="1"/>
      <c r="D7" s="1"/>
    </row>
    <row r="8" spans="1:4" ht="15" customHeight="1">
      <c r="A8" s="1"/>
      <c r="B8" s="1"/>
      <c r="C8" s="1"/>
      <c r="D8" s="1"/>
    </row>
    <row r="9" spans="1:4" ht="15" customHeight="1">
      <c r="A9" s="1"/>
      <c r="B9" s="1"/>
      <c r="C9" s="1"/>
      <c r="D9" s="1"/>
    </row>
    <row r="10" spans="1:4" ht="15" customHeight="1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工资统计表</vt:lpstr>
      <vt:lpstr>分析表</vt:lpstr>
      <vt:lpstr>年度销量统计表</vt:lpstr>
      <vt:lpstr>Sheet1 (2)</vt:lpstr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雨林木风</cp:lastModifiedBy>
  <dcterms:created xsi:type="dcterms:W3CDTF">2011-03-15T01:47:58Z</dcterms:created>
  <dcterms:modified xsi:type="dcterms:W3CDTF">2013-05-29T07:17:20Z</dcterms:modified>
</cp:coreProperties>
</file>