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2795" windowHeight="7320" activeTab="4"/>
  </bookViews>
  <sheets>
    <sheet name="纳税申报表" sheetId="1" r:id="rId1"/>
    <sheet name="附表一" sheetId="4" r:id="rId2"/>
    <sheet name="附表二" sheetId="5" r:id="rId3"/>
    <sheet name="附表三" sheetId="6" r:id="rId4"/>
    <sheet name="附表四" sheetId="2" r:id="rId5"/>
    <sheet name="附表六" sheetId="3" r:id="rId6"/>
    <sheet name="附表七" sheetId="7" r:id="rId7"/>
    <sheet name="附表十" sheetId="8" r:id="rId8"/>
    <sheet name="Sheet9" sheetId="9" r:id="rId9"/>
  </sheets>
  <externalReferences>
    <externalReference r:id="rId10"/>
  </externalReferences>
  <calcPr calcId="145621"/>
</workbook>
</file>

<file path=xl/calcChain.xml><?xml version="1.0" encoding="utf-8"?>
<calcChain xmlns="http://schemas.openxmlformats.org/spreadsheetml/2006/main">
  <c r="F17" i="8" l="1"/>
  <c r="F15" i="8"/>
  <c r="F14" i="8"/>
  <c r="F12" i="8"/>
  <c r="F9" i="8"/>
  <c r="F6" i="8"/>
  <c r="G21" i="8" l="1"/>
  <c r="F21" i="8"/>
  <c r="G20" i="8"/>
  <c r="F20" i="8"/>
  <c r="G19" i="8"/>
  <c r="F19" i="8"/>
  <c r="G18" i="8"/>
  <c r="F18" i="8"/>
  <c r="G17" i="8"/>
  <c r="G16" i="8"/>
  <c r="F16" i="8"/>
  <c r="G15" i="8"/>
  <c r="G14" i="8"/>
  <c r="G13" i="8"/>
  <c r="F13" i="8"/>
  <c r="G12" i="8"/>
  <c r="G11" i="8"/>
  <c r="F11" i="8"/>
  <c r="G10" i="8"/>
  <c r="F10" i="8"/>
  <c r="G9" i="8"/>
  <c r="G8" i="8"/>
  <c r="F8" i="8"/>
  <c r="F7" i="8"/>
  <c r="E7" i="8"/>
  <c r="E22" i="8" s="1"/>
  <c r="D7" i="8"/>
  <c r="D22" i="8" s="1"/>
  <c r="C7" i="8"/>
  <c r="C22" i="8" s="1"/>
  <c r="G6" i="8"/>
  <c r="F22" i="8"/>
  <c r="G7" i="8" l="1"/>
  <c r="G22" i="8" s="1"/>
  <c r="I22" i="1" l="1"/>
  <c r="I19" i="1"/>
  <c r="I23" i="1"/>
  <c r="I16" i="1"/>
  <c r="I14" i="1"/>
  <c r="I15" i="1"/>
  <c r="I12" i="1"/>
  <c r="I17" i="1" s="1"/>
  <c r="I10" i="1"/>
  <c r="H24" i="2"/>
  <c r="N24" i="2"/>
  <c r="I7" i="1" s="1"/>
  <c r="I6" i="1"/>
  <c r="I11" i="1" l="1"/>
  <c r="I18" i="1" s="1"/>
  <c r="I21" i="1" s="1"/>
  <c r="I27" i="1" s="1"/>
  <c r="I29" i="1" s="1"/>
  <c r="C43" i="7"/>
  <c r="C36" i="7"/>
  <c r="C28" i="7"/>
  <c r="C18" i="7"/>
  <c r="C17" i="7"/>
  <c r="C12" i="7"/>
  <c r="C9" i="7"/>
  <c r="C4" i="7"/>
  <c r="F9" i="3"/>
  <c r="F10" i="3"/>
  <c r="F11" i="3"/>
  <c r="F12" i="3"/>
  <c r="F13" i="3"/>
  <c r="F8" i="3"/>
  <c r="L13" i="3"/>
  <c r="C13" i="3"/>
  <c r="C12" i="3" s="1"/>
  <c r="M12" i="3"/>
  <c r="K11" i="3"/>
  <c r="L11" i="3" s="1"/>
  <c r="M11" i="3" s="1"/>
  <c r="J10" i="3"/>
  <c r="I8" i="3"/>
  <c r="G8" i="3"/>
  <c r="K17" i="2"/>
  <c r="H17" i="2"/>
  <c r="G17" i="2"/>
  <c r="F17" i="2"/>
  <c r="M21" i="2"/>
  <c r="N21" i="2" s="1"/>
  <c r="M20" i="2"/>
  <c r="N20" i="2" s="1"/>
  <c r="M19" i="2"/>
  <c r="N19" i="2" s="1"/>
  <c r="M18" i="2"/>
  <c r="N18" i="2" s="1"/>
  <c r="I17" i="2"/>
  <c r="M17" i="2" s="1"/>
  <c r="N16" i="2"/>
  <c r="M16" i="2"/>
  <c r="N15" i="2"/>
  <c r="M15" i="2"/>
  <c r="N14" i="2"/>
  <c r="M14" i="2"/>
  <c r="M13" i="2"/>
  <c r="N13" i="2" s="1"/>
  <c r="N12" i="2"/>
  <c r="N11" i="2"/>
  <c r="N10" i="2"/>
  <c r="N9" i="2"/>
  <c r="N8" i="2"/>
  <c r="C51" i="7" l="1"/>
  <c r="C8" i="3"/>
  <c r="C11" i="3"/>
  <c r="L10" i="3"/>
  <c r="L12" i="3"/>
  <c r="H8" i="3"/>
  <c r="K8" i="3" s="1"/>
  <c r="L8" i="3" s="1"/>
  <c r="C9" i="3"/>
  <c r="I9" i="3"/>
  <c r="K9" i="3" s="1"/>
  <c r="C10" i="3"/>
  <c r="I10" i="3"/>
  <c r="K10" i="3"/>
  <c r="M10" i="3"/>
  <c r="K12" i="3"/>
  <c r="M13" i="3"/>
  <c r="M24" i="2"/>
  <c r="N17" i="2"/>
  <c r="L9" i="3" l="1"/>
  <c r="M9" i="3" s="1"/>
  <c r="M14" i="3" s="1"/>
  <c r="E4" i="6" l="1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C18" i="6"/>
  <c r="D18" i="6"/>
  <c r="E18" i="6"/>
  <c r="E19" i="6"/>
  <c r="E20" i="6"/>
  <c r="E21" i="6"/>
  <c r="E22" i="6"/>
  <c r="E23" i="6"/>
  <c r="E24" i="6"/>
  <c r="E25" i="6"/>
  <c r="E26" i="6"/>
  <c r="E27" i="6"/>
  <c r="C28" i="6"/>
  <c r="D28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C49" i="6"/>
  <c r="D49" i="6"/>
  <c r="E49" i="6"/>
  <c r="C29" i="5"/>
  <c r="C20" i="5"/>
  <c r="C16" i="5"/>
  <c r="C11" i="5"/>
  <c r="C6" i="5"/>
  <c r="C5" i="5"/>
  <c r="C21" i="4"/>
  <c r="C17" i="4"/>
  <c r="C12" i="4"/>
  <c r="C7" i="4"/>
  <c r="C6" i="4"/>
  <c r="C5" i="4"/>
</calcChain>
</file>

<file path=xl/comments1.xml><?xml version="1.0" encoding="utf-8"?>
<comments xmlns="http://schemas.openxmlformats.org/spreadsheetml/2006/main">
  <authors>
    <author>微软用户</author>
  </authors>
  <commentList>
    <comment ref="G8" authorId="0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如果F8&lt;=0,且F9&gt;0,可输入0至F8范围内的任意数据，否则为0。</t>
        </r>
      </text>
    </comment>
  </commentList>
</comments>
</file>

<file path=xl/sharedStrings.xml><?xml version="1.0" encoding="utf-8"?>
<sst xmlns="http://schemas.openxmlformats.org/spreadsheetml/2006/main" count="400" uniqueCount="318">
  <si>
    <r>
      <t xml:space="preserve">                  </t>
    </r>
    <r>
      <rPr>
        <sz val="10"/>
        <rFont val="宋体"/>
        <family val="3"/>
        <charset val="134"/>
      </rPr>
      <t>税款所属期间：</t>
    </r>
    <r>
      <rPr>
        <sz val="10"/>
        <rFont val="Times New Roman"/>
        <family val="1"/>
      </rPr>
      <t xml:space="preserve">        </t>
    </r>
    <r>
      <rPr>
        <sz val="10"/>
        <rFont val="宋体"/>
        <family val="3"/>
        <charset val="134"/>
      </rPr>
      <t>年</t>
    </r>
    <r>
      <rPr>
        <sz val="10"/>
        <rFont val="Times New Roman"/>
        <family val="1"/>
      </rPr>
      <t xml:space="preserve">      </t>
    </r>
    <r>
      <rPr>
        <sz val="10"/>
        <rFont val="宋体"/>
        <family val="3"/>
        <charset val="134"/>
      </rPr>
      <t>月   日至      年    月    日</t>
    </r>
    <phoneticPr fontId="5" type="noConversion"/>
  </si>
  <si>
    <t>纳税人识别号: □□□□□□□□□□□□□□□               金额单位：元（列至角分）</t>
    <phoneticPr fontId="5" type="noConversion"/>
  </si>
  <si>
    <t>纳税人名称:　</t>
  </si>
  <si>
    <t>收入总额</t>
  </si>
  <si>
    <t>行次</t>
  </si>
  <si>
    <t>项                    目</t>
  </si>
  <si>
    <t>金      额</t>
  </si>
  <si>
    <t>销售（营业）收入（请填附表一）</t>
  </si>
  <si>
    <t>补贴收入</t>
  </si>
  <si>
    <t>其他收入（请填附表一）</t>
  </si>
  <si>
    <t>收入总额合计（1＋2＋3＋4＋5）</t>
  </si>
  <si>
    <t>扣除项目</t>
  </si>
  <si>
    <t>销售（营业）成本（请填附表二）</t>
  </si>
  <si>
    <t>主营业务税金及附加</t>
  </si>
  <si>
    <t>期间费用（请填附表二）</t>
  </si>
  <si>
    <t>其他扣除项目（请填附表二）</t>
  </si>
  <si>
    <t>扣除项目合计（7＋8＋9＋10＋11）</t>
  </si>
  <si>
    <t>应纳税所得额的计算</t>
  </si>
  <si>
    <t>纳税调整前所得（6－12）</t>
  </si>
  <si>
    <t>减：纳税调整减少额（请填附表五）</t>
  </si>
  <si>
    <t>纳税调整后所得（13＋14－15）</t>
  </si>
  <si>
    <t>减：弥补以前年度亏损（填附表六）（17≤16）</t>
  </si>
  <si>
    <t>减：免税所得（请填附表七）（18≤16－17）</t>
  </si>
  <si>
    <t>加：应补税投资收益已缴所得税额</t>
  </si>
  <si>
    <t>减：允许扣除的公益救济性捐赠额（请填附表八）</t>
  </si>
  <si>
    <t>减：加计扣除额（21≤16-17-18＋19-20）</t>
  </si>
  <si>
    <t>应纳税所得额（16－17－18＋19－20－21）</t>
  </si>
  <si>
    <t>应纳所得税额的计算</t>
  </si>
  <si>
    <t>适用税率</t>
  </si>
  <si>
    <t>境内所得应纳所得税额（22×23）</t>
  </si>
  <si>
    <t>减：境内投资所得抵免税额</t>
  </si>
  <si>
    <t>加：境外所得应纳所得税额（请填附表十）</t>
  </si>
  <si>
    <t>减：境外所得抵免税额（请填附表十）</t>
  </si>
  <si>
    <t>境内、外所得应纳所得税额（24－25＋26－27）</t>
  </si>
  <si>
    <t>减：减免所得税额（请填附表七）</t>
  </si>
  <si>
    <t>实际应纳所得税额（28－29）</t>
  </si>
  <si>
    <t>汇总纳税成员企业就地预缴比例</t>
  </si>
  <si>
    <t>汇总纳税成员企业就地应预缴的所得税额（30×31）</t>
  </si>
  <si>
    <t>减：本期累计实际已预缴的所得税额</t>
  </si>
  <si>
    <t>本期应补（退）的所得税额</t>
  </si>
  <si>
    <t>附：上年应缴未缴本年入库所得税额</t>
  </si>
  <si>
    <t>纳税人声明：此纳税申报表是根据《中华人民共和国企业所得税暂行条例》及其实施细则和国家有关税收规定填报的，是真实的、完整的。</t>
  </si>
  <si>
    <r>
      <t>　　　　　　　　　　　　　　　　　　</t>
    </r>
    <r>
      <rPr>
        <sz val="10"/>
        <rFont val="Times New Roman"/>
        <family val="1"/>
      </rPr>
      <t xml:space="preserve">                  </t>
    </r>
    <r>
      <rPr>
        <sz val="10"/>
        <rFont val="宋体"/>
        <family val="3"/>
        <charset val="134"/>
      </rPr>
      <t>法定代表人（签字）：　　　　　　　年　　　月　　　日</t>
    </r>
    <phoneticPr fontId="5" type="noConversion"/>
  </si>
  <si>
    <t>纳税人公章：</t>
  </si>
  <si>
    <t>代理申报中介机构公章：</t>
  </si>
  <si>
    <t>主管税务机关受理专用章:</t>
  </si>
  <si>
    <t>经办人：</t>
  </si>
  <si>
    <t>经办人执业证件号码：</t>
  </si>
  <si>
    <t>受理人:</t>
  </si>
  <si>
    <t>申报日期：　    年  月  日</t>
  </si>
  <si>
    <t>代理申报日期：  年  月  日</t>
  </si>
  <si>
    <t>受理日期：年 月 日</t>
  </si>
  <si>
    <t>企业所得税年度纳税申报表</t>
    <phoneticPr fontId="5" type="noConversion"/>
  </si>
  <si>
    <t>企业所得税年度纳税申报表附表一</t>
    <phoneticPr fontId="5" type="noConversion"/>
  </si>
  <si>
    <t>收入明细表</t>
  </si>
  <si>
    <t xml:space="preserve">                填报时间：年  月  日            金额单位:元（列至角分）</t>
  </si>
  <si>
    <t xml:space="preserve">项                  目 </t>
  </si>
  <si>
    <t>金   额</t>
  </si>
  <si>
    <t>一、销售（营业）收入合计（2＋13）</t>
  </si>
  <si>
    <t xml:space="preserve">  （一）营业收入合计（3＋8）</t>
  </si>
  <si>
    <t xml:space="preserve">    1.主营业务收入（4＋5＋6＋7）</t>
  </si>
  <si>
    <t xml:space="preserve">      （1）销售货物</t>
  </si>
  <si>
    <t xml:space="preserve">      （2）提供劳务</t>
  </si>
  <si>
    <t xml:space="preserve">      （3）让渡资产使用权</t>
  </si>
  <si>
    <t xml:space="preserve">      （4）建造合同</t>
  </si>
  <si>
    <t xml:space="preserve">    2.其他业务收入（9＋10＋11＋12）</t>
  </si>
  <si>
    <t xml:space="preserve">      （1）材料销售收入</t>
  </si>
  <si>
    <t xml:space="preserve">      （2）代购代销手续费收入</t>
  </si>
  <si>
    <t xml:space="preserve">      （3）包装物出租收入</t>
  </si>
  <si>
    <t xml:space="preserve">      （4）其他</t>
  </si>
  <si>
    <t xml:space="preserve">  （二）视同销售收入（14＋15＋16）</t>
  </si>
  <si>
    <t xml:space="preserve">      （1）非货币性交易视同销售收入</t>
  </si>
  <si>
    <t xml:space="preserve">      （2）货物、财产、劳务视同销售收入</t>
  </si>
  <si>
    <t xml:space="preserve">      （3）其他视同销售收入</t>
  </si>
  <si>
    <t>二、营业外收入（18＋19＋20＋21＋22＋23＋24＋25＋26）</t>
  </si>
  <si>
    <t xml:space="preserve">    1.固定资产盘盈</t>
    <phoneticPr fontId="5" type="noConversion"/>
  </si>
  <si>
    <t xml:space="preserve">    2.处置固定资产净收益</t>
    <phoneticPr fontId="5" type="noConversion"/>
  </si>
  <si>
    <t xml:space="preserve">    3.非货币性资产交易收益</t>
    <phoneticPr fontId="5" type="noConversion"/>
  </si>
  <si>
    <t xml:space="preserve">    4.出售无形资产收益</t>
    <phoneticPr fontId="5" type="noConversion"/>
  </si>
  <si>
    <t xml:space="preserve">    5.罚款净收入</t>
    <phoneticPr fontId="5" type="noConversion"/>
  </si>
  <si>
    <t xml:space="preserve">    6.债务重组收益</t>
    <phoneticPr fontId="5" type="noConversion"/>
  </si>
  <si>
    <t xml:space="preserve">    7.政府补助收入</t>
    <phoneticPr fontId="5" type="noConversion"/>
  </si>
  <si>
    <t xml:space="preserve">    8.捐赠收入</t>
    <phoneticPr fontId="5" type="noConversion"/>
  </si>
  <si>
    <t xml:space="preserve">    9.其他</t>
    <phoneticPr fontId="5" type="noConversion"/>
  </si>
  <si>
    <t>经办人（签章）:                            法定代表人（签章）:</t>
  </si>
  <si>
    <t>企业所得税年度纳税申报表附表二</t>
    <phoneticPr fontId="5" type="noConversion"/>
  </si>
  <si>
    <t>成本费用明细表</t>
    <phoneticPr fontId="3" type="noConversion"/>
  </si>
  <si>
    <t xml:space="preserve">                       填报时间：  年  月  日       金额单位：元（列至角分）</t>
  </si>
  <si>
    <t>一、销售（营业）成本合计（2＋7＋12）</t>
  </si>
  <si>
    <t xml:space="preserve">  （一）主营业务成本（3＋4＋5＋6）</t>
    <phoneticPr fontId="5" type="noConversion"/>
  </si>
  <si>
    <t xml:space="preserve">      （1）销售货物成本</t>
    <phoneticPr fontId="5" type="noConversion"/>
  </si>
  <si>
    <t xml:space="preserve">      （2）提供劳务成本</t>
    <phoneticPr fontId="5" type="noConversion"/>
  </si>
  <si>
    <t xml:space="preserve">      （3）让渡资产使用权成本</t>
    <phoneticPr fontId="5" type="noConversion"/>
  </si>
  <si>
    <t xml:space="preserve">      （4）建造合同成本</t>
    <phoneticPr fontId="5" type="noConversion"/>
  </si>
  <si>
    <t xml:space="preserve">  （二）其他业务成本（8＋9＋10＋11）</t>
    <phoneticPr fontId="5" type="noConversion"/>
  </si>
  <si>
    <t xml:space="preserve">      （1）材料销售成本</t>
    <phoneticPr fontId="5" type="noConversion"/>
  </si>
  <si>
    <t xml:space="preserve">      （2）代购代销费用</t>
    <phoneticPr fontId="5" type="noConversion"/>
  </si>
  <si>
    <t xml:space="preserve">      （3）包装物出租成本</t>
    <phoneticPr fontId="5" type="noConversion"/>
  </si>
  <si>
    <t xml:space="preserve">      （4）其他</t>
    <phoneticPr fontId="5" type="noConversion"/>
  </si>
  <si>
    <t xml:space="preserve">  （三）视同销售成本（13＋14＋15）</t>
    <phoneticPr fontId="5" type="noConversion"/>
  </si>
  <si>
    <t xml:space="preserve">      （1）非货币性交易视同销售成本</t>
    <phoneticPr fontId="5" type="noConversion"/>
  </si>
  <si>
    <t xml:space="preserve">      （2）货物、财产、劳务视同销售成本</t>
    <phoneticPr fontId="5" type="noConversion"/>
  </si>
  <si>
    <t xml:space="preserve">      （3）其他视同销售成本</t>
    <phoneticPr fontId="5" type="noConversion"/>
  </si>
  <si>
    <t>二、营业外支出（17＋18＋……＋24）</t>
  </si>
  <si>
    <t xml:space="preserve">    1.固定资产盘亏</t>
    <phoneticPr fontId="5" type="noConversion"/>
  </si>
  <si>
    <t xml:space="preserve">    2.处置固定资产净损失</t>
    <phoneticPr fontId="5" type="noConversion"/>
  </si>
  <si>
    <t xml:space="preserve">    3.出售无形资产损失</t>
    <phoneticPr fontId="5" type="noConversion"/>
  </si>
  <si>
    <t xml:space="preserve">    4.债务重组损失</t>
    <phoneticPr fontId="5" type="noConversion"/>
  </si>
  <si>
    <t xml:space="preserve">    5.罚款支出</t>
    <phoneticPr fontId="5" type="noConversion"/>
  </si>
  <si>
    <t xml:space="preserve">    6.非常损失</t>
    <phoneticPr fontId="5" type="noConversion"/>
  </si>
  <si>
    <t xml:space="preserve">    7.捐赠支出</t>
    <phoneticPr fontId="5" type="noConversion"/>
  </si>
  <si>
    <t xml:space="preserve">    8.其他</t>
    <phoneticPr fontId="5" type="noConversion"/>
  </si>
  <si>
    <t>三、期间费用（26＋27＋28）</t>
  </si>
  <si>
    <t xml:space="preserve">    1.销售（营业）费用</t>
    <phoneticPr fontId="5" type="noConversion"/>
  </si>
  <si>
    <t xml:space="preserve">    2.管理费用</t>
    <phoneticPr fontId="5" type="noConversion"/>
  </si>
  <si>
    <t xml:space="preserve">    3.财务费用</t>
    <phoneticPr fontId="5" type="noConversion"/>
  </si>
  <si>
    <t>经办人（签章）:                       法定代表人（签章）:</t>
  </si>
  <si>
    <t>合计</t>
    <phoneticPr fontId="5" type="noConversion"/>
  </si>
  <si>
    <r>
      <t>8</t>
    </r>
    <r>
      <rPr>
        <sz val="9"/>
        <rFont val="宋体"/>
        <family val="3"/>
        <charset val="134"/>
      </rPr>
      <t>、其他</t>
    </r>
    <phoneticPr fontId="5" type="noConversion"/>
  </si>
  <si>
    <t>7、为雇员支付的个人所得税</t>
    <phoneticPr fontId="5" type="noConversion"/>
  </si>
  <si>
    <r>
      <t>6</t>
    </r>
    <r>
      <rPr>
        <sz val="9"/>
        <rFont val="宋体"/>
        <family val="3"/>
        <charset val="134"/>
      </rPr>
      <t>、未取得合法凭证支出</t>
    </r>
    <phoneticPr fontId="5" type="noConversion"/>
  </si>
  <si>
    <r>
      <t>5</t>
    </r>
    <r>
      <rPr>
        <sz val="9"/>
        <rFont val="宋体"/>
        <family val="3"/>
        <charset val="134"/>
      </rPr>
      <t>、在商业保险机构购买人寿保险支出</t>
    </r>
    <phoneticPr fontId="5" type="noConversion"/>
  </si>
  <si>
    <r>
      <t>4</t>
    </r>
    <r>
      <rPr>
        <sz val="9"/>
        <rFont val="宋体"/>
        <family val="3"/>
        <charset val="134"/>
      </rPr>
      <t>、为其他企业贷款担保的支出项目</t>
    </r>
    <phoneticPr fontId="5" type="noConversion"/>
  </si>
  <si>
    <r>
      <t>3</t>
    </r>
    <r>
      <rPr>
        <sz val="9"/>
        <rFont val="宋体"/>
        <family val="3"/>
        <charset val="134"/>
      </rPr>
      <t>、灾害事故损失赔偿</t>
    </r>
    <phoneticPr fontId="5" type="noConversion"/>
  </si>
  <si>
    <r>
      <t>2</t>
    </r>
    <r>
      <rPr>
        <sz val="9"/>
        <rFont val="宋体"/>
        <family val="3"/>
        <charset val="134"/>
      </rPr>
      <t>、无形资产受让、开发支出</t>
    </r>
    <phoneticPr fontId="5" type="noConversion"/>
  </si>
  <si>
    <r>
      <t>1</t>
    </r>
    <r>
      <rPr>
        <sz val="9"/>
        <rFont val="宋体"/>
        <family val="3"/>
        <charset val="134"/>
      </rPr>
      <t>、资本性支出</t>
    </r>
    <phoneticPr fontId="5" type="noConversion"/>
  </si>
  <si>
    <t>其他纳税调增项目</t>
    <phoneticPr fontId="5" type="noConversion"/>
  </si>
  <si>
    <t>本期预售收入的预计利润（房地产业务填报）</t>
    <phoneticPr fontId="5" type="noConversion"/>
  </si>
  <si>
    <t>与收入无关的支出</t>
    <phoneticPr fontId="5" type="noConversion"/>
  </si>
  <si>
    <t>罚款支出</t>
    <phoneticPr fontId="5" type="noConversion"/>
  </si>
  <si>
    <t xml:space="preserve">      其他准备</t>
    <phoneticPr fontId="5" type="noConversion"/>
  </si>
  <si>
    <t xml:space="preserve">      保险责任准备金提转差</t>
    <phoneticPr fontId="5" type="noConversion"/>
  </si>
  <si>
    <t xml:space="preserve">      呆账准备金</t>
    <phoneticPr fontId="5" type="noConversion"/>
  </si>
  <si>
    <t xml:space="preserve">      自营证券跌价准备</t>
    <phoneticPr fontId="5" type="noConversion"/>
  </si>
  <si>
    <t xml:space="preserve">      在建工程跌价准备</t>
    <phoneticPr fontId="5" type="noConversion"/>
  </si>
  <si>
    <t xml:space="preserve">      无形资产减值准备</t>
    <phoneticPr fontId="5" type="noConversion"/>
  </si>
  <si>
    <t xml:space="preserve">      固定资产减值准备</t>
    <phoneticPr fontId="5" type="noConversion"/>
  </si>
  <si>
    <t>其中：存货跌价准备</t>
    <phoneticPr fontId="5" type="noConversion"/>
  </si>
  <si>
    <t>本期增提的各项准备金(26+27+…+33)</t>
    <phoneticPr fontId="3" type="noConversion"/>
  </si>
  <si>
    <t>住房公积金</t>
  </si>
  <si>
    <t>上交总机构管理费</t>
    <phoneticPr fontId="5" type="noConversion"/>
  </si>
  <si>
    <r>
      <t xml:space="preserve">            </t>
    </r>
    <r>
      <rPr>
        <sz val="9"/>
        <rFont val="宋体"/>
        <family val="3"/>
        <charset val="134"/>
      </rPr>
      <t>补充医疗保险</t>
    </r>
    <phoneticPr fontId="5" type="noConversion"/>
  </si>
  <si>
    <r>
      <t xml:space="preserve">            </t>
    </r>
    <r>
      <rPr>
        <sz val="9"/>
        <rFont val="宋体"/>
        <family val="3"/>
        <charset val="134"/>
      </rPr>
      <t>补充养老保险</t>
    </r>
    <phoneticPr fontId="5" type="noConversion"/>
  </si>
  <si>
    <r>
      <t xml:space="preserve">            </t>
    </r>
    <r>
      <rPr>
        <sz val="9"/>
        <rFont val="宋体"/>
        <family val="3"/>
        <charset val="134"/>
      </rPr>
      <t>工伤保险</t>
    </r>
    <phoneticPr fontId="5" type="noConversion"/>
  </si>
  <si>
    <r>
      <t xml:space="preserve">            </t>
    </r>
    <r>
      <rPr>
        <sz val="9"/>
        <rFont val="宋体"/>
        <family val="3"/>
        <charset val="134"/>
      </rPr>
      <t>基本生育保险</t>
    </r>
    <phoneticPr fontId="5" type="noConversion"/>
  </si>
  <si>
    <r>
      <t xml:space="preserve">            </t>
    </r>
    <r>
      <rPr>
        <sz val="9"/>
        <rFont val="宋体"/>
        <family val="3"/>
        <charset val="134"/>
      </rPr>
      <t>基本医疗保险</t>
    </r>
    <phoneticPr fontId="5" type="noConversion"/>
  </si>
  <si>
    <r>
      <t xml:space="preserve">            </t>
    </r>
    <r>
      <rPr>
        <sz val="9"/>
        <rFont val="宋体"/>
        <family val="3"/>
        <charset val="134"/>
      </rPr>
      <t>失业保险</t>
    </r>
    <phoneticPr fontId="5" type="noConversion"/>
  </si>
  <si>
    <t>其中：基本养老保险</t>
    <phoneticPr fontId="5" type="noConversion"/>
  </si>
  <si>
    <r>
      <t xml:space="preserve"> </t>
    </r>
    <r>
      <rPr>
        <sz val="9"/>
        <rFont val="宋体"/>
        <family val="3"/>
        <charset val="134"/>
      </rPr>
      <t>各类社会保障性缴款</t>
    </r>
    <r>
      <rPr>
        <sz val="9"/>
        <rFont val="Times New Roman"/>
        <family val="1"/>
      </rPr>
      <t>(16+17+…+22)</t>
    </r>
    <phoneticPr fontId="5" type="noConversion"/>
  </si>
  <si>
    <t>坏帐准备金</t>
    <phoneticPr fontId="5" type="noConversion"/>
  </si>
  <si>
    <t>财产损失</t>
    <phoneticPr fontId="5" type="noConversion"/>
  </si>
  <si>
    <t>股权投资转让净损失("-"号表示净收益)</t>
    <phoneticPr fontId="5" type="noConversion"/>
  </si>
  <si>
    <t>销售佣金</t>
    <phoneticPr fontId="5" type="noConversion"/>
  </si>
  <si>
    <t>业务宣传费</t>
    <phoneticPr fontId="5" type="noConversion"/>
  </si>
  <si>
    <t>广告支出　</t>
  </si>
  <si>
    <t>折旧、摊销支出　</t>
  </si>
  <si>
    <t>本期转回以前年度确认的时间性差异</t>
    <phoneticPr fontId="5" type="noConversion"/>
  </si>
  <si>
    <t>业务招待费　</t>
  </si>
  <si>
    <t>利息支出</t>
    <phoneticPr fontId="5" type="noConversion"/>
  </si>
  <si>
    <t>职工教育经费</t>
  </si>
  <si>
    <t>职工福利费</t>
  </si>
  <si>
    <t>工会经费</t>
  </si>
  <si>
    <t>工资薪金支出</t>
    <phoneticPr fontId="5" type="noConversion"/>
  </si>
  <si>
    <t>纳税调增金额</t>
    <phoneticPr fontId="3" type="noConversion"/>
  </si>
  <si>
    <t>税前扣除限额</t>
    <phoneticPr fontId="3" type="noConversion"/>
  </si>
  <si>
    <t>本期发生数</t>
    <phoneticPr fontId="3" type="noConversion"/>
  </si>
  <si>
    <t>项目</t>
    <phoneticPr fontId="3" type="noConversion"/>
  </si>
  <si>
    <t>行次</t>
    <phoneticPr fontId="3" type="noConversion"/>
  </si>
  <si>
    <t>纳税项目调整增加明细表</t>
    <phoneticPr fontId="3" type="noConversion"/>
  </si>
  <si>
    <t>企业所得税年度纳税申报表附表三</t>
    <phoneticPr fontId="3" type="noConversion"/>
  </si>
  <si>
    <t>投资所得（损失）明细表</t>
    <phoneticPr fontId="5" type="noConversion"/>
  </si>
  <si>
    <t>填报时间：      年    月    日                                                                                            金额单位：元（列至角分）</t>
    <phoneticPr fontId="5" type="noConversion"/>
  </si>
  <si>
    <t>投资资产种类</t>
  </si>
  <si>
    <t>被投资企业所在地</t>
  </si>
  <si>
    <t>占被投资</t>
  </si>
  <si>
    <t>被投资企业</t>
  </si>
  <si>
    <r>
      <t>投资收益</t>
    </r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（持有收益）</t>
    </r>
    <phoneticPr fontId="5" type="noConversion"/>
  </si>
  <si>
    <t>应补税的投</t>
  </si>
  <si>
    <t>投资转让所得或损失（处置收益）</t>
  </si>
  <si>
    <t>企业权益</t>
  </si>
  <si>
    <t>适用企业</t>
  </si>
  <si>
    <t>资收益已纳</t>
  </si>
  <si>
    <t>投资转让净收入</t>
  </si>
  <si>
    <t>投资转让成本</t>
  </si>
  <si>
    <t>投资转让所得或损失</t>
    <phoneticPr fontId="5" type="noConversion"/>
  </si>
  <si>
    <t>比例</t>
  </si>
  <si>
    <t>所得税税率</t>
  </si>
  <si>
    <t>企业所得税</t>
  </si>
  <si>
    <t>初始投资成本</t>
  </si>
  <si>
    <t>计税成本调整</t>
  </si>
  <si>
    <t>一、债权投资（小计）</t>
  </si>
  <si>
    <t>*</t>
  </si>
  <si>
    <t>（一）短期债权投资（小计）</t>
  </si>
  <si>
    <t>（二）长期债权投资（小计）</t>
  </si>
  <si>
    <t>二、股权投资（小计）</t>
  </si>
  <si>
    <t>（一）短期股权投资（小计）</t>
  </si>
  <si>
    <t xml:space="preserve"> </t>
  </si>
  <si>
    <t>（二）长期股权投资（小计）</t>
  </si>
  <si>
    <t>合计</t>
  </si>
  <si>
    <t>补充资料</t>
  </si>
  <si>
    <r>
      <t>1</t>
    </r>
    <r>
      <rPr>
        <sz val="10.5"/>
        <rFont val="宋体"/>
        <family val="3"/>
        <charset val="134"/>
      </rPr>
      <t>、以前年度结转在本年度税前扣除的股权投资转让损失</t>
    </r>
  </si>
  <si>
    <r>
      <t>2</t>
    </r>
    <r>
      <rPr>
        <sz val="10.5"/>
        <rFont val="宋体"/>
        <family val="3"/>
        <charset val="134"/>
      </rPr>
      <t>、本年度股权投资转让损失税前扣除限额</t>
    </r>
  </si>
  <si>
    <r>
      <t>3</t>
    </r>
    <r>
      <rPr>
        <sz val="10.5"/>
        <rFont val="宋体"/>
        <family val="3"/>
        <charset val="134"/>
      </rPr>
      <t>、投资转让净损失纳税调整额</t>
    </r>
  </si>
  <si>
    <r>
      <t>4</t>
    </r>
    <r>
      <rPr>
        <sz val="10.5"/>
        <rFont val="宋体"/>
        <family val="3"/>
        <charset val="134"/>
      </rPr>
      <t xml:space="preserve">、投资转让净损失结转以后年度扣除金额（累计）   </t>
    </r>
  </si>
  <si>
    <t xml:space="preserve">经办人（签章）: </t>
    <phoneticPr fontId="5" type="noConversion"/>
  </si>
  <si>
    <t>法定代表人（签章）：</t>
  </si>
  <si>
    <t>企业所得税年度纳税申报表附表四</t>
    <phoneticPr fontId="5" type="noConversion"/>
  </si>
  <si>
    <t>企业所得税弥补亏损明细表</t>
  </si>
  <si>
    <t>填报时间：  年  月  日</t>
  </si>
  <si>
    <t>金额单位：元(列至角分)</t>
    <phoneticPr fontId="5" type="noConversion"/>
  </si>
  <si>
    <t>项目</t>
  </si>
  <si>
    <t>年度</t>
  </si>
  <si>
    <t>盈利额或亏损额</t>
    <phoneticPr fontId="5" type="noConversion"/>
  </si>
  <si>
    <t>合并分立企业转入可弥补亏损额</t>
    <phoneticPr fontId="5" type="noConversion"/>
  </si>
  <si>
    <t>当年可弥补的所得额</t>
    <phoneticPr fontId="5" type="noConversion"/>
  </si>
  <si>
    <t>以前年度亏损弥补额</t>
    <phoneticPr fontId="5" type="noConversion"/>
  </si>
  <si>
    <t>本年度实际弥补的以前年度亏损额</t>
    <phoneticPr fontId="5" type="noConversion"/>
  </si>
  <si>
    <t>可结转以后年度弥补的亏损额</t>
    <phoneticPr fontId="5" type="noConversion"/>
  </si>
  <si>
    <t>前四年度</t>
  </si>
  <si>
    <t>前三年度</t>
  </si>
  <si>
    <t>前二年度</t>
  </si>
  <si>
    <t>前一年度</t>
  </si>
  <si>
    <t>第一年</t>
  </si>
  <si>
    <t>第二年</t>
  </si>
  <si>
    <t>第三年</t>
  </si>
  <si>
    <t>第四年</t>
  </si>
  <si>
    <t>第五年</t>
  </si>
  <si>
    <t>本年</t>
  </si>
  <si>
    <t>可结转以后年度弥补的亏损额合计</t>
    <phoneticPr fontId="5" type="noConversion"/>
  </si>
  <si>
    <t>经办人(签章):</t>
  </si>
  <si>
    <t>法定代表人(签章):</t>
  </si>
  <si>
    <t>企业所得税年度纳税申报表附表六</t>
    <phoneticPr fontId="3" type="noConversion"/>
  </si>
  <si>
    <t>税收优惠明细表</t>
  </si>
  <si>
    <t xml:space="preserve">                                   填报时间：    年    月    日                         金额单位：元（列至角分）</t>
  </si>
  <si>
    <t>项          目</t>
  </si>
  <si>
    <t>金    额</t>
  </si>
  <si>
    <t>一、免税收入（2＋3＋4＋5）</t>
  </si>
  <si>
    <t xml:space="preserve">    1、国债利息收入</t>
    <phoneticPr fontId="5" type="noConversion"/>
  </si>
  <si>
    <t xml:space="preserve">    2、符合条件的居民企业之间的股息、红利等权益性投资收益</t>
    <phoneticPr fontId="5" type="noConversion"/>
  </si>
  <si>
    <t xml:space="preserve">    3、符合条件的非营利组织的收入</t>
    <phoneticPr fontId="5" type="noConversion"/>
  </si>
  <si>
    <t xml:space="preserve">    4、其他</t>
    <phoneticPr fontId="5" type="noConversion"/>
  </si>
  <si>
    <t>二、减计收入（7＋8）</t>
  </si>
  <si>
    <t xml:space="preserve">    1、企业综合利用资源,生产符合国家产业政策规定的产品所取得的收入</t>
    <phoneticPr fontId="5" type="noConversion"/>
  </si>
  <si>
    <t xml:space="preserve">    2、其他</t>
  </si>
  <si>
    <t>三、加计扣除额合计（10＋11＋12＋13）</t>
  </si>
  <si>
    <t xml:space="preserve">    1、开发新技术、新产品、新工艺发生的研究开发费用</t>
    <phoneticPr fontId="5" type="noConversion"/>
  </si>
  <si>
    <t xml:space="preserve">    2、安置残疾人员所支付的工资</t>
    <phoneticPr fontId="5" type="noConversion"/>
  </si>
  <si>
    <t xml:space="preserve">    3、国家鼓励安置的其他就业人员支付的工资</t>
    <phoneticPr fontId="5" type="noConversion"/>
  </si>
  <si>
    <t xml:space="preserve">    4、其他</t>
  </si>
  <si>
    <t>四、减免所得额合计（15＋25＋29＋30＋31＋32）</t>
  </si>
  <si>
    <t xml:space="preserve">   （一）免税所得（16＋17＋…＋24）</t>
    <phoneticPr fontId="5" type="noConversion"/>
  </si>
  <si>
    <t xml:space="preserve">      1、蔬菜、谷物、薯类、油料、豆类、棉花、麻类、糖料、水果、坚果的种植</t>
  </si>
  <si>
    <t xml:space="preserve">      2、农作物新品种的选育</t>
  </si>
  <si>
    <t xml:space="preserve">      3、中药材的种植</t>
  </si>
  <si>
    <t xml:space="preserve">      4、林木的培育和种植</t>
  </si>
  <si>
    <t xml:space="preserve">      5、牲畜、家禽的饲养</t>
  </si>
  <si>
    <t xml:space="preserve">      6、林产品的采集</t>
  </si>
  <si>
    <t xml:space="preserve">      7、灌溉、农产品初加工、兽医、农技推广、农机作业和维修等农、林、牧、渔服务业项目</t>
  </si>
  <si>
    <t xml:space="preserve">      8、远洋捕捞</t>
  </si>
  <si>
    <t xml:space="preserve">      9、其他</t>
  </si>
  <si>
    <t xml:space="preserve">   （二）减税所得（26＋27＋28）</t>
  </si>
  <si>
    <r>
      <t xml:space="preserve"> </t>
    </r>
    <r>
      <rPr>
        <sz val="10"/>
        <rFont val="宋体"/>
        <family val="3"/>
        <charset val="134"/>
      </rPr>
      <t xml:space="preserve">     </t>
    </r>
    <r>
      <rPr>
        <sz val="10"/>
        <rFont val="宋体"/>
        <family val="3"/>
        <charset val="134"/>
      </rPr>
      <t>1、花卉、茶以及其他饮料作物和香料作物的种植</t>
    </r>
    <phoneticPr fontId="5" type="noConversion"/>
  </si>
  <si>
    <t xml:space="preserve">      2、海水养殖、内陆养殖</t>
    <phoneticPr fontId="5" type="noConversion"/>
  </si>
  <si>
    <t xml:space="preserve">      3、其他</t>
    <phoneticPr fontId="5" type="noConversion"/>
  </si>
  <si>
    <t xml:space="preserve">   （三）从事国家重点扶持的公共基础设施项目投资经营的所得</t>
  </si>
  <si>
    <t xml:space="preserve">   （四）从事符合条件的环境保护、节能节水项目的所得</t>
  </si>
  <si>
    <t xml:space="preserve">   （五）符合条件的技术转让所得</t>
  </si>
  <si>
    <t xml:space="preserve">   （六）其他</t>
  </si>
  <si>
    <t>五、减免税合计（34＋35＋36＋37＋38）</t>
  </si>
  <si>
    <t xml:space="preserve">   （一）符合条件的小型微利企业</t>
  </si>
  <si>
    <t xml:space="preserve">   （二）国家需要重点扶持的高新技术企业</t>
  </si>
  <si>
    <t xml:space="preserve">   （三）民族自治地方的企业应缴纳的企业所得税中属于地方分享的部分</t>
  </si>
  <si>
    <t xml:space="preserve">   （四）过渡期税收优惠</t>
  </si>
  <si>
    <t xml:space="preserve">   （五）其他</t>
    <phoneticPr fontId="5" type="noConversion"/>
  </si>
  <si>
    <t>六、创业投资企业抵扣的应纳税所得额</t>
  </si>
  <si>
    <t>七、抵免所得税额合计（41＋42＋43＋44）</t>
  </si>
  <si>
    <t xml:space="preserve">   （一）企业购置用于环境保护专用设备的投资额抵免的税额</t>
    <phoneticPr fontId="5" type="noConversion"/>
  </si>
  <si>
    <t xml:space="preserve">   （二）企业购置用于节能节水专用设备的投资额抵免的税额</t>
    <phoneticPr fontId="5" type="noConversion"/>
  </si>
  <si>
    <t xml:space="preserve">   （三）企业购置用于安全生产专用设备的投资额抵免的税额</t>
    <phoneticPr fontId="5" type="noConversion"/>
  </si>
  <si>
    <t xml:space="preserve">   （四）其他</t>
    <phoneticPr fontId="5" type="noConversion"/>
  </si>
  <si>
    <t>企业从业人数（全年平均人数）</t>
  </si>
  <si>
    <t>资产总额（全年平均数）</t>
  </si>
  <si>
    <t>所属行业（工业企业    其他企业    ）</t>
  </si>
  <si>
    <t>合计</t>
    <phoneticPr fontId="5" type="noConversion"/>
  </si>
  <si>
    <t xml:space="preserve">                       经办人（签章）:                              法定代表人（签章）:</t>
  </si>
  <si>
    <t>投资收益（请填附表四）</t>
  </si>
  <si>
    <t>投资转让净收入（请填附表四）</t>
  </si>
  <si>
    <t>投资转让成本（请填附表四）</t>
  </si>
  <si>
    <t>加：纳税调整增加额（请填附表三）</t>
    <phoneticPr fontId="3" type="noConversion"/>
  </si>
  <si>
    <t>企业所得税年度纳税申报表附表十</t>
  </si>
  <si>
    <t>资产减值准备项目调整明细表</t>
  </si>
  <si>
    <t xml:space="preserve">        填报日期:  年  月  日</t>
  </si>
  <si>
    <t>金额单位:元(列至角分)</t>
    <phoneticPr fontId="5" type="noConversion"/>
  </si>
  <si>
    <t>准备金类别</t>
  </si>
  <si>
    <t>期初余额</t>
  </si>
  <si>
    <t>本期转回额</t>
  </si>
  <si>
    <t>本期计提额</t>
  </si>
  <si>
    <t>期末余额</t>
  </si>
  <si>
    <t>纳税调整额</t>
  </si>
  <si>
    <t>坏（呆）账准备</t>
    <phoneticPr fontId="5" type="noConversion"/>
  </si>
  <si>
    <t>存货跌价准备</t>
  </si>
  <si>
    <t>*其中：消耗性生物资产减值准备</t>
  </si>
  <si>
    <t>*持有至到期投资减值准备</t>
  </si>
  <si>
    <t>*可供出售金融资产减值</t>
  </si>
  <si>
    <t>#短期投资跌价准备</t>
  </si>
  <si>
    <t>长期股权投资减值准备</t>
  </si>
  <si>
    <t>*投资性房地产减值准备</t>
  </si>
  <si>
    <t>固定资产减值准备</t>
  </si>
  <si>
    <t>在建工程（工程物资）减值准备</t>
  </si>
  <si>
    <t>*生产性生物资产减值准备</t>
  </si>
  <si>
    <t>无形资产减值准备</t>
  </si>
  <si>
    <t>商誉减值准备</t>
  </si>
  <si>
    <t>贷款损失准备</t>
  </si>
  <si>
    <t>矿区权益减值</t>
    <phoneticPr fontId="5" type="noConversion"/>
  </si>
  <si>
    <t>其他</t>
  </si>
  <si>
    <t>注：表中*项目为执行新会计准则企业专用；表中加﹟项目为执行企业会计制度、小企业会计制度的企业专用。</t>
  </si>
  <si>
    <t xml:space="preserve">                        经办人(签章):</t>
  </si>
  <si>
    <t>法定代表人(签章):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</si>
</sst>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#,##0.00_ "/>
    <numFmt numFmtId="177" formatCode="_ * #,##0_ ;_ * \-#,##0_ ;_ * &quot;-&quot;??_ ;_ @_ "/>
  </numFmts>
  <fonts count="28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name val="宋体"/>
      <family val="3"/>
      <charset val="134"/>
    </font>
    <font>
      <b/>
      <sz val="22"/>
      <name val="宋体"/>
      <family val="3"/>
      <charset val="134"/>
    </font>
    <font>
      <b/>
      <sz val="11"/>
      <name val="宋体"/>
      <family val="3"/>
      <charset val="134"/>
    </font>
    <font>
      <b/>
      <sz val="10"/>
      <color theme="0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9"/>
      <name val="Times New Roman"/>
      <family val="1"/>
    </font>
    <font>
      <sz val="9"/>
      <color indexed="8"/>
      <name val="宋体"/>
      <family val="3"/>
      <charset val="134"/>
    </font>
    <font>
      <b/>
      <sz val="10"/>
      <color theme="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0.5"/>
      <name val="宋体"/>
      <family val="3"/>
      <charset val="134"/>
    </font>
    <font>
      <b/>
      <sz val="18"/>
      <name val="黑体"/>
      <family val="3"/>
      <charset val="134"/>
    </font>
    <font>
      <sz val="10.5"/>
      <name val="Times New Roman"/>
      <family val="1"/>
    </font>
    <font>
      <sz val="14"/>
      <name val="Times New Roman"/>
      <family val="1"/>
    </font>
    <font>
      <b/>
      <sz val="2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24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8" fillId="0" borderId="0"/>
  </cellStyleXfs>
  <cellXfs count="180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3" borderId="1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 vertical="center"/>
    </xf>
    <xf numFmtId="0" fontId="6" fillId="0" borderId="4" xfId="0" applyFont="1" applyBorder="1" applyAlignment="1">
      <alignment horizontal="center" vertical="center" textRotation="255"/>
    </xf>
    <xf numFmtId="0" fontId="6" fillId="3" borderId="4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left"/>
    </xf>
    <xf numFmtId="0" fontId="6" fillId="3" borderId="2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43" fontId="6" fillId="3" borderId="4" xfId="1" applyFont="1" applyFill="1" applyBorder="1" applyAlignment="1">
      <alignment horizontal="justify" wrapText="1"/>
    </xf>
    <xf numFmtId="43" fontId="6" fillId="3" borderId="4" xfId="1" applyFont="1" applyFill="1" applyBorder="1" applyAlignment="1">
      <alignment horizontal="justify"/>
    </xf>
    <xf numFmtId="0" fontId="6" fillId="0" borderId="5" xfId="0" applyFont="1" applyBorder="1" applyAlignment="1">
      <alignment horizontal="center" vertical="center" textRotation="255"/>
    </xf>
    <xf numFmtId="0" fontId="6" fillId="3" borderId="6" xfId="0" applyFont="1" applyFill="1" applyBorder="1" applyAlignment="1">
      <alignment horizontal="center"/>
    </xf>
    <xf numFmtId="43" fontId="6" fillId="3" borderId="6" xfId="0" applyNumberFormat="1" applyFont="1" applyFill="1" applyBorder="1" applyAlignment="1">
      <alignment horizontal="justify" wrapText="1"/>
    </xf>
    <xf numFmtId="0" fontId="6" fillId="0" borderId="7" xfId="0" applyFont="1" applyBorder="1" applyAlignment="1">
      <alignment horizontal="center" vertical="center" textRotation="255"/>
    </xf>
    <xf numFmtId="0" fontId="6" fillId="3" borderId="8" xfId="0" applyFont="1" applyFill="1" applyBorder="1" applyAlignment="1">
      <alignment horizontal="left"/>
    </xf>
    <xf numFmtId="43" fontId="6" fillId="3" borderId="6" xfId="1" applyFont="1" applyFill="1" applyBorder="1" applyAlignment="1">
      <alignment horizontal="justify" wrapText="1"/>
    </xf>
    <xf numFmtId="0" fontId="6" fillId="0" borderId="9" xfId="0" applyFont="1" applyBorder="1" applyAlignment="1">
      <alignment horizontal="center" vertical="center" textRotation="255"/>
    </xf>
    <xf numFmtId="0" fontId="6" fillId="0" borderId="10" xfId="0" applyFont="1" applyBorder="1" applyAlignment="1">
      <alignment horizontal="center" vertical="center" textRotation="255"/>
    </xf>
    <xf numFmtId="43" fontId="6" fillId="3" borderId="6" xfId="0" applyNumberFormat="1" applyFont="1" applyFill="1" applyBorder="1" applyAlignment="1">
      <alignment horizontal="left" wrapText="1"/>
    </xf>
    <xf numFmtId="43" fontId="6" fillId="3" borderId="6" xfId="1" applyFont="1" applyFill="1" applyBorder="1" applyAlignment="1">
      <alignment horizontal="left" wrapText="1"/>
    </xf>
    <xf numFmtId="0" fontId="9" fillId="3" borderId="1" xfId="0" applyFont="1" applyFill="1" applyBorder="1" applyAlignment="1">
      <alignment horizontal="left"/>
    </xf>
    <xf numFmtId="0" fontId="9" fillId="3" borderId="2" xfId="0" applyFont="1" applyFill="1" applyBorder="1" applyAlignment="1">
      <alignment horizontal="left"/>
    </xf>
    <xf numFmtId="0" fontId="9" fillId="3" borderId="8" xfId="0" applyFont="1" applyFill="1" applyBorder="1" applyAlignment="1">
      <alignment horizontal="left"/>
    </xf>
    <xf numFmtId="43" fontId="6" fillId="3" borderId="6" xfId="1" applyFont="1" applyFill="1" applyBorder="1" applyAlignment="1">
      <alignment horizontal="left"/>
    </xf>
    <xf numFmtId="0" fontId="6" fillId="0" borderId="6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43" fontId="6" fillId="3" borderId="6" xfId="1" applyFont="1" applyFill="1" applyBorder="1" applyAlignment="1">
      <alignment horizontal="justify"/>
    </xf>
    <xf numFmtId="9" fontId="6" fillId="3" borderId="6" xfId="0" applyNumberFormat="1" applyFont="1" applyFill="1" applyBorder="1" applyAlignment="1">
      <alignment horizontal="center" wrapText="1"/>
    </xf>
    <xf numFmtId="0" fontId="9" fillId="3" borderId="1" xfId="0" applyFont="1" applyFill="1" applyBorder="1" applyAlignment="1">
      <alignment horizontal="left" wrapText="1"/>
    </xf>
    <xf numFmtId="0" fontId="9" fillId="3" borderId="2" xfId="0" applyFont="1" applyFill="1" applyBorder="1" applyAlignment="1">
      <alignment horizontal="left" wrapText="1"/>
    </xf>
    <xf numFmtId="0" fontId="9" fillId="3" borderId="8" xfId="0" applyFont="1" applyFill="1" applyBorder="1" applyAlignment="1">
      <alignment horizontal="left" wrapText="1"/>
    </xf>
    <xf numFmtId="0" fontId="6" fillId="3" borderId="11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left" wrapText="1"/>
    </xf>
    <xf numFmtId="0" fontId="6" fillId="3" borderId="0" xfId="0" applyFont="1" applyFill="1" applyBorder="1" applyAlignment="1">
      <alignment horizontal="left" wrapText="1"/>
    </xf>
    <xf numFmtId="0" fontId="6" fillId="3" borderId="13" xfId="0" applyFont="1" applyFill="1" applyBorder="1" applyAlignment="1">
      <alignment horizontal="left" wrapText="1"/>
    </xf>
    <xf numFmtId="0" fontId="6" fillId="3" borderId="14" xfId="0" applyFont="1" applyFill="1" applyBorder="1" applyAlignment="1">
      <alignment horizontal="left" wrapText="1"/>
    </xf>
    <xf numFmtId="0" fontId="6" fillId="3" borderId="15" xfId="0" applyFont="1" applyFill="1" applyBorder="1" applyAlignment="1">
      <alignment horizontal="left" wrapText="1"/>
    </xf>
    <xf numFmtId="0" fontId="6" fillId="3" borderId="16" xfId="0" applyFont="1" applyFill="1" applyBorder="1" applyAlignment="1">
      <alignment horizontal="left" wrapText="1"/>
    </xf>
    <xf numFmtId="0" fontId="6" fillId="3" borderId="5" xfId="0" applyFont="1" applyFill="1" applyBorder="1" applyAlignment="1">
      <alignment horizontal="left" wrapText="1"/>
    </xf>
    <xf numFmtId="0" fontId="6" fillId="3" borderId="11" xfId="0" applyFont="1" applyFill="1" applyBorder="1" applyAlignment="1">
      <alignment horizontal="left" wrapText="1"/>
    </xf>
    <xf numFmtId="0" fontId="6" fillId="3" borderId="7" xfId="0" applyFont="1" applyFill="1" applyBorder="1" applyAlignment="1">
      <alignment horizontal="left" wrapText="1"/>
    </xf>
    <xf numFmtId="0" fontId="6" fillId="3" borderId="17" xfId="0" applyFont="1" applyFill="1" applyBorder="1" applyAlignment="1">
      <alignment horizontal="right" wrapText="1"/>
    </xf>
    <xf numFmtId="0" fontId="6" fillId="3" borderId="18" xfId="0" applyFont="1" applyFill="1" applyBorder="1" applyAlignment="1">
      <alignment horizontal="right" wrapText="1"/>
    </xf>
    <xf numFmtId="0" fontId="6" fillId="3" borderId="6" xfId="0" applyFont="1" applyFill="1" applyBorder="1" applyAlignment="1">
      <alignment horizontal="right" wrapText="1"/>
    </xf>
    <xf numFmtId="0" fontId="6" fillId="3" borderId="19" xfId="0" applyFont="1" applyFill="1" applyBorder="1" applyAlignment="1">
      <alignment horizontal="right" wrapText="1"/>
    </xf>
    <xf numFmtId="0" fontId="6" fillId="0" borderId="0" xfId="0" applyFont="1" applyAlignment="1">
      <alignment vertical="center"/>
    </xf>
    <xf numFmtId="43" fontId="10" fillId="4" borderId="4" xfId="1" applyFont="1" applyFill="1" applyBorder="1" applyAlignment="1">
      <alignment horizontal="justify" wrapText="1"/>
    </xf>
    <xf numFmtId="43" fontId="10" fillId="4" borderId="6" xfId="0" applyNumberFormat="1" applyFont="1" applyFill="1" applyBorder="1" applyAlignment="1">
      <alignment horizontal="justify" wrapText="1"/>
    </xf>
    <xf numFmtId="43" fontId="10" fillId="4" borderId="6" xfId="0" applyNumberFormat="1" applyFont="1" applyFill="1" applyBorder="1" applyAlignment="1">
      <alignment horizontal="left" wrapText="1"/>
    </xf>
    <xf numFmtId="0" fontId="0" fillId="0" borderId="0" xfId="0" applyBorder="1">
      <alignment vertical="center"/>
    </xf>
    <xf numFmtId="0" fontId="11" fillId="0" borderId="0" xfId="0" applyFont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vertical="center"/>
    </xf>
    <xf numFmtId="0" fontId="2" fillId="2" borderId="4" xfId="2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4" xfId="0" applyFont="1" applyBorder="1" applyAlignment="1">
      <alignment horizontal="center" vertical="center"/>
    </xf>
    <xf numFmtId="0" fontId="10" fillId="0" borderId="4" xfId="0" applyFont="1" applyBorder="1">
      <alignment vertical="center"/>
    </xf>
    <xf numFmtId="43" fontId="6" fillId="6" borderId="4" xfId="1" applyFont="1" applyFill="1" applyBorder="1">
      <alignment vertical="center"/>
    </xf>
    <xf numFmtId="0" fontId="6" fillId="0" borderId="4" xfId="0" applyFont="1" applyBorder="1">
      <alignment vertical="center"/>
    </xf>
    <xf numFmtId="43" fontId="6" fillId="0" borderId="4" xfId="1" applyFont="1" applyBorder="1">
      <alignment vertical="center"/>
    </xf>
    <xf numFmtId="0" fontId="11" fillId="0" borderId="0" xfId="0" applyFont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43" fontId="13" fillId="5" borderId="4" xfId="1" applyFont="1" applyFill="1" applyBorder="1">
      <alignment vertical="center"/>
    </xf>
    <xf numFmtId="43" fontId="6" fillId="4" borderId="4" xfId="1" applyFont="1" applyFill="1" applyBorder="1">
      <alignment vertical="center"/>
    </xf>
    <xf numFmtId="176" fontId="14" fillId="0" borderId="4" xfId="1" applyNumberFormat="1" applyFont="1" applyBorder="1">
      <alignment vertical="center"/>
    </xf>
    <xf numFmtId="0" fontId="5" fillId="0" borderId="4" xfId="0" applyFont="1" applyBorder="1" applyAlignment="1" applyProtection="1">
      <protection hidden="1"/>
    </xf>
    <xf numFmtId="0" fontId="5" fillId="0" borderId="4" xfId="0" applyFont="1" applyBorder="1" applyAlignment="1" applyProtection="1">
      <alignment horizontal="center"/>
      <protection hidden="1"/>
    </xf>
    <xf numFmtId="176" fontId="0" fillId="0" borderId="4" xfId="0" applyNumberFormat="1" applyBorder="1">
      <alignment vertical="center"/>
    </xf>
    <xf numFmtId="0" fontId="15" fillId="0" borderId="4" xfId="0" applyFont="1" applyBorder="1" applyAlignment="1" applyProtection="1">
      <alignment shrinkToFit="1"/>
      <protection hidden="1"/>
    </xf>
    <xf numFmtId="0" fontId="5" fillId="0" borderId="4" xfId="0" applyFont="1" applyBorder="1" applyAlignment="1" applyProtection="1">
      <alignment vertical="center" shrinkToFit="1"/>
      <protection hidden="1"/>
    </xf>
    <xf numFmtId="0" fontId="15" fillId="0" borderId="4" xfId="0" applyFont="1" applyBorder="1" applyAlignment="1" applyProtection="1">
      <alignment vertical="center" shrinkToFit="1"/>
      <protection hidden="1"/>
    </xf>
    <xf numFmtId="0" fontId="5" fillId="0" borderId="4" xfId="0" applyFont="1" applyBorder="1" applyAlignment="1" applyProtection="1">
      <alignment shrinkToFit="1"/>
      <protection hidden="1"/>
    </xf>
    <xf numFmtId="0" fontId="16" fillId="0" borderId="4" xfId="0" applyFont="1" applyBorder="1" applyAlignment="1" applyProtection="1">
      <alignment shrinkToFit="1"/>
      <protection hidden="1"/>
    </xf>
    <xf numFmtId="0" fontId="16" fillId="0" borderId="4" xfId="0" applyFont="1" applyBorder="1" applyAlignment="1" applyProtection="1">
      <alignment vertical="center" shrinkToFit="1"/>
      <protection hidden="1"/>
    </xf>
    <xf numFmtId="176" fontId="17" fillId="5" borderId="4" xfId="1" applyNumberFormat="1" applyFont="1" applyFill="1" applyBorder="1">
      <alignment vertical="center"/>
    </xf>
    <xf numFmtId="0" fontId="16" fillId="3" borderId="4" xfId="0" applyFont="1" applyFill="1" applyBorder="1" applyAlignment="1" applyProtection="1">
      <alignment shrinkToFit="1"/>
      <protection hidden="1"/>
    </xf>
    <xf numFmtId="0" fontId="0" fillId="0" borderId="0" xfId="0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20" fillId="0" borderId="0" xfId="0" applyFont="1" applyAlignment="1">
      <alignment horizontal="left"/>
    </xf>
    <xf numFmtId="0" fontId="0" fillId="0" borderId="0" xfId="0" applyAlignment="1"/>
    <xf numFmtId="0" fontId="21" fillId="0" borderId="0" xfId="0" applyFont="1" applyAlignment="1">
      <alignment horizontal="center"/>
    </xf>
    <xf numFmtId="0" fontId="20" fillId="0" borderId="18" xfId="0" applyFont="1" applyBorder="1" applyAlignment="1">
      <alignment horizontal="left"/>
    </xf>
    <xf numFmtId="0" fontId="20" fillId="3" borderId="5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center" vertical="center" wrapText="1"/>
    </xf>
    <xf numFmtId="0" fontId="22" fillId="3" borderId="4" xfId="0" applyFont="1" applyFill="1" applyBorder="1" applyAlignment="1">
      <alignment horizontal="center" vertical="center" wrapText="1"/>
    </xf>
    <xf numFmtId="0" fontId="22" fillId="3" borderId="4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center" vertical="center" wrapText="1"/>
    </xf>
    <xf numFmtId="0" fontId="20" fillId="3" borderId="19" xfId="0" applyFont="1" applyFill="1" applyBorder="1" applyAlignment="1">
      <alignment horizontal="center"/>
    </xf>
    <xf numFmtId="0" fontId="20" fillId="3" borderId="6" xfId="0" applyFont="1" applyFill="1" applyBorder="1" applyAlignment="1">
      <alignment horizontal="left"/>
    </xf>
    <xf numFmtId="0" fontId="20" fillId="3" borderId="6" xfId="0" applyFont="1" applyFill="1" applyBorder="1" applyAlignment="1">
      <alignment horizontal="center" wrapText="1"/>
    </xf>
    <xf numFmtId="0" fontId="20" fillId="3" borderId="6" xfId="0" applyFont="1" applyFill="1" applyBorder="1" applyAlignment="1">
      <alignment horizontal="center"/>
    </xf>
    <xf numFmtId="0" fontId="20" fillId="3" borderId="6" xfId="0" applyFont="1" applyFill="1" applyBorder="1" applyAlignment="1">
      <alignment horizontal="right"/>
    </xf>
    <xf numFmtId="0" fontId="20" fillId="3" borderId="4" xfId="0" applyFont="1" applyFill="1" applyBorder="1" applyAlignment="1">
      <alignment horizontal="center"/>
    </xf>
    <xf numFmtId="0" fontId="20" fillId="3" borderId="1" xfId="0" applyFont="1" applyFill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3" borderId="4" xfId="0" applyFont="1" applyFill="1" applyBorder="1" applyAlignment="1">
      <alignment horizontal="right"/>
    </xf>
    <xf numFmtId="0" fontId="20" fillId="3" borderId="18" xfId="0" applyFont="1" applyFill="1" applyBorder="1" applyAlignment="1">
      <alignment horizontal="left"/>
    </xf>
    <xf numFmtId="0" fontId="20" fillId="3" borderId="19" xfId="0" applyFont="1" applyFill="1" applyBorder="1" applyAlignment="1">
      <alignment horizontal="center" wrapText="1"/>
    </xf>
    <xf numFmtId="0" fontId="20" fillId="3" borderId="18" xfId="0" applyFont="1" applyFill="1" applyBorder="1" applyAlignment="1">
      <alignment horizontal="right"/>
    </xf>
    <xf numFmtId="0" fontId="22" fillId="3" borderId="6" xfId="0" applyFont="1" applyFill="1" applyBorder="1" applyAlignment="1">
      <alignment horizontal="center"/>
    </xf>
    <xf numFmtId="0" fontId="20" fillId="3" borderId="17" xfId="0" applyFont="1" applyFill="1" applyBorder="1" applyAlignment="1">
      <alignment horizontal="left"/>
    </xf>
    <xf numFmtId="0" fontId="20" fillId="3" borderId="17" xfId="0" applyFont="1" applyFill="1" applyBorder="1" applyAlignment="1">
      <alignment horizontal="right"/>
    </xf>
    <xf numFmtId="0" fontId="20" fillId="3" borderId="4" xfId="0" applyFont="1" applyFill="1" applyBorder="1" applyAlignment="1">
      <alignment horizontal="center" wrapText="1"/>
    </xf>
    <xf numFmtId="0" fontId="20" fillId="3" borderId="2" xfId="0" applyFont="1" applyFill="1" applyBorder="1" applyAlignment="1">
      <alignment horizontal="center"/>
    </xf>
    <xf numFmtId="0" fontId="22" fillId="3" borderId="1" xfId="0" applyFont="1" applyFill="1" applyBorder="1" applyAlignment="1">
      <alignment horizontal="left"/>
    </xf>
    <xf numFmtId="0" fontId="22" fillId="3" borderId="2" xfId="0" applyFont="1" applyFill="1" applyBorder="1" applyAlignment="1">
      <alignment horizontal="left"/>
    </xf>
    <xf numFmtId="0" fontId="22" fillId="3" borderId="3" xfId="0" applyFont="1" applyFill="1" applyBorder="1" applyAlignment="1">
      <alignment horizontal="left"/>
    </xf>
    <xf numFmtId="0" fontId="20" fillId="3" borderId="3" xfId="0" applyFont="1" applyFill="1" applyBorder="1" applyAlignment="1">
      <alignment horizontal="left"/>
    </xf>
    <xf numFmtId="0" fontId="22" fillId="3" borderId="3" xfId="0" applyFont="1" applyFill="1" applyBorder="1" applyAlignment="1">
      <alignment horizontal="left"/>
    </xf>
    <xf numFmtId="0" fontId="23" fillId="3" borderId="3" xfId="0" applyFont="1" applyFill="1" applyBorder="1" applyAlignment="1">
      <alignment horizontal="justify" wrapText="1"/>
    </xf>
    <xf numFmtId="0" fontId="22" fillId="3" borderId="0" xfId="0" applyFont="1" applyFill="1" applyBorder="1" applyAlignment="1">
      <alignment horizontal="left"/>
    </xf>
    <xf numFmtId="0" fontId="20" fillId="3" borderId="0" xfId="0" applyFont="1" applyFill="1" applyBorder="1" applyAlignment="1">
      <alignment horizontal="center"/>
    </xf>
    <xf numFmtId="0" fontId="23" fillId="3" borderId="0" xfId="0" applyFont="1" applyFill="1" applyBorder="1" applyAlignment="1">
      <alignment horizontal="justify" wrapText="1"/>
    </xf>
    <xf numFmtId="0" fontId="20" fillId="4" borderId="1" xfId="0" applyFont="1" applyFill="1" applyBorder="1" applyAlignment="1">
      <alignment horizontal="center"/>
    </xf>
    <xf numFmtId="0" fontId="20" fillId="4" borderId="3" xfId="0" applyFont="1" applyFill="1" applyBorder="1" applyAlignment="1">
      <alignment horizontal="center"/>
    </xf>
    <xf numFmtId="0" fontId="20" fillId="4" borderId="6" xfId="0" applyFont="1" applyFill="1" applyBorder="1" applyAlignment="1">
      <alignment horizontal="center"/>
    </xf>
    <xf numFmtId="0" fontId="20" fillId="4" borderId="6" xfId="0" applyFont="1" applyFill="1" applyBorder="1" applyAlignment="1">
      <alignment horizontal="center" wrapText="1"/>
    </xf>
    <xf numFmtId="0" fontId="24" fillId="0" borderId="0" xfId="0" applyFont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 wrapText="1"/>
    </xf>
    <xf numFmtId="0" fontId="10" fillId="0" borderId="4" xfId="0" applyFont="1" applyBorder="1" applyAlignment="1">
      <alignment vertical="center"/>
    </xf>
    <xf numFmtId="0" fontId="10" fillId="0" borderId="4" xfId="0" applyFont="1" applyBorder="1" applyAlignment="1">
      <alignment horizontal="center" vertical="center"/>
    </xf>
    <xf numFmtId="0" fontId="6" fillId="0" borderId="4" xfId="1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43" fontId="6" fillId="0" borderId="4" xfId="1" applyFont="1" applyBorder="1" applyAlignment="1">
      <alignment vertical="center"/>
    </xf>
    <xf numFmtId="0" fontId="0" fillId="0" borderId="0" xfId="0" applyAlignment="1">
      <alignment horizontal="left"/>
    </xf>
    <xf numFmtId="0" fontId="27" fillId="0" borderId="0" xfId="0" applyFont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43" fontId="6" fillId="4" borderId="4" xfId="1" applyFont="1" applyFill="1" applyBorder="1" applyAlignment="1">
      <alignment vertical="center"/>
    </xf>
    <xf numFmtId="0" fontId="6" fillId="0" borderId="19" xfId="0" applyFont="1" applyBorder="1" applyAlignment="1">
      <alignment horizontal="center" vertical="center"/>
    </xf>
    <xf numFmtId="0" fontId="6" fillId="0" borderId="19" xfId="3" applyFont="1" applyBorder="1" applyAlignment="1"/>
    <xf numFmtId="0" fontId="6" fillId="0" borderId="4" xfId="3" applyFont="1" applyBorder="1" applyAlignment="1">
      <alignment horizontal="center"/>
    </xf>
    <xf numFmtId="0" fontId="6" fillId="0" borderId="4" xfId="3" applyFont="1" applyBorder="1" applyAlignment="1"/>
    <xf numFmtId="0" fontId="6" fillId="0" borderId="5" xfId="3" applyFont="1" applyBorder="1" applyAlignment="1">
      <alignment horizontal="center"/>
    </xf>
    <xf numFmtId="0" fontId="6" fillId="0" borderId="0" xfId="3" applyFont="1" applyBorder="1" applyAlignment="1">
      <alignment horizontal="center"/>
    </xf>
    <xf numFmtId="43" fontId="6" fillId="0" borderId="4" xfId="3" applyNumberFormat="1" applyFont="1" applyBorder="1" applyAlignment="1"/>
    <xf numFmtId="177" fontId="6" fillId="0" borderId="4" xfId="1" applyNumberFormat="1" applyFont="1" applyBorder="1">
      <alignment vertical="center"/>
    </xf>
    <xf numFmtId="177" fontId="6" fillId="4" borderId="4" xfId="1" applyNumberFormat="1" applyFont="1" applyFill="1" applyBorder="1">
      <alignment vertical="center"/>
    </xf>
    <xf numFmtId="177" fontId="6" fillId="0" borderId="4" xfId="1" applyNumberFormat="1" applyFont="1" applyBorder="1" applyAlignment="1">
      <alignment horizontal="center" vertical="center"/>
    </xf>
    <xf numFmtId="177" fontId="10" fillId="0" borderId="4" xfId="1" applyNumberFormat="1" applyFont="1" applyBorder="1">
      <alignment vertical="center"/>
    </xf>
    <xf numFmtId="0" fontId="10" fillId="0" borderId="0" xfId="0" applyFont="1">
      <alignment vertical="center"/>
    </xf>
  </cellXfs>
  <cellStyles count="4">
    <cellStyle name="常规" xfId="0" builtinId="0"/>
    <cellStyle name="常规_Sheet1" xfId="3"/>
    <cellStyle name="千位分隔" xfId="1" builtinId="3"/>
    <cellStyle name="强调文字颜色 1" xfId="2" builtin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5152;&#24471;&#31246;&#30003;&#25253;&#34920;&#2668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收入明细表"/>
      <sheetName val="成本费用明细表"/>
      <sheetName val="广告费纳税调整表"/>
      <sheetName val="税前弥补弥补亏损明细表"/>
      <sheetName val="税收优惠明细表"/>
      <sheetName val="资产减值准备项目调整明细表"/>
      <sheetName val="投资所得（损失）明细表"/>
    </sheetNames>
    <sheetDataSet>
      <sheetData sheetId="0"/>
      <sheetData sheetId="1">
        <row r="5">
          <cell r="D5">
            <v>1952000</v>
          </cell>
        </row>
        <row r="20">
          <cell r="D20">
            <v>15126</v>
          </cell>
        </row>
        <row r="29">
          <cell r="D29">
            <v>252600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workbookViewId="0">
      <selection activeCell="L32" sqref="L32"/>
    </sheetView>
  </sheetViews>
  <sheetFormatPr defaultRowHeight="12"/>
  <cols>
    <col min="1" max="1" width="10.875" style="56" customWidth="1"/>
    <col min="2" max="2" width="15.625" style="2" customWidth="1"/>
    <col min="3" max="4" width="5.75" style="2" customWidth="1"/>
    <col min="5" max="5" width="4" style="2" customWidth="1"/>
    <col min="6" max="6" width="3.875" style="2" customWidth="1"/>
    <col min="7" max="7" width="25.125" style="2" customWidth="1"/>
    <col min="8" max="8" width="5.625" style="2" customWidth="1"/>
    <col min="9" max="9" width="23.625" style="2" customWidth="1"/>
    <col min="10" max="16384" width="9" style="2"/>
  </cols>
  <sheetData>
    <row r="1" spans="1:11" ht="49.5" customHeight="1">
      <c r="A1" s="1" t="s">
        <v>52</v>
      </c>
      <c r="B1" s="1"/>
      <c r="C1" s="1"/>
      <c r="D1" s="1"/>
      <c r="E1" s="1"/>
      <c r="F1" s="1"/>
      <c r="G1" s="1"/>
      <c r="H1" s="1"/>
      <c r="I1" s="1"/>
    </row>
    <row r="2" spans="1:11" ht="16.5" customHeight="1">
      <c r="A2" s="3" t="s">
        <v>0</v>
      </c>
      <c r="B2" s="3"/>
      <c r="C2" s="3"/>
      <c r="D2" s="3"/>
      <c r="E2" s="3"/>
      <c r="F2" s="3"/>
      <c r="G2" s="3"/>
      <c r="H2" s="3"/>
      <c r="I2" s="3"/>
    </row>
    <row r="3" spans="1:11" ht="16.5" customHeight="1">
      <c r="A3" s="4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ht="16.5" customHeight="1">
      <c r="A4" s="5" t="s">
        <v>2</v>
      </c>
      <c r="B4" s="6"/>
      <c r="C4" s="6"/>
      <c r="D4" s="6"/>
      <c r="E4" s="6"/>
      <c r="F4" s="6"/>
      <c r="G4" s="6"/>
      <c r="H4" s="6"/>
      <c r="I4" s="7"/>
    </row>
    <row r="5" spans="1:11" ht="14.25" customHeight="1">
      <c r="A5" s="8" t="s">
        <v>3</v>
      </c>
      <c r="B5" s="9" t="s">
        <v>4</v>
      </c>
      <c r="C5" s="10" t="s">
        <v>5</v>
      </c>
      <c r="D5" s="11"/>
      <c r="E5" s="11"/>
      <c r="F5" s="11"/>
      <c r="G5" s="11"/>
      <c r="H5" s="12"/>
      <c r="I5" s="9" t="s">
        <v>6</v>
      </c>
    </row>
    <row r="6" spans="1:11" ht="14.25" customHeight="1">
      <c r="A6" s="8"/>
      <c r="B6" s="9">
        <v>1</v>
      </c>
      <c r="C6" s="13" t="s">
        <v>7</v>
      </c>
      <c r="D6" s="14"/>
      <c r="E6" s="14"/>
      <c r="F6" s="14"/>
      <c r="G6" s="14"/>
      <c r="H6" s="15"/>
      <c r="I6" s="16">
        <f>附表一!C5</f>
        <v>2038000</v>
      </c>
    </row>
    <row r="7" spans="1:11" ht="14.25" customHeight="1">
      <c r="A7" s="8"/>
      <c r="B7" s="9">
        <v>2</v>
      </c>
      <c r="C7" s="13" t="s">
        <v>285</v>
      </c>
      <c r="D7" s="14"/>
      <c r="E7" s="14"/>
      <c r="F7" s="14"/>
      <c r="G7" s="14"/>
      <c r="H7" s="15"/>
      <c r="I7" s="16">
        <f>附表四!N24</f>
        <v>5042294.0399999991</v>
      </c>
    </row>
    <row r="8" spans="1:11" ht="14.25" customHeight="1">
      <c r="A8" s="8"/>
      <c r="B8" s="9">
        <v>3</v>
      </c>
      <c r="C8" s="13" t="s">
        <v>286</v>
      </c>
      <c r="D8" s="14"/>
      <c r="E8" s="14"/>
      <c r="F8" s="14"/>
      <c r="G8" s="14"/>
      <c r="H8" s="15"/>
      <c r="I8" s="17">
        <v>0</v>
      </c>
    </row>
    <row r="9" spans="1:11" ht="14.25" customHeight="1">
      <c r="A9" s="8"/>
      <c r="B9" s="9">
        <v>4</v>
      </c>
      <c r="C9" s="13" t="s">
        <v>8</v>
      </c>
      <c r="D9" s="14"/>
      <c r="E9" s="14"/>
      <c r="F9" s="14"/>
      <c r="G9" s="14"/>
      <c r="H9" s="15"/>
      <c r="I9" s="17">
        <v>0</v>
      </c>
    </row>
    <row r="10" spans="1:11" ht="14.25" customHeight="1">
      <c r="A10" s="8"/>
      <c r="B10" s="9">
        <v>5</v>
      </c>
      <c r="C10" s="13" t="s">
        <v>9</v>
      </c>
      <c r="D10" s="14"/>
      <c r="E10" s="14"/>
      <c r="F10" s="14"/>
      <c r="G10" s="14"/>
      <c r="H10" s="15"/>
      <c r="I10" s="16">
        <f>附表一!C21</f>
        <v>3026</v>
      </c>
    </row>
    <row r="11" spans="1:11" ht="14.25" customHeight="1">
      <c r="A11" s="8"/>
      <c r="B11" s="9">
        <v>6</v>
      </c>
      <c r="C11" s="13" t="s">
        <v>10</v>
      </c>
      <c r="D11" s="14"/>
      <c r="E11" s="14"/>
      <c r="F11" s="14"/>
      <c r="G11" s="14"/>
      <c r="H11" s="15"/>
      <c r="I11" s="57">
        <f>SUM(I6:I10)</f>
        <v>7083320.0399999991</v>
      </c>
    </row>
    <row r="12" spans="1:11" ht="14.25" customHeight="1">
      <c r="A12" s="18" t="s">
        <v>11</v>
      </c>
      <c r="B12" s="19">
        <v>7</v>
      </c>
      <c r="C12" s="13" t="s">
        <v>12</v>
      </c>
      <c r="D12" s="14"/>
      <c r="E12" s="14"/>
      <c r="F12" s="14"/>
      <c r="G12" s="14"/>
      <c r="H12" s="15"/>
      <c r="I12" s="20">
        <f>附表二!C5</f>
        <v>1952000</v>
      </c>
    </row>
    <row r="13" spans="1:11">
      <c r="A13" s="21"/>
      <c r="B13" s="19">
        <v>8</v>
      </c>
      <c r="C13" s="13" t="s">
        <v>13</v>
      </c>
      <c r="D13" s="14"/>
      <c r="E13" s="14"/>
      <c r="F13" s="14"/>
      <c r="G13" s="14"/>
      <c r="H13" s="22"/>
      <c r="I13" s="23">
        <v>12550</v>
      </c>
    </row>
    <row r="14" spans="1:11">
      <c r="A14" s="21"/>
      <c r="B14" s="19">
        <v>9</v>
      </c>
      <c r="C14" s="13" t="s">
        <v>14</v>
      </c>
      <c r="D14" s="14"/>
      <c r="E14" s="14"/>
      <c r="F14" s="14"/>
      <c r="G14" s="14"/>
      <c r="H14" s="22"/>
      <c r="I14" s="20">
        <f>附表二!C29</f>
        <v>252600</v>
      </c>
    </row>
    <row r="15" spans="1:11">
      <c r="A15" s="21"/>
      <c r="B15" s="19">
        <v>10</v>
      </c>
      <c r="C15" s="13" t="s">
        <v>287</v>
      </c>
      <c r="D15" s="14"/>
      <c r="E15" s="14"/>
      <c r="F15" s="14"/>
      <c r="G15" s="14"/>
      <c r="H15" s="22"/>
      <c r="I15" s="23">
        <f>附表四!M24</f>
        <v>819914</v>
      </c>
    </row>
    <row r="16" spans="1:11">
      <c r="A16" s="21"/>
      <c r="B16" s="19">
        <v>11</v>
      </c>
      <c r="C16" s="13" t="s">
        <v>15</v>
      </c>
      <c r="D16" s="14"/>
      <c r="E16" s="14"/>
      <c r="F16" s="14"/>
      <c r="G16" s="14"/>
      <c r="H16" s="15"/>
      <c r="I16" s="20">
        <f>附表二!C20</f>
        <v>15126</v>
      </c>
    </row>
    <row r="17" spans="1:9">
      <c r="A17" s="24"/>
      <c r="B17" s="19">
        <v>12</v>
      </c>
      <c r="C17" s="13" t="s">
        <v>16</v>
      </c>
      <c r="D17" s="14"/>
      <c r="E17" s="14"/>
      <c r="F17" s="14"/>
      <c r="G17" s="14"/>
      <c r="H17" s="22"/>
      <c r="I17" s="58">
        <f>SUM(I12:I16)</f>
        <v>3052190</v>
      </c>
    </row>
    <row r="18" spans="1:9">
      <c r="A18" s="25" t="s">
        <v>17</v>
      </c>
      <c r="B18" s="19">
        <v>13</v>
      </c>
      <c r="C18" s="13" t="s">
        <v>18</v>
      </c>
      <c r="D18" s="14"/>
      <c r="E18" s="14"/>
      <c r="F18" s="14"/>
      <c r="G18" s="14"/>
      <c r="H18" s="15"/>
      <c r="I18" s="20">
        <f>I11-I17</f>
        <v>4031130.0399999991</v>
      </c>
    </row>
    <row r="19" spans="1:9">
      <c r="A19" s="21"/>
      <c r="B19" s="19">
        <v>14</v>
      </c>
      <c r="C19" s="13" t="s">
        <v>288</v>
      </c>
      <c r="D19" s="14"/>
      <c r="E19" s="14"/>
      <c r="F19" s="14"/>
      <c r="G19" s="14"/>
      <c r="H19" s="15"/>
      <c r="I19" s="23">
        <f>附表三!E48</f>
        <v>5536</v>
      </c>
    </row>
    <row r="20" spans="1:9">
      <c r="A20" s="21"/>
      <c r="B20" s="19">
        <v>15</v>
      </c>
      <c r="C20" s="13" t="s">
        <v>19</v>
      </c>
      <c r="D20" s="14"/>
      <c r="E20" s="14"/>
      <c r="F20" s="14"/>
      <c r="G20" s="14"/>
      <c r="H20" s="15"/>
      <c r="I20" s="23">
        <v>0</v>
      </c>
    </row>
    <row r="21" spans="1:9">
      <c r="A21" s="21"/>
      <c r="B21" s="19">
        <v>16</v>
      </c>
      <c r="C21" s="13" t="s">
        <v>20</v>
      </c>
      <c r="D21" s="14"/>
      <c r="E21" s="14"/>
      <c r="F21" s="14"/>
      <c r="G21" s="14"/>
      <c r="H21" s="22"/>
      <c r="I21" s="58">
        <f>I18+I19-I20</f>
        <v>4036666.0399999991</v>
      </c>
    </row>
    <row r="22" spans="1:9">
      <c r="A22" s="21"/>
      <c r="B22" s="19">
        <v>17</v>
      </c>
      <c r="C22" s="13" t="s">
        <v>21</v>
      </c>
      <c r="D22" s="14"/>
      <c r="E22" s="14"/>
      <c r="F22" s="14"/>
      <c r="G22" s="14"/>
      <c r="H22" s="22"/>
      <c r="I22" s="20">
        <f>ABS(附表六!M14)</f>
        <v>245393.25</v>
      </c>
    </row>
    <row r="23" spans="1:9">
      <c r="A23" s="21"/>
      <c r="B23" s="19">
        <v>18</v>
      </c>
      <c r="C23" s="13" t="s">
        <v>22</v>
      </c>
      <c r="D23" s="14"/>
      <c r="E23" s="14"/>
      <c r="F23" s="14"/>
      <c r="G23" s="14"/>
      <c r="H23" s="15"/>
      <c r="I23" s="26">
        <f>附表七!C51</f>
        <v>153685.37</v>
      </c>
    </row>
    <row r="24" spans="1:9">
      <c r="A24" s="21"/>
      <c r="B24" s="19">
        <v>19</v>
      </c>
      <c r="C24" s="13" t="s">
        <v>23</v>
      </c>
      <c r="D24" s="14"/>
      <c r="E24" s="14"/>
      <c r="F24" s="14"/>
      <c r="G24" s="14"/>
      <c r="H24" s="22"/>
      <c r="I24" s="27">
        <v>0</v>
      </c>
    </row>
    <row r="25" spans="1:9">
      <c r="A25" s="21"/>
      <c r="B25" s="19">
        <v>20</v>
      </c>
      <c r="C25" s="28" t="s">
        <v>24</v>
      </c>
      <c r="D25" s="29"/>
      <c r="E25" s="29"/>
      <c r="F25" s="29"/>
      <c r="G25" s="29"/>
      <c r="H25" s="30"/>
      <c r="I25" s="31">
        <v>0</v>
      </c>
    </row>
    <row r="26" spans="1:9">
      <c r="A26" s="21"/>
      <c r="B26" s="32">
        <v>21</v>
      </c>
      <c r="C26" s="33" t="s">
        <v>25</v>
      </c>
      <c r="D26" s="34"/>
      <c r="E26" s="34"/>
      <c r="F26" s="34"/>
      <c r="G26" s="34"/>
      <c r="H26" s="35"/>
      <c r="I26" s="36">
        <v>0</v>
      </c>
    </row>
    <row r="27" spans="1:9">
      <c r="A27" s="24"/>
      <c r="B27" s="19">
        <v>22</v>
      </c>
      <c r="C27" s="13" t="s">
        <v>26</v>
      </c>
      <c r="D27" s="14"/>
      <c r="E27" s="14"/>
      <c r="F27" s="14"/>
      <c r="G27" s="14"/>
      <c r="H27" s="15"/>
      <c r="I27" s="59">
        <f>I21-I22-I23+I24-I25+I26</f>
        <v>3637587.419999999</v>
      </c>
    </row>
    <row r="28" spans="1:9">
      <c r="A28" s="25" t="s">
        <v>27</v>
      </c>
      <c r="B28" s="19">
        <v>23</v>
      </c>
      <c r="C28" s="13" t="s">
        <v>28</v>
      </c>
      <c r="D28" s="14"/>
      <c r="E28" s="14"/>
      <c r="F28" s="14"/>
      <c r="G28" s="14"/>
      <c r="H28" s="15"/>
      <c r="I28" s="37">
        <v>0.25</v>
      </c>
    </row>
    <row r="29" spans="1:9">
      <c r="A29" s="21"/>
      <c r="B29" s="19">
        <v>24</v>
      </c>
      <c r="C29" s="13" t="s">
        <v>29</v>
      </c>
      <c r="D29" s="14"/>
      <c r="E29" s="14"/>
      <c r="F29" s="14"/>
      <c r="G29" s="14"/>
      <c r="H29" s="15"/>
      <c r="I29" s="59">
        <f>I27*I28</f>
        <v>909396.85499999975</v>
      </c>
    </row>
    <row r="30" spans="1:9">
      <c r="A30" s="21"/>
      <c r="B30" s="19">
        <v>25</v>
      </c>
      <c r="C30" s="38" t="s">
        <v>30</v>
      </c>
      <c r="D30" s="39"/>
      <c r="E30" s="39"/>
      <c r="F30" s="39"/>
      <c r="G30" s="39"/>
      <c r="H30" s="40"/>
      <c r="I30" s="27">
        <v>0</v>
      </c>
    </row>
    <row r="31" spans="1:9">
      <c r="A31" s="21"/>
      <c r="B31" s="19">
        <v>26</v>
      </c>
      <c r="C31" s="13" t="s">
        <v>31</v>
      </c>
      <c r="D31" s="14"/>
      <c r="E31" s="14"/>
      <c r="F31" s="14"/>
      <c r="G31" s="14"/>
      <c r="H31" s="22"/>
      <c r="I31" s="27"/>
    </row>
    <row r="32" spans="1:9">
      <c r="A32" s="21"/>
      <c r="B32" s="19">
        <v>27</v>
      </c>
      <c r="C32" s="13" t="s">
        <v>32</v>
      </c>
      <c r="D32" s="14"/>
      <c r="E32" s="14"/>
      <c r="F32" s="14"/>
      <c r="G32" s="14"/>
      <c r="H32" s="22"/>
      <c r="I32" s="27"/>
    </row>
    <row r="33" spans="1:9">
      <c r="A33" s="21"/>
      <c r="B33" s="19">
        <v>28</v>
      </c>
      <c r="C33" s="13" t="s">
        <v>33</v>
      </c>
      <c r="D33" s="14"/>
      <c r="E33" s="14"/>
      <c r="F33" s="14"/>
      <c r="G33" s="14"/>
      <c r="H33" s="22"/>
      <c r="I33" s="27"/>
    </row>
    <row r="34" spans="1:9">
      <c r="A34" s="21"/>
      <c r="B34" s="19">
        <v>29</v>
      </c>
      <c r="C34" s="13" t="s">
        <v>34</v>
      </c>
      <c r="D34" s="14"/>
      <c r="E34" s="14"/>
      <c r="F34" s="14"/>
      <c r="G34" s="14"/>
      <c r="H34" s="22"/>
      <c r="I34" s="27"/>
    </row>
    <row r="35" spans="1:9">
      <c r="A35" s="21"/>
      <c r="B35" s="19">
        <v>30</v>
      </c>
      <c r="C35" s="13" t="s">
        <v>35</v>
      </c>
      <c r="D35" s="14"/>
      <c r="E35" s="14"/>
      <c r="F35" s="14"/>
      <c r="G35" s="14"/>
      <c r="H35" s="22"/>
      <c r="I35" s="27"/>
    </row>
    <row r="36" spans="1:9">
      <c r="A36" s="21"/>
      <c r="B36" s="19">
        <v>31</v>
      </c>
      <c r="C36" s="13" t="s">
        <v>36</v>
      </c>
      <c r="D36" s="14"/>
      <c r="E36" s="14"/>
      <c r="F36" s="14"/>
      <c r="G36" s="14"/>
      <c r="H36" s="22"/>
      <c r="I36" s="27"/>
    </row>
    <row r="37" spans="1:9">
      <c r="A37" s="21"/>
      <c r="B37" s="19">
        <v>32</v>
      </c>
      <c r="C37" s="13" t="s">
        <v>37</v>
      </c>
      <c r="D37" s="14"/>
      <c r="E37" s="14"/>
      <c r="F37" s="14"/>
      <c r="G37" s="14"/>
      <c r="H37" s="22"/>
      <c r="I37" s="27"/>
    </row>
    <row r="38" spans="1:9">
      <c r="A38" s="21"/>
      <c r="B38" s="19">
        <v>33</v>
      </c>
      <c r="C38" s="13" t="s">
        <v>38</v>
      </c>
      <c r="D38" s="14"/>
      <c r="E38" s="14"/>
      <c r="F38" s="14"/>
      <c r="G38" s="14"/>
      <c r="H38" s="22"/>
      <c r="I38" s="23"/>
    </row>
    <row r="39" spans="1:9">
      <c r="A39" s="21"/>
      <c r="B39" s="41">
        <v>34</v>
      </c>
      <c r="C39" s="13" t="s">
        <v>39</v>
      </c>
      <c r="D39" s="14"/>
      <c r="E39" s="14"/>
      <c r="F39" s="14"/>
      <c r="G39" s="14"/>
      <c r="H39" s="22"/>
      <c r="I39" s="23"/>
    </row>
    <row r="40" spans="1:9">
      <c r="A40" s="24"/>
      <c r="B40" s="42">
        <v>35</v>
      </c>
      <c r="C40" s="13" t="s">
        <v>40</v>
      </c>
      <c r="D40" s="14"/>
      <c r="E40" s="14"/>
      <c r="F40" s="14"/>
      <c r="G40" s="14"/>
      <c r="H40" s="22"/>
      <c r="I40" s="23"/>
    </row>
    <row r="41" spans="1:9">
      <c r="A41" s="43" t="s">
        <v>41</v>
      </c>
      <c r="B41" s="44"/>
      <c r="C41" s="44"/>
      <c r="D41" s="44"/>
      <c r="E41" s="44"/>
      <c r="F41" s="44"/>
      <c r="G41" s="44"/>
      <c r="H41" s="44"/>
      <c r="I41" s="45"/>
    </row>
    <row r="42" spans="1:9">
      <c r="A42" s="43" t="s">
        <v>42</v>
      </c>
      <c r="B42" s="44"/>
      <c r="C42" s="44"/>
      <c r="D42" s="44"/>
      <c r="E42" s="44"/>
      <c r="F42" s="44"/>
      <c r="G42" s="44"/>
      <c r="H42" s="44"/>
      <c r="I42" s="45"/>
    </row>
    <row r="43" spans="1:9">
      <c r="A43" s="46" t="s">
        <v>43</v>
      </c>
      <c r="B43" s="47"/>
      <c r="C43" s="47"/>
      <c r="D43" s="47"/>
      <c r="E43" s="47"/>
      <c r="F43" s="48"/>
      <c r="G43" s="49" t="s">
        <v>44</v>
      </c>
      <c r="H43" s="46" t="s">
        <v>45</v>
      </c>
      <c r="I43" s="48"/>
    </row>
    <row r="44" spans="1:9">
      <c r="A44" s="43" t="s">
        <v>46</v>
      </c>
      <c r="B44" s="44"/>
      <c r="C44" s="44"/>
      <c r="D44" s="44"/>
      <c r="E44" s="44"/>
      <c r="F44" s="50"/>
      <c r="G44" s="51" t="s">
        <v>47</v>
      </c>
      <c r="H44" s="43" t="s">
        <v>48</v>
      </c>
      <c r="I44" s="50"/>
    </row>
    <row r="45" spans="1:9">
      <c r="A45" s="43"/>
      <c r="B45" s="44"/>
      <c r="C45" s="44"/>
      <c r="D45" s="44"/>
      <c r="E45" s="44"/>
      <c r="F45" s="50"/>
      <c r="G45" s="51"/>
      <c r="H45" s="43"/>
      <c r="I45" s="50"/>
    </row>
    <row r="46" spans="1:9">
      <c r="A46" s="52" t="s">
        <v>49</v>
      </c>
      <c r="B46" s="53"/>
      <c r="C46" s="53"/>
      <c r="D46" s="53"/>
      <c r="E46" s="53"/>
      <c r="F46" s="54"/>
      <c r="G46" s="55" t="s">
        <v>50</v>
      </c>
      <c r="H46" s="52" t="s">
        <v>51</v>
      </c>
      <c r="I46" s="54"/>
    </row>
  </sheetData>
  <mergeCells count="53">
    <mergeCell ref="A46:F46"/>
    <mergeCell ref="H46:I46"/>
    <mergeCell ref="A42:I42"/>
    <mergeCell ref="A43:F43"/>
    <mergeCell ref="H43:I43"/>
    <mergeCell ref="A44:F45"/>
    <mergeCell ref="G44:G45"/>
    <mergeCell ref="H44:I45"/>
    <mergeCell ref="C36:H36"/>
    <mergeCell ref="C37:H37"/>
    <mergeCell ref="C38:H38"/>
    <mergeCell ref="C39:H39"/>
    <mergeCell ref="C40:H40"/>
    <mergeCell ref="A41:I41"/>
    <mergeCell ref="C27:H27"/>
    <mergeCell ref="A28:A40"/>
    <mergeCell ref="C28:H28"/>
    <mergeCell ref="C29:H29"/>
    <mergeCell ref="C30:H30"/>
    <mergeCell ref="C31:H31"/>
    <mergeCell ref="C32:H32"/>
    <mergeCell ref="C33:H33"/>
    <mergeCell ref="C34:H34"/>
    <mergeCell ref="C35:H35"/>
    <mergeCell ref="A18:A27"/>
    <mergeCell ref="C18:H18"/>
    <mergeCell ref="C19:H19"/>
    <mergeCell ref="C20:H20"/>
    <mergeCell ref="C21:H21"/>
    <mergeCell ref="C22:H22"/>
    <mergeCell ref="C23:H23"/>
    <mergeCell ref="C24:H24"/>
    <mergeCell ref="C25:H25"/>
    <mergeCell ref="C26:H26"/>
    <mergeCell ref="C10:H10"/>
    <mergeCell ref="C11:H11"/>
    <mergeCell ref="A12:A17"/>
    <mergeCell ref="C12:H12"/>
    <mergeCell ref="C13:H13"/>
    <mergeCell ref="C14:H14"/>
    <mergeCell ref="C15:H15"/>
    <mergeCell ref="C16:H16"/>
    <mergeCell ref="C17:H17"/>
    <mergeCell ref="A1:I1"/>
    <mergeCell ref="A2:I2"/>
    <mergeCell ref="A3:K3"/>
    <mergeCell ref="A4:I4"/>
    <mergeCell ref="A5:A11"/>
    <mergeCell ref="C5:H5"/>
    <mergeCell ref="C6:H6"/>
    <mergeCell ref="C7:H7"/>
    <mergeCell ref="C8:H8"/>
    <mergeCell ref="C9:H9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showGridLines="0" workbookViewId="0">
      <selection activeCell="B37" sqref="B37"/>
    </sheetView>
  </sheetViews>
  <sheetFormatPr defaultRowHeight="13.5"/>
  <cols>
    <col min="1" max="1" width="16" customWidth="1"/>
    <col min="2" max="2" width="58.875" customWidth="1"/>
    <col min="3" max="3" width="16.5" customWidth="1"/>
  </cols>
  <sheetData>
    <row r="1" spans="1:3" ht="27.75" customHeight="1">
      <c r="A1" s="60" t="s">
        <v>53</v>
      </c>
      <c r="B1" s="60"/>
      <c r="C1" s="60"/>
    </row>
    <row r="2" spans="1:3" ht="31.5" customHeight="1">
      <c r="A2" s="61" t="s">
        <v>54</v>
      </c>
      <c r="B2" s="61"/>
      <c r="C2" s="61"/>
    </row>
    <row r="3" spans="1:3" ht="18" customHeight="1">
      <c r="A3" s="62" t="s">
        <v>55</v>
      </c>
      <c r="B3" s="63"/>
      <c r="C3" s="62"/>
    </row>
    <row r="4" spans="1:3" s="65" customFormat="1" ht="22.5" customHeight="1">
      <c r="A4" s="64" t="s">
        <v>4</v>
      </c>
      <c r="B4" s="64" t="s">
        <v>56</v>
      </c>
      <c r="C4" s="64" t="s">
        <v>57</v>
      </c>
    </row>
    <row r="5" spans="1:3" s="65" customFormat="1" ht="12">
      <c r="A5" s="66">
        <v>1</v>
      </c>
      <c r="B5" s="67" t="s">
        <v>58</v>
      </c>
      <c r="C5" s="68">
        <f>C7+C17</f>
        <v>2038000</v>
      </c>
    </row>
    <row r="6" spans="1:3" s="65" customFormat="1" ht="12">
      <c r="A6" s="66">
        <v>2</v>
      </c>
      <c r="B6" s="69" t="s">
        <v>59</v>
      </c>
      <c r="C6" s="68">
        <f>C7+C12</f>
        <v>2875168.5</v>
      </c>
    </row>
    <row r="7" spans="1:3" s="65" customFormat="1" ht="12">
      <c r="A7" s="66">
        <v>3</v>
      </c>
      <c r="B7" s="69" t="s">
        <v>60</v>
      </c>
      <c r="C7" s="68">
        <f>SUM(C8:C11)</f>
        <v>2038000</v>
      </c>
    </row>
    <row r="8" spans="1:3" s="65" customFormat="1" ht="12">
      <c r="A8" s="66">
        <v>4</v>
      </c>
      <c r="B8" s="69" t="s">
        <v>61</v>
      </c>
      <c r="C8" s="70">
        <v>2034500</v>
      </c>
    </row>
    <row r="9" spans="1:3" s="65" customFormat="1" ht="12">
      <c r="A9" s="66">
        <v>5</v>
      </c>
      <c r="B9" s="69" t="s">
        <v>62</v>
      </c>
      <c r="C9" s="70">
        <v>0</v>
      </c>
    </row>
    <row r="10" spans="1:3" s="65" customFormat="1" ht="12">
      <c r="A10" s="66">
        <v>6</v>
      </c>
      <c r="B10" s="69" t="s">
        <v>63</v>
      </c>
      <c r="C10" s="70">
        <v>3500</v>
      </c>
    </row>
    <row r="11" spans="1:3" s="65" customFormat="1" ht="12">
      <c r="A11" s="66">
        <v>7</v>
      </c>
      <c r="B11" s="69" t="s">
        <v>64</v>
      </c>
      <c r="C11" s="70">
        <v>0</v>
      </c>
    </row>
    <row r="12" spans="1:3" s="65" customFormat="1" ht="12">
      <c r="A12" s="66">
        <v>8</v>
      </c>
      <c r="B12" s="69" t="s">
        <v>65</v>
      </c>
      <c r="C12" s="68">
        <f>SUM(C13:C16)</f>
        <v>837168.5</v>
      </c>
    </row>
    <row r="13" spans="1:3" s="65" customFormat="1" ht="12">
      <c r="A13" s="66">
        <v>9</v>
      </c>
      <c r="B13" s="69" t="s">
        <v>66</v>
      </c>
      <c r="C13" s="70">
        <v>578112</v>
      </c>
    </row>
    <row r="14" spans="1:3" s="65" customFormat="1" ht="12">
      <c r="A14" s="66">
        <v>10</v>
      </c>
      <c r="B14" s="69" t="s">
        <v>67</v>
      </c>
      <c r="C14" s="70">
        <v>50632.5</v>
      </c>
    </row>
    <row r="15" spans="1:3" s="65" customFormat="1" ht="12">
      <c r="A15" s="66">
        <v>11</v>
      </c>
      <c r="B15" s="69" t="s">
        <v>68</v>
      </c>
      <c r="C15" s="70">
        <v>156312</v>
      </c>
    </row>
    <row r="16" spans="1:3" s="65" customFormat="1" ht="12">
      <c r="A16" s="66">
        <v>12</v>
      </c>
      <c r="B16" s="69" t="s">
        <v>69</v>
      </c>
      <c r="C16" s="70">
        <v>52112</v>
      </c>
    </row>
    <row r="17" spans="1:3" s="65" customFormat="1" ht="12">
      <c r="A17" s="66">
        <v>13</v>
      </c>
      <c r="B17" s="69" t="s">
        <v>70</v>
      </c>
      <c r="C17" s="68">
        <f>SUM(C18:C20)</f>
        <v>0</v>
      </c>
    </row>
    <row r="18" spans="1:3" s="65" customFormat="1" ht="12">
      <c r="A18" s="66">
        <v>14</v>
      </c>
      <c r="B18" s="69" t="s">
        <v>71</v>
      </c>
      <c r="C18" s="70">
        <v>0</v>
      </c>
    </row>
    <row r="19" spans="1:3" s="65" customFormat="1" ht="12">
      <c r="A19" s="66">
        <v>15</v>
      </c>
      <c r="B19" s="69" t="s">
        <v>72</v>
      </c>
      <c r="C19" s="70">
        <v>0</v>
      </c>
    </row>
    <row r="20" spans="1:3" s="65" customFormat="1" ht="12">
      <c r="A20" s="66">
        <v>16</v>
      </c>
      <c r="B20" s="69" t="s">
        <v>73</v>
      </c>
      <c r="C20" s="70">
        <v>0</v>
      </c>
    </row>
    <row r="21" spans="1:3" s="65" customFormat="1" ht="12">
      <c r="A21" s="66">
        <v>17</v>
      </c>
      <c r="B21" s="67" t="s">
        <v>74</v>
      </c>
      <c r="C21" s="68">
        <f>SUM(C22:C30)</f>
        <v>3026</v>
      </c>
    </row>
    <row r="22" spans="1:3" s="65" customFormat="1" ht="12">
      <c r="A22" s="66">
        <v>18</v>
      </c>
      <c r="B22" s="69" t="s">
        <v>75</v>
      </c>
      <c r="C22" s="70">
        <v>1088</v>
      </c>
    </row>
    <row r="23" spans="1:3" s="65" customFormat="1" ht="12">
      <c r="A23" s="66">
        <v>19</v>
      </c>
      <c r="B23" s="69" t="s">
        <v>76</v>
      </c>
      <c r="C23" s="70">
        <v>688</v>
      </c>
    </row>
    <row r="24" spans="1:3" s="65" customFormat="1" ht="12">
      <c r="A24" s="66">
        <v>20</v>
      </c>
      <c r="B24" s="69" t="s">
        <v>77</v>
      </c>
      <c r="C24" s="70">
        <v>0</v>
      </c>
    </row>
    <row r="25" spans="1:3" s="65" customFormat="1" ht="12">
      <c r="A25" s="66">
        <v>21</v>
      </c>
      <c r="B25" s="69" t="s">
        <v>78</v>
      </c>
      <c r="C25" s="70">
        <v>1250</v>
      </c>
    </row>
    <row r="26" spans="1:3" s="65" customFormat="1" ht="12">
      <c r="A26" s="66">
        <v>22</v>
      </c>
      <c r="B26" s="69" t="s">
        <v>79</v>
      </c>
      <c r="C26" s="70">
        <v>0</v>
      </c>
    </row>
    <row r="27" spans="1:3" s="65" customFormat="1" ht="12">
      <c r="A27" s="66">
        <v>23</v>
      </c>
      <c r="B27" s="69" t="s">
        <v>80</v>
      </c>
      <c r="C27" s="70">
        <v>0</v>
      </c>
    </row>
    <row r="28" spans="1:3" s="65" customFormat="1" ht="12">
      <c r="A28" s="66">
        <v>24</v>
      </c>
      <c r="B28" s="69" t="s">
        <v>81</v>
      </c>
      <c r="C28" s="70">
        <v>0</v>
      </c>
    </row>
    <row r="29" spans="1:3" s="65" customFormat="1" ht="12">
      <c r="A29" s="66">
        <v>25</v>
      </c>
      <c r="B29" s="69" t="s">
        <v>82</v>
      </c>
      <c r="C29" s="70">
        <v>0</v>
      </c>
    </row>
    <row r="30" spans="1:3" s="65" customFormat="1" ht="12">
      <c r="A30" s="66">
        <v>26</v>
      </c>
      <c r="B30" s="69" t="s">
        <v>83</v>
      </c>
      <c r="C30" s="70">
        <v>0</v>
      </c>
    </row>
    <row r="31" spans="1:3" s="65" customFormat="1" ht="12">
      <c r="A31" s="62"/>
      <c r="B31" s="62" t="s">
        <v>84</v>
      </c>
      <c r="C31" s="62"/>
    </row>
  </sheetData>
  <mergeCells count="1">
    <mergeCell ref="A2:C2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showGridLines="0" workbookViewId="0">
      <selection activeCell="A2" sqref="A2:XFD2"/>
    </sheetView>
  </sheetViews>
  <sheetFormatPr defaultRowHeight="13.5"/>
  <cols>
    <col min="1" max="1" width="15.25" customWidth="1"/>
    <col min="2" max="2" width="59" customWidth="1"/>
    <col min="3" max="3" width="19.125" customWidth="1"/>
  </cols>
  <sheetData>
    <row r="1" spans="1:3" ht="33.75" customHeight="1">
      <c r="A1" t="s">
        <v>85</v>
      </c>
    </row>
    <row r="2" spans="1:3" ht="23.25" customHeight="1">
      <c r="A2" s="71" t="s">
        <v>86</v>
      </c>
      <c r="B2" s="71"/>
      <c r="C2" s="71"/>
    </row>
    <row r="3" spans="1:3" s="65" customFormat="1" ht="12">
      <c r="A3" s="65" t="s">
        <v>87</v>
      </c>
    </row>
    <row r="4" spans="1:3" s="65" customFormat="1">
      <c r="A4" s="72" t="s">
        <v>4</v>
      </c>
      <c r="B4" s="72" t="s">
        <v>56</v>
      </c>
      <c r="C4" s="72" t="s">
        <v>57</v>
      </c>
    </row>
    <row r="5" spans="1:3" s="65" customFormat="1" ht="12">
      <c r="A5" s="66">
        <v>1</v>
      </c>
      <c r="B5" s="69" t="s">
        <v>88</v>
      </c>
      <c r="C5" s="73">
        <f>C6+C11+C16</f>
        <v>1952000</v>
      </c>
    </row>
    <row r="6" spans="1:3" s="65" customFormat="1" ht="12">
      <c r="A6" s="66">
        <v>2</v>
      </c>
      <c r="B6" s="69" t="s">
        <v>89</v>
      </c>
      <c r="C6" s="74">
        <f>SUM(C7:C10)</f>
        <v>1285000</v>
      </c>
    </row>
    <row r="7" spans="1:3" s="65" customFormat="1" ht="12">
      <c r="A7" s="66">
        <v>3</v>
      </c>
      <c r="B7" s="69" t="s">
        <v>90</v>
      </c>
      <c r="C7" s="70">
        <v>1285000</v>
      </c>
    </row>
    <row r="8" spans="1:3" s="65" customFormat="1" ht="12">
      <c r="A8" s="66">
        <v>4</v>
      </c>
      <c r="B8" s="69" t="s">
        <v>91</v>
      </c>
      <c r="C8" s="70">
        <v>0</v>
      </c>
    </row>
    <row r="9" spans="1:3" s="65" customFormat="1" ht="12">
      <c r="A9" s="66">
        <v>5</v>
      </c>
      <c r="B9" s="69" t="s">
        <v>92</v>
      </c>
      <c r="C9" s="70">
        <v>0</v>
      </c>
    </row>
    <row r="10" spans="1:3" s="65" customFormat="1" ht="12">
      <c r="A10" s="66">
        <v>6</v>
      </c>
      <c r="B10" s="69" t="s">
        <v>93</v>
      </c>
      <c r="C10" s="70">
        <v>0</v>
      </c>
    </row>
    <row r="11" spans="1:3" s="65" customFormat="1" ht="12">
      <c r="A11" s="66">
        <v>7</v>
      </c>
      <c r="B11" s="69" t="s">
        <v>94</v>
      </c>
      <c r="C11" s="74">
        <f>SUM(C12:C15)</f>
        <v>667000</v>
      </c>
    </row>
    <row r="12" spans="1:3" s="65" customFormat="1" ht="12">
      <c r="A12" s="66">
        <v>8</v>
      </c>
      <c r="B12" s="69" t="s">
        <v>95</v>
      </c>
      <c r="C12" s="70">
        <v>4500</v>
      </c>
    </row>
    <row r="13" spans="1:3" s="65" customFormat="1" ht="12">
      <c r="A13" s="66">
        <v>9</v>
      </c>
      <c r="B13" s="69" t="s">
        <v>96</v>
      </c>
      <c r="C13" s="70">
        <v>6800</v>
      </c>
    </row>
    <row r="14" spans="1:3" s="65" customFormat="1" ht="12">
      <c r="A14" s="66">
        <v>10</v>
      </c>
      <c r="B14" s="69" t="s">
        <v>97</v>
      </c>
      <c r="C14" s="70">
        <v>653200</v>
      </c>
    </row>
    <row r="15" spans="1:3" s="65" customFormat="1" ht="12">
      <c r="A15" s="66">
        <v>11</v>
      </c>
      <c r="B15" s="69" t="s">
        <v>98</v>
      </c>
      <c r="C15" s="70">
        <v>2500</v>
      </c>
    </row>
    <row r="16" spans="1:3" s="65" customFormat="1" ht="12">
      <c r="A16" s="66">
        <v>12</v>
      </c>
      <c r="B16" s="69" t="s">
        <v>99</v>
      </c>
      <c r="C16" s="74">
        <f>SUM(C17:C19)</f>
        <v>0</v>
      </c>
    </row>
    <row r="17" spans="1:3" s="65" customFormat="1" ht="12">
      <c r="A17" s="66">
        <v>13</v>
      </c>
      <c r="B17" s="69" t="s">
        <v>100</v>
      </c>
      <c r="C17" s="70">
        <v>0</v>
      </c>
    </row>
    <row r="18" spans="1:3" s="65" customFormat="1" ht="12">
      <c r="A18" s="66">
        <v>14</v>
      </c>
      <c r="B18" s="69" t="s">
        <v>101</v>
      </c>
      <c r="C18" s="70">
        <v>0</v>
      </c>
    </row>
    <row r="19" spans="1:3" s="65" customFormat="1" ht="12">
      <c r="A19" s="66">
        <v>15</v>
      </c>
      <c r="B19" s="69" t="s">
        <v>102</v>
      </c>
      <c r="C19" s="70">
        <v>0</v>
      </c>
    </row>
    <row r="20" spans="1:3" s="65" customFormat="1" ht="12">
      <c r="A20" s="66">
        <v>16</v>
      </c>
      <c r="B20" s="69" t="s">
        <v>103</v>
      </c>
      <c r="C20" s="73">
        <f>SUM(C21:C28)</f>
        <v>15126</v>
      </c>
    </row>
    <row r="21" spans="1:3" s="65" customFormat="1" ht="12">
      <c r="A21" s="66">
        <v>17</v>
      </c>
      <c r="B21" s="69" t="s">
        <v>104</v>
      </c>
      <c r="C21" s="70">
        <v>5800</v>
      </c>
    </row>
    <row r="22" spans="1:3" s="65" customFormat="1" ht="12">
      <c r="A22" s="66">
        <v>18</v>
      </c>
      <c r="B22" s="69" t="s">
        <v>105</v>
      </c>
      <c r="C22" s="70">
        <v>2300</v>
      </c>
    </row>
    <row r="23" spans="1:3" s="65" customFormat="1" ht="12">
      <c r="A23" s="66">
        <v>19</v>
      </c>
      <c r="B23" s="69" t="s">
        <v>106</v>
      </c>
      <c r="C23" s="70">
        <v>800</v>
      </c>
    </row>
    <row r="24" spans="1:3" s="65" customFormat="1" ht="12">
      <c r="A24" s="66">
        <v>20</v>
      </c>
      <c r="B24" s="69" t="s">
        <v>107</v>
      </c>
      <c r="C24" s="70">
        <v>0</v>
      </c>
    </row>
    <row r="25" spans="1:3" s="65" customFormat="1" ht="12">
      <c r="A25" s="66">
        <v>21</v>
      </c>
      <c r="B25" s="69" t="s">
        <v>108</v>
      </c>
      <c r="C25" s="70">
        <v>5841</v>
      </c>
    </row>
    <row r="26" spans="1:3" s="65" customFormat="1" ht="12">
      <c r="A26" s="66">
        <v>22</v>
      </c>
      <c r="B26" s="69" t="s">
        <v>109</v>
      </c>
      <c r="C26" s="70">
        <v>0</v>
      </c>
    </row>
    <row r="27" spans="1:3" s="65" customFormat="1" ht="12">
      <c r="A27" s="66">
        <v>23</v>
      </c>
      <c r="B27" s="69" t="s">
        <v>110</v>
      </c>
      <c r="C27" s="70">
        <v>0</v>
      </c>
    </row>
    <row r="28" spans="1:3" s="65" customFormat="1" ht="12">
      <c r="A28" s="66">
        <v>24</v>
      </c>
      <c r="B28" s="69" t="s">
        <v>111</v>
      </c>
      <c r="C28" s="70">
        <v>385</v>
      </c>
    </row>
    <row r="29" spans="1:3" s="65" customFormat="1" ht="12">
      <c r="A29" s="66">
        <v>25</v>
      </c>
      <c r="B29" s="69" t="s">
        <v>112</v>
      </c>
      <c r="C29" s="73">
        <f>SUM(C30:C32)</f>
        <v>252600</v>
      </c>
    </row>
    <row r="30" spans="1:3" s="65" customFormat="1" ht="12">
      <c r="A30" s="66">
        <v>26</v>
      </c>
      <c r="B30" s="69" t="s">
        <v>113</v>
      </c>
      <c r="C30" s="70">
        <v>125800</v>
      </c>
    </row>
    <row r="31" spans="1:3" s="65" customFormat="1" ht="12">
      <c r="A31" s="66">
        <v>27</v>
      </c>
      <c r="B31" s="69" t="s">
        <v>114</v>
      </c>
      <c r="C31" s="70">
        <v>89000</v>
      </c>
    </row>
    <row r="32" spans="1:3" s="65" customFormat="1" ht="12">
      <c r="A32" s="66">
        <v>28</v>
      </c>
      <c r="B32" s="69" t="s">
        <v>115</v>
      </c>
      <c r="C32" s="70">
        <v>37800</v>
      </c>
    </row>
    <row r="33" spans="2:2" s="65" customFormat="1" ht="12">
      <c r="B33" s="65" t="s">
        <v>116</v>
      </c>
    </row>
  </sheetData>
  <mergeCells count="1">
    <mergeCell ref="A2:C2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showGridLines="0" workbookViewId="0">
      <pane ySplit="3" topLeftCell="A30" activePane="bottomLeft" state="frozen"/>
      <selection pane="bottomLeft" sqref="A1:A1048576"/>
    </sheetView>
  </sheetViews>
  <sheetFormatPr defaultRowHeight="13.5"/>
  <cols>
    <col min="1" max="1" width="8" customWidth="1"/>
    <col min="2" max="2" width="34" customWidth="1"/>
    <col min="3" max="3" width="15.75" customWidth="1"/>
    <col min="4" max="4" width="15.125" customWidth="1"/>
    <col min="5" max="5" width="13.875" bestFit="1" customWidth="1"/>
  </cols>
  <sheetData>
    <row r="1" spans="1:5" ht="24" customHeight="1">
      <c r="A1" s="90" t="s">
        <v>169</v>
      </c>
    </row>
    <row r="2" spans="1:5" ht="29.25" customHeight="1">
      <c r="A2" s="89" t="s">
        <v>168</v>
      </c>
      <c r="B2" s="89"/>
      <c r="C2" s="89"/>
      <c r="D2" s="89"/>
      <c r="E2" s="89"/>
    </row>
    <row r="3" spans="1:5" s="87" customFormat="1" ht="20.25" customHeight="1">
      <c r="A3" s="88" t="s">
        <v>167</v>
      </c>
      <c r="B3" s="88" t="s">
        <v>166</v>
      </c>
      <c r="C3" s="88" t="s">
        <v>165</v>
      </c>
      <c r="D3" s="88" t="s">
        <v>164</v>
      </c>
      <c r="E3" s="88" t="s">
        <v>163</v>
      </c>
    </row>
    <row r="4" spans="1:5">
      <c r="A4" s="77">
        <v>1</v>
      </c>
      <c r="B4" s="82" t="s">
        <v>162</v>
      </c>
      <c r="C4" s="78">
        <v>115787</v>
      </c>
      <c r="D4" s="78">
        <v>7787</v>
      </c>
      <c r="E4" s="75">
        <f>IF((C4-D4)&lt;=0,0,C4-D4)</f>
        <v>108000</v>
      </c>
    </row>
    <row r="5" spans="1:5">
      <c r="A5" s="77">
        <v>2</v>
      </c>
      <c r="B5" s="82" t="s">
        <v>161</v>
      </c>
      <c r="C5" s="78"/>
      <c r="D5" s="78">
        <v>0</v>
      </c>
      <c r="E5" s="75">
        <f>IF((C5-D5)&lt;=0,0,C5-D5)</f>
        <v>0</v>
      </c>
    </row>
    <row r="6" spans="1:5">
      <c r="A6" s="77">
        <v>3</v>
      </c>
      <c r="B6" s="82" t="s">
        <v>160</v>
      </c>
      <c r="C6" s="78">
        <v>34989</v>
      </c>
      <c r="D6" s="78">
        <v>507</v>
      </c>
      <c r="E6" s="75">
        <f>IF((C6-D6)&lt;=0,0,C6-D6)</f>
        <v>34482</v>
      </c>
    </row>
    <row r="7" spans="1:5">
      <c r="A7" s="77">
        <v>4</v>
      </c>
      <c r="B7" s="80" t="s">
        <v>159</v>
      </c>
      <c r="C7" s="78">
        <v>6787</v>
      </c>
      <c r="D7" s="78">
        <v>0</v>
      </c>
      <c r="E7" s="75">
        <f>IF((C7-D7)&lt;=0,0,C7-D7)</f>
        <v>6787</v>
      </c>
    </row>
    <row r="8" spans="1:5">
      <c r="A8" s="77">
        <v>5</v>
      </c>
      <c r="B8" s="82" t="s">
        <v>158</v>
      </c>
      <c r="C8" s="78">
        <v>12437</v>
      </c>
      <c r="D8" s="78">
        <v>507</v>
      </c>
      <c r="E8" s="75">
        <f>IF((C8-D8)&lt;=0,0,C8-D8)</f>
        <v>11930</v>
      </c>
    </row>
    <row r="9" spans="1:5">
      <c r="A9" s="77">
        <v>6</v>
      </c>
      <c r="B9" s="80" t="s">
        <v>157</v>
      </c>
      <c r="C9" s="78">
        <v>14689</v>
      </c>
      <c r="D9" s="78">
        <v>0</v>
      </c>
      <c r="E9" s="75">
        <f>IF((C9-D9)&lt;=0,0,C9-D9)</f>
        <v>14689</v>
      </c>
    </row>
    <row r="10" spans="1:5">
      <c r="A10" s="77">
        <v>7</v>
      </c>
      <c r="B10" s="86" t="s">
        <v>156</v>
      </c>
      <c r="C10" s="78">
        <v>0</v>
      </c>
      <c r="D10" s="78">
        <v>0</v>
      </c>
      <c r="E10" s="75">
        <f>IF((C10-D10)&lt;=0,0,C10-D10)</f>
        <v>0</v>
      </c>
    </row>
    <row r="11" spans="1:5">
      <c r="A11" s="77">
        <v>8</v>
      </c>
      <c r="B11" s="80" t="s">
        <v>155</v>
      </c>
      <c r="C11" s="78">
        <v>7787</v>
      </c>
      <c r="D11" s="78">
        <v>0</v>
      </c>
      <c r="E11" s="75">
        <f>IF((C11-D11)&lt;=0,0,C11-D11)</f>
        <v>7787</v>
      </c>
    </row>
    <row r="12" spans="1:5">
      <c r="A12" s="77">
        <v>9</v>
      </c>
      <c r="B12" s="82" t="s">
        <v>154</v>
      </c>
      <c r="C12" s="78">
        <v>12527</v>
      </c>
      <c r="D12" s="78">
        <v>0</v>
      </c>
      <c r="E12" s="75">
        <f>IF((C12-D12)&lt;=0,0,C12-D12)</f>
        <v>12527</v>
      </c>
    </row>
    <row r="13" spans="1:5">
      <c r="A13" s="77">
        <v>10</v>
      </c>
      <c r="B13" s="82" t="s">
        <v>153</v>
      </c>
      <c r="C13" s="78">
        <v>14727</v>
      </c>
      <c r="D13" s="78">
        <v>0</v>
      </c>
      <c r="E13" s="75">
        <f>IF((C13-D13)&lt;=0,0,C13-D13)</f>
        <v>14727</v>
      </c>
    </row>
    <row r="14" spans="1:5">
      <c r="A14" s="77">
        <v>11</v>
      </c>
      <c r="B14" s="82" t="s">
        <v>152</v>
      </c>
      <c r="C14" s="78">
        <v>24792</v>
      </c>
      <c r="D14" s="78">
        <v>0</v>
      </c>
      <c r="E14" s="75">
        <f>IF((C14-D14)&lt;=0,0,C14-D14)</f>
        <v>24792</v>
      </c>
    </row>
    <row r="15" spans="1:5">
      <c r="A15" s="77">
        <v>12</v>
      </c>
      <c r="B15" s="82" t="s">
        <v>151</v>
      </c>
      <c r="C15" s="78">
        <v>12007</v>
      </c>
      <c r="D15" s="78">
        <v>12539</v>
      </c>
      <c r="E15" s="75">
        <f>IF((C15-D15)&lt;=0,0,C15-D15)</f>
        <v>0</v>
      </c>
    </row>
    <row r="16" spans="1:5">
      <c r="A16" s="77">
        <v>13</v>
      </c>
      <c r="B16" s="82" t="s">
        <v>150</v>
      </c>
      <c r="C16" s="78">
        <v>1409</v>
      </c>
      <c r="D16" s="78">
        <v>1487</v>
      </c>
      <c r="E16" s="75">
        <f>IF((C16-D16)&lt;=0,0,C16-D16)</f>
        <v>0</v>
      </c>
    </row>
    <row r="17" spans="1:5">
      <c r="A17" s="77">
        <v>14</v>
      </c>
      <c r="B17" s="82" t="s">
        <v>149</v>
      </c>
      <c r="C17" s="78">
        <v>7487</v>
      </c>
      <c r="D17" s="78">
        <v>212</v>
      </c>
      <c r="E17" s="75">
        <f>IF((C17-D17)&lt;=0,0,C17-D17)</f>
        <v>7275</v>
      </c>
    </row>
    <row r="18" spans="1:5" ht="15.75" customHeight="1">
      <c r="A18" s="77">
        <v>15</v>
      </c>
      <c r="B18" s="79" t="s">
        <v>148</v>
      </c>
      <c r="C18" s="85">
        <f>SUM(C19:C25)</f>
        <v>71311</v>
      </c>
      <c r="D18" s="85">
        <f>SUM(D19:D25)</f>
        <v>5265</v>
      </c>
      <c r="E18" s="85">
        <f>IF((C18-D18)&lt;=0,0,C18-D18)</f>
        <v>66046</v>
      </c>
    </row>
    <row r="19" spans="1:5">
      <c r="A19" s="77">
        <v>16</v>
      </c>
      <c r="B19" s="82" t="s">
        <v>147</v>
      </c>
      <c r="C19" s="78">
        <v>18207</v>
      </c>
      <c r="D19" s="78">
        <v>487</v>
      </c>
      <c r="E19" s="75">
        <f>IF((C19-D19)&lt;=0,0,C19-D19)</f>
        <v>17720</v>
      </c>
    </row>
    <row r="20" spans="1:5">
      <c r="A20" s="77">
        <v>17</v>
      </c>
      <c r="B20" s="79" t="s">
        <v>146</v>
      </c>
      <c r="C20" s="78">
        <v>2489</v>
      </c>
      <c r="D20" s="78">
        <v>197</v>
      </c>
      <c r="E20" s="75">
        <f>IF((C20-D20)&lt;=0,0,C20-D20)</f>
        <v>2292</v>
      </c>
    </row>
    <row r="21" spans="1:5">
      <c r="A21" s="77">
        <v>18</v>
      </c>
      <c r="B21" s="79" t="s">
        <v>145</v>
      </c>
      <c r="C21" s="78">
        <v>41397</v>
      </c>
      <c r="D21" s="78">
        <v>2107</v>
      </c>
      <c r="E21" s="75">
        <f>IF((C21-D21)&lt;=0,0,C21-D21)</f>
        <v>39290</v>
      </c>
    </row>
    <row r="22" spans="1:5">
      <c r="A22" s="77">
        <v>19</v>
      </c>
      <c r="B22" s="79" t="s">
        <v>144</v>
      </c>
      <c r="C22" s="78">
        <v>5007</v>
      </c>
      <c r="D22" s="78">
        <v>2487</v>
      </c>
      <c r="E22" s="75">
        <f>IF((C22-D22)&lt;=0,0,C22-D22)</f>
        <v>2520</v>
      </c>
    </row>
    <row r="23" spans="1:5">
      <c r="A23" s="77">
        <v>20</v>
      </c>
      <c r="B23" s="79" t="s">
        <v>143</v>
      </c>
      <c r="C23" s="78">
        <v>4211</v>
      </c>
      <c r="D23" s="78">
        <v>-13</v>
      </c>
      <c r="E23" s="75">
        <f>IF((C23-D23)&lt;=0,0,C23-D23)</f>
        <v>4224</v>
      </c>
    </row>
    <row r="24" spans="1:5">
      <c r="A24" s="77">
        <v>21</v>
      </c>
      <c r="B24" s="79" t="s">
        <v>142</v>
      </c>
      <c r="C24" s="75">
        <v>0</v>
      </c>
      <c r="D24" s="75">
        <v>0</v>
      </c>
      <c r="E24" s="75">
        <f>IF((C24-D24)&lt;=0,0,C24-D24)</f>
        <v>0</v>
      </c>
    </row>
    <row r="25" spans="1:5">
      <c r="A25" s="77">
        <v>22</v>
      </c>
      <c r="B25" s="79" t="s">
        <v>141</v>
      </c>
      <c r="C25" s="75">
        <v>0</v>
      </c>
      <c r="D25" s="75">
        <v>0</v>
      </c>
      <c r="E25" s="75">
        <f>IF((C25-D25)&lt;=0,0,C25-D25)</f>
        <v>0</v>
      </c>
    </row>
    <row r="26" spans="1:5">
      <c r="A26" s="77">
        <v>23</v>
      </c>
      <c r="B26" s="82" t="s">
        <v>140</v>
      </c>
      <c r="C26" s="75"/>
      <c r="D26" s="75">
        <v>0</v>
      </c>
      <c r="E26" s="75">
        <f>IF((C26-D26)&lt;=0,0,C26-D26)</f>
        <v>0</v>
      </c>
    </row>
    <row r="27" spans="1:5">
      <c r="A27" s="77">
        <v>24</v>
      </c>
      <c r="B27" s="82" t="s">
        <v>139</v>
      </c>
      <c r="C27" s="75">
        <v>0</v>
      </c>
      <c r="D27" s="75">
        <v>0</v>
      </c>
      <c r="E27" s="75">
        <f>IF((C27-D27)&lt;=0,0,C27-D27)</f>
        <v>0</v>
      </c>
    </row>
    <row r="28" spans="1:5">
      <c r="A28" s="77">
        <v>25</v>
      </c>
      <c r="B28" s="80" t="s">
        <v>138</v>
      </c>
      <c r="C28" s="85">
        <f>SUM(C29:C36)</f>
        <v>10733</v>
      </c>
      <c r="D28" s="85">
        <f>SUM(D29:D36)</f>
        <v>6241</v>
      </c>
      <c r="E28" s="85">
        <f>IF((C28-D28)&lt;=0,0,C28-D28)</f>
        <v>4492</v>
      </c>
    </row>
    <row r="29" spans="1:5">
      <c r="A29" s="77">
        <v>26</v>
      </c>
      <c r="B29" s="80" t="s">
        <v>137</v>
      </c>
      <c r="C29" s="78">
        <v>5555</v>
      </c>
      <c r="D29" s="78">
        <v>793</v>
      </c>
      <c r="E29" s="75">
        <f>IF((C29-D29)&lt;=0,0,C29-D29)</f>
        <v>4762</v>
      </c>
    </row>
    <row r="30" spans="1:5">
      <c r="A30" s="77">
        <v>27</v>
      </c>
      <c r="B30" s="80" t="s">
        <v>136</v>
      </c>
      <c r="C30" s="78">
        <v>2563</v>
      </c>
      <c r="D30" s="78">
        <v>215</v>
      </c>
      <c r="E30" s="75">
        <f>IF((C30-D30)&lt;=0,0,C30-D30)</f>
        <v>2348</v>
      </c>
    </row>
    <row r="31" spans="1:5">
      <c r="A31" s="77">
        <v>28</v>
      </c>
      <c r="B31" s="80" t="s">
        <v>135</v>
      </c>
      <c r="C31" s="78">
        <v>2615</v>
      </c>
      <c r="D31" s="78">
        <v>5233</v>
      </c>
      <c r="E31" s="75">
        <f>IF((C31-D31)&lt;=0,0,C31-D31)</f>
        <v>0</v>
      </c>
    </row>
    <row r="32" spans="1:5">
      <c r="A32" s="77">
        <v>29</v>
      </c>
      <c r="B32" s="80" t="s">
        <v>134</v>
      </c>
      <c r="C32" s="75"/>
      <c r="D32" s="75"/>
      <c r="E32" s="75">
        <f>IF((C32-D32)&lt;=0,0,C32-D32)</f>
        <v>0</v>
      </c>
    </row>
    <row r="33" spans="1:5">
      <c r="A33" s="77">
        <v>30</v>
      </c>
      <c r="B33" s="80" t="s">
        <v>133</v>
      </c>
      <c r="C33" s="75"/>
      <c r="D33" s="75"/>
      <c r="E33" s="75">
        <f>IF((C33-D33)&lt;=0,0,C33-D33)</f>
        <v>0</v>
      </c>
    </row>
    <row r="34" spans="1:5">
      <c r="A34" s="77">
        <v>31</v>
      </c>
      <c r="B34" s="84" t="s">
        <v>132</v>
      </c>
      <c r="C34" s="75"/>
      <c r="D34" s="75"/>
      <c r="E34" s="75">
        <f>IF((C34-D34)&lt;=0,0,C34-D34)</f>
        <v>0</v>
      </c>
    </row>
    <row r="35" spans="1:5">
      <c r="A35" s="77">
        <v>32</v>
      </c>
      <c r="B35" s="83" t="s">
        <v>131</v>
      </c>
      <c r="C35" s="75"/>
      <c r="D35" s="75"/>
      <c r="E35" s="75">
        <f>IF((C35-D35)&lt;=0,0,C35-D35)</f>
        <v>0</v>
      </c>
    </row>
    <row r="36" spans="1:5">
      <c r="A36" s="77">
        <v>33</v>
      </c>
      <c r="B36" s="80" t="s">
        <v>130</v>
      </c>
      <c r="C36" s="75"/>
      <c r="D36" s="75"/>
      <c r="E36" s="75">
        <f>IF((C36-D36)&lt;=0,0,C36-D36)</f>
        <v>0</v>
      </c>
    </row>
    <row r="37" spans="1:5">
      <c r="A37" s="77">
        <v>34</v>
      </c>
      <c r="B37" s="82" t="s">
        <v>129</v>
      </c>
      <c r="C37" s="75"/>
      <c r="D37" s="75"/>
      <c r="E37" s="75">
        <f>IF((C37-D37)&lt;=0,0,C37-D37)</f>
        <v>0</v>
      </c>
    </row>
    <row r="38" spans="1:5">
      <c r="A38" s="77">
        <v>35</v>
      </c>
      <c r="B38" s="80" t="s">
        <v>128</v>
      </c>
      <c r="C38" s="75"/>
      <c r="D38" s="75"/>
      <c r="E38" s="75">
        <f>IF((C38-D38)&lt;=0,0,C38-D38)</f>
        <v>0</v>
      </c>
    </row>
    <row r="39" spans="1:5">
      <c r="A39" s="77">
        <v>36</v>
      </c>
      <c r="B39" s="82" t="s">
        <v>127</v>
      </c>
      <c r="C39" s="75"/>
      <c r="D39" s="75"/>
      <c r="E39" s="75">
        <f>IF((C39-D39)&lt;=0,0,C39-D39)</f>
        <v>0</v>
      </c>
    </row>
    <row r="40" spans="1:5">
      <c r="A40" s="77">
        <v>37</v>
      </c>
      <c r="B40" s="82" t="s">
        <v>126</v>
      </c>
      <c r="C40" s="75"/>
      <c r="D40" s="75"/>
      <c r="E40" s="75">
        <f>IF((C40-D40)&lt;=0,0,C40-D40)</f>
        <v>0</v>
      </c>
    </row>
    <row r="41" spans="1:5">
      <c r="A41" s="77">
        <v>38</v>
      </c>
      <c r="B41" s="81" t="s">
        <v>125</v>
      </c>
      <c r="C41" s="78">
        <v>42033</v>
      </c>
      <c r="D41" s="78">
        <v>0</v>
      </c>
      <c r="E41" s="75">
        <f>IF((C41-D41)&lt;=0,0,C41-D41)</f>
        <v>42033</v>
      </c>
    </row>
    <row r="42" spans="1:5">
      <c r="A42" s="77">
        <v>39</v>
      </c>
      <c r="B42" s="79" t="s">
        <v>124</v>
      </c>
      <c r="C42" s="78">
        <v>5035</v>
      </c>
      <c r="D42" s="78">
        <v>0</v>
      </c>
      <c r="E42" s="75">
        <f>IF((C42-D42)&lt;=0,0,C42-D42)</f>
        <v>5035</v>
      </c>
    </row>
    <row r="43" spans="1:5">
      <c r="A43" s="77">
        <v>40</v>
      </c>
      <c r="B43" s="79" t="s">
        <v>123</v>
      </c>
      <c r="C43" s="78">
        <v>5225</v>
      </c>
      <c r="D43" s="78">
        <v>6615</v>
      </c>
      <c r="E43" s="75">
        <f>IF((C43-D43)&lt;=0,0,C43-D43)</f>
        <v>0</v>
      </c>
    </row>
    <row r="44" spans="1:5">
      <c r="A44" s="77">
        <v>41</v>
      </c>
      <c r="B44" s="79" t="s">
        <v>122</v>
      </c>
      <c r="C44" s="78">
        <v>3575</v>
      </c>
      <c r="D44" s="78">
        <v>0</v>
      </c>
      <c r="E44" s="75">
        <f>IF((C44-D44)&lt;=0,0,C44-D44)</f>
        <v>3575</v>
      </c>
    </row>
    <row r="45" spans="1:5">
      <c r="A45" s="77">
        <v>42</v>
      </c>
      <c r="B45" s="79" t="s">
        <v>121</v>
      </c>
      <c r="C45" s="78">
        <v>0</v>
      </c>
      <c r="D45" s="78">
        <v>0</v>
      </c>
      <c r="E45" s="75">
        <f>IF((C45-D45)&lt;=0,0,C45-D45)</f>
        <v>0</v>
      </c>
    </row>
    <row r="46" spans="1:5">
      <c r="A46" s="77">
        <v>43</v>
      </c>
      <c r="B46" s="79" t="s">
        <v>120</v>
      </c>
      <c r="C46" s="78">
        <v>0</v>
      </c>
      <c r="D46" s="78">
        <v>0</v>
      </c>
      <c r="E46" s="75">
        <f>IF((C46-D46)&lt;=0,0,C46-D46)</f>
        <v>0</v>
      </c>
    </row>
    <row r="47" spans="1:5">
      <c r="A47" s="77">
        <v>44</v>
      </c>
      <c r="B47" s="80" t="s">
        <v>119</v>
      </c>
      <c r="C47" s="78">
        <v>4765</v>
      </c>
      <c r="D47" s="78">
        <v>243</v>
      </c>
      <c r="E47" s="75">
        <f>IF((C47-D47)&lt;=0,0,C47-D47)</f>
        <v>4522</v>
      </c>
    </row>
    <row r="48" spans="1:5">
      <c r="A48" s="77">
        <v>45</v>
      </c>
      <c r="B48" s="79" t="s">
        <v>118</v>
      </c>
      <c r="C48" s="78">
        <v>5769</v>
      </c>
      <c r="D48" s="78">
        <v>233</v>
      </c>
      <c r="E48" s="75">
        <f>IF((C48-D48)&lt;=0,0,C48-D48)</f>
        <v>5536</v>
      </c>
    </row>
    <row r="49" spans="1:5">
      <c r="A49" s="77">
        <v>46</v>
      </c>
      <c r="B49" s="76" t="s">
        <v>117</v>
      </c>
      <c r="C49" s="75">
        <f>SUM(C4:C48)</f>
        <v>495915</v>
      </c>
      <c r="D49" s="75">
        <f>SUM(D4:D48)</f>
        <v>53142</v>
      </c>
      <c r="E49" s="75">
        <f>SUM(E4:E48)</f>
        <v>447391</v>
      </c>
    </row>
  </sheetData>
  <mergeCells count="1">
    <mergeCell ref="A2:E2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abSelected="1" workbookViewId="0">
      <selection activeCell="J36" sqref="J36"/>
    </sheetView>
  </sheetViews>
  <sheetFormatPr defaultRowHeight="13.5"/>
  <cols>
    <col min="1" max="7" width="9" style="92"/>
    <col min="8" max="8" width="10.25" style="92" bestFit="1" customWidth="1"/>
    <col min="9" max="13" width="9" style="92"/>
    <col min="14" max="14" width="10.25" style="92" bestFit="1" customWidth="1"/>
    <col min="15" max="16384" width="9" style="92"/>
  </cols>
  <sheetData>
    <row r="1" spans="1:14">
      <c r="A1" s="91" t="s">
        <v>206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</row>
    <row r="2" spans="1:14" ht="22.5">
      <c r="A2" s="93" t="s">
        <v>170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</row>
    <row r="3" spans="1:14">
      <c r="A3" s="94" t="s">
        <v>171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</row>
    <row r="4" spans="1:14">
      <c r="A4" s="95" t="s">
        <v>4</v>
      </c>
      <c r="B4" s="95" t="s">
        <v>172</v>
      </c>
      <c r="C4" s="96" t="s">
        <v>173</v>
      </c>
      <c r="D4" s="97" t="s">
        <v>174</v>
      </c>
      <c r="E4" s="97" t="s">
        <v>175</v>
      </c>
      <c r="F4" s="96" t="s">
        <v>176</v>
      </c>
      <c r="G4" s="97" t="s">
        <v>177</v>
      </c>
      <c r="H4" s="98" t="s">
        <v>178</v>
      </c>
      <c r="I4" s="99"/>
      <c r="J4" s="99"/>
      <c r="K4" s="99"/>
      <c r="L4" s="99"/>
      <c r="M4" s="99"/>
      <c r="N4" s="100"/>
    </row>
    <row r="5" spans="1:14">
      <c r="A5" s="101"/>
      <c r="B5" s="101"/>
      <c r="C5" s="102"/>
      <c r="D5" s="103" t="s">
        <v>179</v>
      </c>
      <c r="E5" s="103" t="s">
        <v>180</v>
      </c>
      <c r="F5" s="102"/>
      <c r="G5" s="103" t="s">
        <v>181</v>
      </c>
      <c r="H5" s="96" t="s">
        <v>182</v>
      </c>
      <c r="I5" s="98" t="s">
        <v>183</v>
      </c>
      <c r="J5" s="99"/>
      <c r="K5" s="99"/>
      <c r="L5" s="99"/>
      <c r="M5" s="99"/>
      <c r="N5" s="96" t="s">
        <v>184</v>
      </c>
    </row>
    <row r="6" spans="1:14" ht="24">
      <c r="A6" s="101"/>
      <c r="B6" s="101"/>
      <c r="C6" s="104"/>
      <c r="D6" s="103" t="s">
        <v>185</v>
      </c>
      <c r="E6" s="103" t="s">
        <v>186</v>
      </c>
      <c r="F6" s="104"/>
      <c r="G6" s="103" t="s">
        <v>187</v>
      </c>
      <c r="H6" s="104"/>
      <c r="I6" s="98" t="s">
        <v>188</v>
      </c>
      <c r="J6" s="105"/>
      <c r="K6" s="98" t="s">
        <v>189</v>
      </c>
      <c r="L6" s="105"/>
      <c r="M6" s="106" t="s">
        <v>183</v>
      </c>
      <c r="N6" s="104"/>
    </row>
    <row r="7" spans="1:14">
      <c r="A7" s="107"/>
      <c r="B7" s="107"/>
      <c r="C7" s="108">
        <v>1</v>
      </c>
      <c r="D7" s="108">
        <v>2</v>
      </c>
      <c r="E7" s="108">
        <v>3</v>
      </c>
      <c r="F7" s="108">
        <v>4</v>
      </c>
      <c r="G7" s="108">
        <v>5</v>
      </c>
      <c r="H7" s="109">
        <v>6</v>
      </c>
      <c r="I7" s="110">
        <v>7</v>
      </c>
      <c r="J7" s="110"/>
      <c r="K7" s="111">
        <v>8</v>
      </c>
      <c r="L7" s="112"/>
      <c r="M7" s="109">
        <v>9</v>
      </c>
      <c r="N7" s="108">
        <v>10</v>
      </c>
    </row>
    <row r="8" spans="1:14">
      <c r="A8" s="113">
        <v>1</v>
      </c>
      <c r="B8" s="114" t="s">
        <v>190</v>
      </c>
      <c r="C8" s="115" t="s">
        <v>191</v>
      </c>
      <c r="D8" s="115" t="s">
        <v>191</v>
      </c>
      <c r="E8" s="116" t="s">
        <v>191</v>
      </c>
      <c r="F8" s="117"/>
      <c r="G8" s="116" t="s">
        <v>191</v>
      </c>
      <c r="H8" s="118"/>
      <c r="I8" s="119"/>
      <c r="J8" s="120"/>
      <c r="K8" s="119" t="s">
        <v>191</v>
      </c>
      <c r="L8" s="120"/>
      <c r="M8" s="121"/>
      <c r="N8" s="116">
        <f>H8-M8</f>
        <v>0</v>
      </c>
    </row>
    <row r="9" spans="1:14">
      <c r="A9" s="113">
        <v>2</v>
      </c>
      <c r="B9" s="114" t="s">
        <v>192</v>
      </c>
      <c r="C9" s="115" t="s">
        <v>191</v>
      </c>
      <c r="D9" s="115" t="s">
        <v>191</v>
      </c>
      <c r="E9" s="116" t="s">
        <v>191</v>
      </c>
      <c r="F9" s="92">
        <v>158237.25</v>
      </c>
      <c r="G9" s="92">
        <v>5268.2</v>
      </c>
      <c r="H9" s="92">
        <v>5822870</v>
      </c>
      <c r="I9" s="119">
        <v>150000</v>
      </c>
      <c r="J9" s="120"/>
      <c r="K9" s="119" t="s">
        <v>191</v>
      </c>
      <c r="L9" s="120"/>
      <c r="M9" s="121">
        <v>5000</v>
      </c>
      <c r="N9" s="141">
        <f t="shared" ref="N9:N21" si="0">H9-M9</f>
        <v>5817870</v>
      </c>
    </row>
    <row r="10" spans="1:14">
      <c r="A10" s="113">
        <v>3</v>
      </c>
      <c r="B10" s="122"/>
      <c r="C10" s="123" t="s">
        <v>191</v>
      </c>
      <c r="D10" s="115" t="s">
        <v>191</v>
      </c>
      <c r="E10" s="116" t="s">
        <v>191</v>
      </c>
      <c r="F10" s="117"/>
      <c r="G10" s="116" t="s">
        <v>191</v>
      </c>
      <c r="H10" s="118"/>
      <c r="I10" s="119"/>
      <c r="J10" s="120"/>
      <c r="K10" s="119" t="s">
        <v>191</v>
      </c>
      <c r="L10" s="120"/>
      <c r="M10" s="121"/>
      <c r="N10" s="116">
        <f t="shared" si="0"/>
        <v>0</v>
      </c>
    </row>
    <row r="11" spans="1:14">
      <c r="A11" s="113">
        <v>4</v>
      </c>
      <c r="B11" s="122"/>
      <c r="C11" s="123" t="s">
        <v>191</v>
      </c>
      <c r="D11" s="115" t="s">
        <v>191</v>
      </c>
      <c r="E11" s="116" t="s">
        <v>191</v>
      </c>
      <c r="F11" s="117"/>
      <c r="G11" s="116" t="s">
        <v>191</v>
      </c>
      <c r="H11" s="118"/>
      <c r="I11" s="119"/>
      <c r="J11" s="120"/>
      <c r="K11" s="119" t="s">
        <v>191</v>
      </c>
      <c r="L11" s="120"/>
      <c r="M11" s="121"/>
      <c r="N11" s="116">
        <f t="shared" si="0"/>
        <v>0</v>
      </c>
    </row>
    <row r="12" spans="1:14">
      <c r="A12" s="113">
        <v>5</v>
      </c>
      <c r="B12" s="122"/>
      <c r="C12" s="123" t="s">
        <v>191</v>
      </c>
      <c r="D12" s="115" t="s">
        <v>191</v>
      </c>
      <c r="E12" s="116" t="s">
        <v>191</v>
      </c>
      <c r="F12" s="117"/>
      <c r="G12" s="116" t="s">
        <v>191</v>
      </c>
      <c r="H12" s="118"/>
      <c r="I12" s="119"/>
      <c r="J12" s="120"/>
      <c r="K12" s="119" t="s">
        <v>191</v>
      </c>
      <c r="L12" s="120"/>
      <c r="M12" s="121"/>
      <c r="N12" s="116">
        <f t="shared" si="0"/>
        <v>0</v>
      </c>
    </row>
    <row r="13" spans="1:14">
      <c r="A13" s="113">
        <v>6</v>
      </c>
      <c r="B13" s="114" t="s">
        <v>193</v>
      </c>
      <c r="C13" s="115" t="s">
        <v>191</v>
      </c>
      <c r="D13" s="115" t="s">
        <v>191</v>
      </c>
      <c r="E13" s="115" t="s">
        <v>191</v>
      </c>
      <c r="F13" s="92">
        <v>996810.52</v>
      </c>
      <c r="G13" s="116" t="s">
        <v>191</v>
      </c>
      <c r="H13" s="92">
        <v>8385</v>
      </c>
      <c r="I13" s="119">
        <v>400000</v>
      </c>
      <c r="J13" s="120"/>
      <c r="K13" s="119">
        <v>250000</v>
      </c>
      <c r="L13" s="120"/>
      <c r="M13" s="121">
        <f>I13+K13</f>
        <v>650000</v>
      </c>
      <c r="N13" s="141">
        <f t="shared" si="0"/>
        <v>-641615</v>
      </c>
    </row>
    <row r="14" spans="1:14">
      <c r="A14" s="113">
        <v>7</v>
      </c>
      <c r="B14" s="122"/>
      <c r="C14" s="123" t="s">
        <v>191</v>
      </c>
      <c r="D14" s="115" t="s">
        <v>191</v>
      </c>
      <c r="E14" s="115" t="s">
        <v>191</v>
      </c>
      <c r="F14" s="124"/>
      <c r="G14" s="113" t="s">
        <v>191</v>
      </c>
      <c r="H14" s="118"/>
      <c r="I14" s="119"/>
      <c r="J14" s="120"/>
      <c r="K14" s="119"/>
      <c r="L14" s="120"/>
      <c r="M14" s="121">
        <f t="shared" ref="M14:M21" si="1">I14+K14</f>
        <v>0</v>
      </c>
      <c r="N14" s="116">
        <f t="shared" si="0"/>
        <v>0</v>
      </c>
    </row>
    <row r="15" spans="1:14">
      <c r="A15" s="113">
        <v>8</v>
      </c>
      <c r="B15" s="122"/>
      <c r="C15" s="123" t="s">
        <v>191</v>
      </c>
      <c r="D15" s="115" t="s">
        <v>191</v>
      </c>
      <c r="E15" s="115" t="s">
        <v>191</v>
      </c>
      <c r="F15" s="124"/>
      <c r="G15" s="113" t="s">
        <v>191</v>
      </c>
      <c r="H15" s="118"/>
      <c r="I15" s="119"/>
      <c r="J15" s="120"/>
      <c r="K15" s="119"/>
      <c r="L15" s="120"/>
      <c r="M15" s="121">
        <f t="shared" si="1"/>
        <v>0</v>
      </c>
      <c r="N15" s="116">
        <f t="shared" si="0"/>
        <v>0</v>
      </c>
    </row>
    <row r="16" spans="1:14">
      <c r="A16" s="113">
        <v>9</v>
      </c>
      <c r="B16" s="114"/>
      <c r="C16" s="115" t="s">
        <v>191</v>
      </c>
      <c r="D16" s="115" t="s">
        <v>191</v>
      </c>
      <c r="E16" s="115" t="s">
        <v>191</v>
      </c>
      <c r="F16" s="117"/>
      <c r="G16" s="116" t="s">
        <v>191</v>
      </c>
      <c r="H16" s="118"/>
      <c r="I16" s="119"/>
      <c r="J16" s="120"/>
      <c r="K16" s="119"/>
      <c r="L16" s="120"/>
      <c r="M16" s="121">
        <f t="shared" si="1"/>
        <v>0</v>
      </c>
      <c r="N16" s="116">
        <f t="shared" si="0"/>
        <v>0</v>
      </c>
    </row>
    <row r="17" spans="1:17">
      <c r="A17" s="113">
        <v>10</v>
      </c>
      <c r="B17" s="122" t="s">
        <v>194</v>
      </c>
      <c r="C17" s="123" t="s">
        <v>191</v>
      </c>
      <c r="D17" s="115" t="s">
        <v>191</v>
      </c>
      <c r="E17" s="115" t="s">
        <v>191</v>
      </c>
      <c r="F17" s="92">
        <f>(F21+F18)+12</f>
        <v>135575.4</v>
      </c>
      <c r="G17" s="92">
        <f>(G21+G18)+12</f>
        <v>8037.76</v>
      </c>
      <c r="H17" s="92">
        <f>(H21+H18)+12</f>
        <v>15482.52</v>
      </c>
      <c r="I17" s="119">
        <f>I18+I21</f>
        <v>65000</v>
      </c>
      <c r="J17" s="120"/>
      <c r="K17" s="139">
        <f>K18+K21</f>
        <v>17457</v>
      </c>
      <c r="L17" s="140"/>
      <c r="M17" s="121">
        <f t="shared" si="1"/>
        <v>82457</v>
      </c>
      <c r="N17" s="141">
        <f t="shared" si="0"/>
        <v>-66974.48</v>
      </c>
    </row>
    <row r="18" spans="1:17">
      <c r="A18" s="113">
        <v>11</v>
      </c>
      <c r="B18" s="114" t="s">
        <v>195</v>
      </c>
      <c r="C18" s="115" t="s">
        <v>191</v>
      </c>
      <c r="D18" s="115" t="s">
        <v>191</v>
      </c>
      <c r="E18" s="116" t="s">
        <v>191</v>
      </c>
      <c r="F18" s="92">
        <v>98986.2</v>
      </c>
      <c r="G18" s="92">
        <v>2368.56</v>
      </c>
      <c r="H18" s="92">
        <v>7884</v>
      </c>
      <c r="I18" s="119">
        <v>45000</v>
      </c>
      <c r="J18" s="120"/>
      <c r="K18" s="119">
        <v>27457</v>
      </c>
      <c r="L18" s="120"/>
      <c r="M18" s="121">
        <f t="shared" si="1"/>
        <v>72457</v>
      </c>
      <c r="N18" s="141">
        <f t="shared" si="0"/>
        <v>-64573</v>
      </c>
    </row>
    <row r="19" spans="1:17" ht="14.25">
      <c r="A19" s="113">
        <v>12</v>
      </c>
      <c r="B19" s="122"/>
      <c r="C19" s="123" t="s">
        <v>196</v>
      </c>
      <c r="D19" s="115" t="s">
        <v>196</v>
      </c>
      <c r="E19" s="125" t="s">
        <v>196</v>
      </c>
      <c r="F19" s="117"/>
      <c r="G19" s="116"/>
      <c r="H19" s="121"/>
      <c r="I19" s="119"/>
      <c r="J19" s="120"/>
      <c r="K19" s="119"/>
      <c r="L19" s="120"/>
      <c r="M19" s="121">
        <f t="shared" si="1"/>
        <v>0</v>
      </c>
      <c r="N19" s="141">
        <f t="shared" si="0"/>
        <v>0</v>
      </c>
    </row>
    <row r="20" spans="1:17">
      <c r="A20" s="113">
        <v>13</v>
      </c>
      <c r="B20" s="122"/>
      <c r="C20" s="123" t="s">
        <v>196</v>
      </c>
      <c r="D20" s="115" t="s">
        <v>196</v>
      </c>
      <c r="E20" s="116"/>
      <c r="F20" s="117"/>
      <c r="G20" s="116"/>
      <c r="H20" s="121"/>
      <c r="I20" s="119"/>
      <c r="J20" s="120"/>
      <c r="K20" s="119"/>
      <c r="L20" s="120"/>
      <c r="M20" s="121">
        <f t="shared" si="1"/>
        <v>0</v>
      </c>
      <c r="N20" s="141">
        <f t="shared" si="0"/>
        <v>0</v>
      </c>
    </row>
    <row r="21" spans="1:17">
      <c r="A21" s="113">
        <v>14</v>
      </c>
      <c r="B21" s="114" t="s">
        <v>197</v>
      </c>
      <c r="C21" s="115" t="s">
        <v>191</v>
      </c>
      <c r="D21" s="115" t="s">
        <v>191</v>
      </c>
      <c r="E21" s="115" t="s">
        <v>191</v>
      </c>
      <c r="F21" s="92">
        <v>36577.199999999997</v>
      </c>
      <c r="G21" s="92">
        <v>5657.2</v>
      </c>
      <c r="H21" s="92">
        <v>7586.52</v>
      </c>
      <c r="I21" s="119">
        <v>20000</v>
      </c>
      <c r="J21" s="120"/>
      <c r="K21" s="119">
        <v>-10000</v>
      </c>
      <c r="L21" s="120"/>
      <c r="M21" s="121">
        <f t="shared" si="1"/>
        <v>10000</v>
      </c>
      <c r="N21" s="141">
        <f t="shared" si="0"/>
        <v>-2413.4799999999996</v>
      </c>
    </row>
    <row r="22" spans="1:17">
      <c r="A22" s="113">
        <v>15</v>
      </c>
      <c r="B22" s="122"/>
      <c r="C22" s="126"/>
      <c r="D22" s="127"/>
      <c r="E22" s="127"/>
      <c r="F22" s="127"/>
      <c r="G22" s="127"/>
      <c r="H22" s="121"/>
      <c r="I22" s="119"/>
      <c r="J22" s="120"/>
      <c r="K22" s="119"/>
      <c r="L22" s="120"/>
      <c r="M22" s="121"/>
      <c r="N22" s="116"/>
      <c r="Q22" s="92">
        <v>12</v>
      </c>
    </row>
    <row r="23" spans="1:17">
      <c r="A23" s="113">
        <v>16</v>
      </c>
      <c r="B23" s="122"/>
      <c r="C23" s="126"/>
      <c r="D23" s="127"/>
      <c r="E23" s="127"/>
      <c r="F23" s="127"/>
      <c r="G23" s="127"/>
      <c r="H23" s="121"/>
      <c r="I23" s="119"/>
      <c r="J23" s="120"/>
      <c r="K23" s="119"/>
      <c r="L23" s="120"/>
      <c r="M23" s="121"/>
      <c r="N23" s="116"/>
    </row>
    <row r="24" spans="1:17">
      <c r="A24" s="113">
        <v>17</v>
      </c>
      <c r="B24" s="114" t="s">
        <v>198</v>
      </c>
      <c r="C24" s="115" t="s">
        <v>191</v>
      </c>
      <c r="D24" s="115" t="s">
        <v>191</v>
      </c>
      <c r="E24" s="115" t="s">
        <v>191</v>
      </c>
      <c r="F24" s="124"/>
      <c r="G24" s="127"/>
      <c r="H24" s="128">
        <f>SUM(H9:H23)</f>
        <v>5862208.0399999991</v>
      </c>
      <c r="I24" s="119"/>
      <c r="J24" s="120"/>
      <c r="K24" s="119"/>
      <c r="L24" s="120"/>
      <c r="M24" s="142">
        <f>SUM(M9:M21)</f>
        <v>819914</v>
      </c>
      <c r="N24" s="142">
        <f>SUM(N9:N21)</f>
        <v>5042294.0399999991</v>
      </c>
    </row>
    <row r="25" spans="1:17">
      <c r="A25" s="119" t="s">
        <v>199</v>
      </c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0"/>
    </row>
    <row r="26" spans="1:17" ht="14.25">
      <c r="A26" s="130" t="s">
        <v>200</v>
      </c>
      <c r="B26" s="131"/>
      <c r="C26" s="131"/>
      <c r="D26" s="131"/>
      <c r="E26" s="119"/>
      <c r="F26" s="120"/>
      <c r="G26" s="131" t="s">
        <v>201</v>
      </c>
      <c r="H26" s="131"/>
      <c r="I26" s="131"/>
      <c r="J26" s="131"/>
      <c r="K26" s="131"/>
      <c r="L26" s="131"/>
      <c r="M26" s="132"/>
      <c r="N26" s="133"/>
    </row>
    <row r="27" spans="1:17" ht="18.75">
      <c r="A27" s="130" t="s">
        <v>202</v>
      </c>
      <c r="B27" s="131"/>
      <c r="C27" s="131"/>
      <c r="D27" s="131"/>
      <c r="E27" s="119"/>
      <c r="F27" s="120"/>
      <c r="G27" s="131" t="s">
        <v>203</v>
      </c>
      <c r="H27" s="131"/>
      <c r="I27" s="131"/>
      <c r="J27" s="131"/>
      <c r="K27" s="131"/>
      <c r="L27" s="131"/>
      <c r="M27" s="134"/>
      <c r="N27" s="135"/>
    </row>
    <row r="28" spans="1:17" ht="18.75">
      <c r="A28" s="136"/>
      <c r="B28" s="136"/>
      <c r="C28" s="136"/>
      <c r="D28" s="136"/>
      <c r="E28" s="137"/>
      <c r="F28" s="137"/>
      <c r="G28" s="136"/>
      <c r="H28" s="136"/>
      <c r="I28" s="136"/>
      <c r="J28" s="136"/>
      <c r="K28" s="136"/>
      <c r="L28" s="136"/>
      <c r="M28" s="136"/>
      <c r="N28" s="138"/>
    </row>
    <row r="29" spans="1:17">
      <c r="A29" s="92" t="s">
        <v>204</v>
      </c>
      <c r="H29" s="92" t="s">
        <v>205</v>
      </c>
    </row>
    <row r="31" spans="1:17">
      <c r="L31" s="92">
        <v>12</v>
      </c>
    </row>
  </sheetData>
  <mergeCells count="56">
    <mergeCell ref="A27:D27"/>
    <mergeCell ref="E27:F27"/>
    <mergeCell ref="G27:M27"/>
    <mergeCell ref="I24:J24"/>
    <mergeCell ref="K24:L24"/>
    <mergeCell ref="A25:N25"/>
    <mergeCell ref="A26:D26"/>
    <mergeCell ref="E26:F26"/>
    <mergeCell ref="G26:L26"/>
    <mergeCell ref="I21:J21"/>
    <mergeCell ref="K21:L21"/>
    <mergeCell ref="I22:J22"/>
    <mergeCell ref="K22:L22"/>
    <mergeCell ref="I23:J23"/>
    <mergeCell ref="K23:L23"/>
    <mergeCell ref="I18:J18"/>
    <mergeCell ref="K18:L18"/>
    <mergeCell ref="I19:J19"/>
    <mergeCell ref="K19:L19"/>
    <mergeCell ref="I20:J20"/>
    <mergeCell ref="K20:L20"/>
    <mergeCell ref="I15:J15"/>
    <mergeCell ref="K15:L15"/>
    <mergeCell ref="I16:J16"/>
    <mergeCell ref="K16:L16"/>
    <mergeCell ref="I17:J17"/>
    <mergeCell ref="K17:L17"/>
    <mergeCell ref="I12:J12"/>
    <mergeCell ref="K12:L12"/>
    <mergeCell ref="I13:J13"/>
    <mergeCell ref="K13:L13"/>
    <mergeCell ref="I14:J14"/>
    <mergeCell ref="K14:L14"/>
    <mergeCell ref="I9:J9"/>
    <mergeCell ref="K9:L9"/>
    <mergeCell ref="I10:J10"/>
    <mergeCell ref="K10:L10"/>
    <mergeCell ref="I11:J11"/>
    <mergeCell ref="K11:L11"/>
    <mergeCell ref="N5:N6"/>
    <mergeCell ref="I6:J6"/>
    <mergeCell ref="K6:L6"/>
    <mergeCell ref="I7:J7"/>
    <mergeCell ref="K7:L7"/>
    <mergeCell ref="I8:J8"/>
    <mergeCell ref="K8:L8"/>
    <mergeCell ref="A1:L1"/>
    <mergeCell ref="A2:N2"/>
    <mergeCell ref="A3:N3"/>
    <mergeCell ref="A4:A7"/>
    <mergeCell ref="B4:B7"/>
    <mergeCell ref="C4:C6"/>
    <mergeCell ref="F4:F6"/>
    <mergeCell ref="H4:N4"/>
    <mergeCell ref="H5:H6"/>
    <mergeCell ref="I5:M5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4"/>
  <sheetViews>
    <sheetView workbookViewId="0">
      <selection activeCell="L26" sqref="L26"/>
    </sheetView>
  </sheetViews>
  <sheetFormatPr defaultRowHeight="13.5"/>
  <cols>
    <col min="1" max="11" width="9" style="92"/>
    <col min="12" max="12" width="13.375" style="92" customWidth="1"/>
    <col min="13" max="13" width="13" style="92" customWidth="1"/>
    <col min="14" max="16384" width="9" style="92"/>
  </cols>
  <sheetData>
    <row r="1" spans="1:13">
      <c r="A1" s="163" t="s">
        <v>231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</row>
    <row r="2" spans="1:13" ht="34.5" customHeight="1">
      <c r="A2" s="143" t="s">
        <v>207</v>
      </c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</row>
    <row r="3" spans="1:13">
      <c r="A3" s="56"/>
      <c r="B3" s="56"/>
      <c r="C3" s="56"/>
      <c r="D3" s="56"/>
      <c r="E3" s="56"/>
      <c r="F3" s="56" t="s">
        <v>208</v>
      </c>
      <c r="G3" s="56"/>
      <c r="H3" s="56"/>
      <c r="I3" s="56"/>
      <c r="J3" s="56"/>
      <c r="K3" s="56"/>
      <c r="L3" s="56" t="s">
        <v>209</v>
      </c>
      <c r="M3" s="56"/>
    </row>
    <row r="4" spans="1:13">
      <c r="A4" s="144" t="s">
        <v>4</v>
      </c>
      <c r="B4" s="144" t="s">
        <v>210</v>
      </c>
      <c r="C4" s="144" t="s">
        <v>211</v>
      </c>
      <c r="D4" s="145" t="s">
        <v>212</v>
      </c>
      <c r="E4" s="145" t="s">
        <v>213</v>
      </c>
      <c r="F4" s="145" t="s">
        <v>214</v>
      </c>
      <c r="G4" s="146" t="s">
        <v>215</v>
      </c>
      <c r="H4" s="147"/>
      <c r="I4" s="147"/>
      <c r="J4" s="147"/>
      <c r="K4" s="148"/>
      <c r="L4" s="145" t="s">
        <v>216</v>
      </c>
      <c r="M4" s="145" t="s">
        <v>217</v>
      </c>
    </row>
    <row r="5" spans="1:13">
      <c r="A5" s="149"/>
      <c r="B5" s="149"/>
      <c r="C5" s="149"/>
      <c r="D5" s="150"/>
      <c r="E5" s="150"/>
      <c r="F5" s="150"/>
      <c r="G5" s="151"/>
      <c r="H5" s="152"/>
      <c r="I5" s="152"/>
      <c r="J5" s="152"/>
      <c r="K5" s="153"/>
      <c r="L5" s="150"/>
      <c r="M5" s="150"/>
    </row>
    <row r="6" spans="1:13">
      <c r="A6" s="149"/>
      <c r="B6" s="149"/>
      <c r="C6" s="154"/>
      <c r="D6" s="155"/>
      <c r="E6" s="155"/>
      <c r="F6" s="155"/>
      <c r="G6" s="156" t="s">
        <v>218</v>
      </c>
      <c r="H6" s="156" t="s">
        <v>219</v>
      </c>
      <c r="I6" s="156" t="s">
        <v>220</v>
      </c>
      <c r="J6" s="156" t="s">
        <v>221</v>
      </c>
      <c r="K6" s="156" t="s">
        <v>198</v>
      </c>
      <c r="L6" s="155"/>
      <c r="M6" s="155"/>
    </row>
    <row r="7" spans="1:13">
      <c r="A7" s="154"/>
      <c r="B7" s="154"/>
      <c r="C7" s="157">
        <v>1</v>
      </c>
      <c r="D7" s="157">
        <v>2</v>
      </c>
      <c r="E7" s="157">
        <v>3</v>
      </c>
      <c r="F7" s="157">
        <v>4</v>
      </c>
      <c r="G7" s="157">
        <v>5</v>
      </c>
      <c r="H7" s="157">
        <v>6</v>
      </c>
      <c r="I7" s="157">
        <v>7</v>
      </c>
      <c r="J7" s="157">
        <v>8</v>
      </c>
      <c r="K7" s="157">
        <v>9</v>
      </c>
      <c r="L7" s="157">
        <v>10</v>
      </c>
      <c r="M7" s="157">
        <v>11</v>
      </c>
    </row>
    <row r="8" spans="1:13" ht="20.100000000000001" customHeight="1">
      <c r="A8" s="157">
        <v>15</v>
      </c>
      <c r="B8" s="157" t="s">
        <v>222</v>
      </c>
      <c r="C8" s="66">
        <f ca="1">C13-5</f>
        <v>2007</v>
      </c>
      <c r="D8" s="92">
        <v>-12416.52</v>
      </c>
      <c r="E8" s="92">
        <v>-236409</v>
      </c>
      <c r="F8" s="92">
        <f>(D8+E8)</f>
        <v>-248825.52</v>
      </c>
      <c r="G8" s="158">
        <f>IF(AND(F8&lt;=0,F9&gt;0),IF(ABS(F8)&gt;=ABS(F9),F9,ABS(F8)),0)</f>
        <v>0</v>
      </c>
      <c r="H8" s="158">
        <f>IF(AND(F8&lt;=0,F10&gt;0),IF(ABS(F8)&gt;=ABS(F10),F10,ABS(F8)),0)</f>
        <v>248825.52</v>
      </c>
      <c r="I8" s="158">
        <f>IF(AND(F8&lt;=0,F11&gt;0),IF(ABS(F8)&gt;=ABS(F11),F11,ABS(F8)),0)</f>
        <v>0</v>
      </c>
      <c r="J8" s="158">
        <v>0</v>
      </c>
      <c r="K8" s="158">
        <f>IF(F8&lt;0,SUM(G8:J8),0)</f>
        <v>248825.52</v>
      </c>
      <c r="L8" s="158">
        <f>IF(F8&lt;=0,K8,0)</f>
        <v>248825.52</v>
      </c>
      <c r="M8" s="158" t="s">
        <v>191</v>
      </c>
    </row>
    <row r="9" spans="1:13" ht="20.100000000000001" customHeight="1">
      <c r="A9" s="157">
        <v>2</v>
      </c>
      <c r="B9" s="157" t="s">
        <v>223</v>
      </c>
      <c r="C9" s="66">
        <f ca="1">C13-4</f>
        <v>2008</v>
      </c>
      <c r="D9" s="92">
        <v>-236410</v>
      </c>
      <c r="E9" s="92">
        <v>-58588</v>
      </c>
      <c r="F9" s="92">
        <f t="shared" ref="F9:F13" si="0">(D9+E9)</f>
        <v>-294998</v>
      </c>
      <c r="G9" s="158" t="s">
        <v>191</v>
      </c>
      <c r="H9" s="158">
        <v>0</v>
      </c>
      <c r="I9" s="158">
        <f>IF(AND(F9&lt;=0,F11&gt;0),IF(ABS(F9)&gt;=ABS(F11),F11,ABS(F9)),0)</f>
        <v>0</v>
      </c>
      <c r="J9" s="158">
        <v>0</v>
      </c>
      <c r="K9" s="158">
        <f>IF(F9&lt;0,SUM(G9:J9),0)</f>
        <v>0</v>
      </c>
      <c r="L9" s="158">
        <f t="shared" ref="L9:L13" si="1">IF(F9&lt;=0,K9,0)</f>
        <v>0</v>
      </c>
      <c r="M9" s="158">
        <f>IF(F9&lt;0,F9+K9+L9,0)</f>
        <v>-294998</v>
      </c>
    </row>
    <row r="10" spans="1:13" ht="20.100000000000001" customHeight="1">
      <c r="A10" s="157">
        <v>3</v>
      </c>
      <c r="B10" s="157" t="s">
        <v>224</v>
      </c>
      <c r="C10" s="66">
        <f ca="1">C13-3</f>
        <v>2009</v>
      </c>
      <c r="D10" s="92">
        <v>252287</v>
      </c>
      <c r="E10" s="92">
        <v>12674</v>
      </c>
      <c r="F10" s="92">
        <f t="shared" si="0"/>
        <v>264961</v>
      </c>
      <c r="G10" s="158" t="s">
        <v>191</v>
      </c>
      <c r="H10" s="158" t="s">
        <v>191</v>
      </c>
      <c r="I10" s="158">
        <f>IF(AND(F10&lt;=0,F11&gt;0),IF(ABS(F10)&gt;=ABS(F11),F11,ABS(F10)),0)</f>
        <v>0</v>
      </c>
      <c r="J10" s="158">
        <f>IF(AND(F10&lt;=0,F12&gt;0),IF(ABS(F10)&gt;=ABS(F12),F12,ABS(F10)),0)</f>
        <v>0</v>
      </c>
      <c r="K10" s="158">
        <f>IF(F10&lt;0,SUM(G10:J10),0)</f>
        <v>0</v>
      </c>
      <c r="L10" s="158">
        <f t="shared" si="1"/>
        <v>0</v>
      </c>
      <c r="M10" s="158">
        <f t="shared" ref="M10:M13" si="2">IF(F10&lt;0,F10+K10+L10,0)</f>
        <v>0</v>
      </c>
    </row>
    <row r="11" spans="1:13" ht="20.100000000000001" customHeight="1">
      <c r="A11" s="157">
        <v>4</v>
      </c>
      <c r="B11" s="157" t="s">
        <v>225</v>
      </c>
      <c r="C11" s="66">
        <f ca="1">C13-2</f>
        <v>2010</v>
      </c>
      <c r="D11" s="92">
        <v>-8620.25</v>
      </c>
      <c r="E11" s="92">
        <v>-2408</v>
      </c>
      <c r="F11" s="92">
        <f t="shared" si="0"/>
        <v>-11028.25</v>
      </c>
      <c r="G11" s="158" t="s">
        <v>191</v>
      </c>
      <c r="H11" s="158" t="s">
        <v>191</v>
      </c>
      <c r="I11" s="158" t="s">
        <v>191</v>
      </c>
      <c r="J11" s="158">
        <v>60633</v>
      </c>
      <c r="K11" s="158">
        <f>IF(F11&lt;0,SUM(G11:J11),0)</f>
        <v>60633</v>
      </c>
      <c r="L11" s="158">
        <f t="shared" si="1"/>
        <v>60633</v>
      </c>
      <c r="M11" s="158">
        <f>IF(F11&lt;0,F11+L11,0)</f>
        <v>49604.75</v>
      </c>
    </row>
    <row r="12" spans="1:13" ht="20.100000000000001" customHeight="1">
      <c r="A12" s="157">
        <v>5</v>
      </c>
      <c r="B12" s="157" t="s">
        <v>226</v>
      </c>
      <c r="C12" s="66">
        <f ca="1">C13-1</f>
        <v>2011</v>
      </c>
      <c r="D12" s="92">
        <v>62590.5</v>
      </c>
      <c r="E12" s="92">
        <v>-1693.5</v>
      </c>
      <c r="F12" s="92">
        <f t="shared" si="0"/>
        <v>60897</v>
      </c>
      <c r="G12" s="158" t="s">
        <v>191</v>
      </c>
      <c r="H12" s="158" t="s">
        <v>191</v>
      </c>
      <c r="I12" s="158" t="s">
        <v>191</v>
      </c>
      <c r="J12" s="158" t="s">
        <v>191</v>
      </c>
      <c r="K12" s="158">
        <f>IF(F12&lt;0,SUM(G12:J12),0)</f>
        <v>0</v>
      </c>
      <c r="L12" s="158">
        <f t="shared" si="1"/>
        <v>0</v>
      </c>
      <c r="M12" s="158">
        <f t="shared" si="2"/>
        <v>0</v>
      </c>
    </row>
    <row r="13" spans="1:13" ht="20.100000000000001" customHeight="1">
      <c r="A13" s="157">
        <v>6</v>
      </c>
      <c r="B13" s="157" t="s">
        <v>227</v>
      </c>
      <c r="C13" s="66">
        <f ca="1">YEAR(NOW())</f>
        <v>2012</v>
      </c>
      <c r="D13" s="92">
        <v>124714</v>
      </c>
      <c r="E13" s="92">
        <v>12684</v>
      </c>
      <c r="F13" s="92">
        <f t="shared" si="0"/>
        <v>137398</v>
      </c>
      <c r="G13" s="158" t="s">
        <v>191</v>
      </c>
      <c r="H13" s="158" t="s">
        <v>191</v>
      </c>
      <c r="I13" s="158" t="s">
        <v>191</v>
      </c>
      <c r="J13" s="158" t="s">
        <v>191</v>
      </c>
      <c r="K13" s="158" t="s">
        <v>191</v>
      </c>
      <c r="L13" s="158">
        <f t="shared" si="1"/>
        <v>0</v>
      </c>
      <c r="M13" s="158">
        <f t="shared" si="2"/>
        <v>0</v>
      </c>
    </row>
    <row r="14" spans="1:13" ht="20.100000000000001" customHeight="1">
      <c r="A14" s="66">
        <v>7</v>
      </c>
      <c r="B14" s="159" t="s">
        <v>228</v>
      </c>
      <c r="C14" s="160"/>
      <c r="D14" s="160"/>
      <c r="E14" s="160"/>
      <c r="F14" s="160"/>
      <c r="G14" s="160"/>
      <c r="H14" s="160"/>
      <c r="I14" s="160"/>
      <c r="J14" s="160"/>
      <c r="K14" s="160"/>
      <c r="L14" s="161"/>
      <c r="M14" s="162">
        <f>SUM(M9:M13)</f>
        <v>-245393.25</v>
      </c>
    </row>
    <row r="15" spans="1:13">
      <c r="A15" s="56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</row>
    <row r="16" spans="1:13">
      <c r="A16" s="56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</row>
    <row r="17" spans="1:13">
      <c r="A17" s="56"/>
      <c r="B17" s="56"/>
      <c r="C17" s="56" t="s">
        <v>229</v>
      </c>
      <c r="D17" s="56"/>
      <c r="E17" s="56"/>
      <c r="F17" s="56"/>
      <c r="G17" s="56"/>
      <c r="H17" s="56"/>
      <c r="I17" s="56" t="s">
        <v>230</v>
      </c>
      <c r="J17" s="56"/>
      <c r="K17" s="56"/>
      <c r="L17" s="56"/>
      <c r="M17" s="56"/>
    </row>
    <row r="24" spans="1:13">
      <c r="G24" s="92">
        <v>132</v>
      </c>
    </row>
  </sheetData>
  <mergeCells count="12">
    <mergeCell ref="B14:L14"/>
    <mergeCell ref="A1:K1"/>
    <mergeCell ref="A2:M2"/>
    <mergeCell ref="A4:A7"/>
    <mergeCell ref="B4:B7"/>
    <mergeCell ref="C4:C6"/>
    <mergeCell ref="D4:D6"/>
    <mergeCell ref="E4:E6"/>
    <mergeCell ref="F4:F6"/>
    <mergeCell ref="G4:K5"/>
    <mergeCell ref="L4:L6"/>
    <mergeCell ref="M4:M6"/>
  </mergeCells>
  <phoneticPr fontId="3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selection activeCell="B31" sqref="B31"/>
    </sheetView>
  </sheetViews>
  <sheetFormatPr defaultRowHeight="13.5"/>
  <cols>
    <col min="1" max="1" width="9" style="92"/>
    <col min="2" max="2" width="66.375" style="92" customWidth="1"/>
    <col min="3" max="3" width="53.625" style="92" customWidth="1"/>
    <col min="4" max="16384" width="9" style="92"/>
  </cols>
  <sheetData>
    <row r="1" spans="1:3" ht="31.5">
      <c r="A1" s="164" t="s">
        <v>232</v>
      </c>
      <c r="B1" s="164"/>
      <c r="C1" s="164"/>
    </row>
    <row r="2" spans="1:3">
      <c r="A2" s="165" t="s">
        <v>233</v>
      </c>
      <c r="B2" s="165"/>
      <c r="C2" s="165"/>
    </row>
    <row r="3" spans="1:3">
      <c r="A3" s="66" t="s">
        <v>4</v>
      </c>
      <c r="B3" s="66" t="s">
        <v>234</v>
      </c>
      <c r="C3" s="66" t="s">
        <v>235</v>
      </c>
    </row>
    <row r="4" spans="1:3">
      <c r="A4" s="66">
        <v>1</v>
      </c>
      <c r="B4" s="166" t="s">
        <v>236</v>
      </c>
      <c r="C4" s="167">
        <f>SUM(C5:C8)</f>
        <v>38110</v>
      </c>
    </row>
    <row r="5" spans="1:3">
      <c r="A5" s="66">
        <v>2</v>
      </c>
      <c r="B5" s="166" t="s">
        <v>237</v>
      </c>
      <c r="C5" s="92">
        <v>12565</v>
      </c>
    </row>
    <row r="6" spans="1:3">
      <c r="A6" s="66">
        <v>3</v>
      </c>
      <c r="B6" s="166" t="s">
        <v>238</v>
      </c>
      <c r="C6" s="92">
        <v>25545</v>
      </c>
    </row>
    <row r="7" spans="1:3">
      <c r="A7" s="66">
        <v>4</v>
      </c>
      <c r="B7" s="166" t="s">
        <v>239</v>
      </c>
      <c r="C7" s="162"/>
    </row>
    <row r="8" spans="1:3">
      <c r="A8" s="66">
        <v>5</v>
      </c>
      <c r="B8" s="166" t="s">
        <v>240</v>
      </c>
      <c r="C8" s="162"/>
    </row>
    <row r="9" spans="1:3">
      <c r="A9" s="66">
        <v>6</v>
      </c>
      <c r="B9" s="166" t="s">
        <v>241</v>
      </c>
      <c r="C9" s="167">
        <f>C10+C11</f>
        <v>6058</v>
      </c>
    </row>
    <row r="10" spans="1:3">
      <c r="A10" s="66">
        <v>7</v>
      </c>
      <c r="B10" s="166" t="s">
        <v>242</v>
      </c>
      <c r="C10" s="92">
        <v>5583</v>
      </c>
    </row>
    <row r="11" spans="1:3">
      <c r="A11" s="66">
        <v>8</v>
      </c>
      <c r="B11" s="166" t="s">
        <v>243</v>
      </c>
      <c r="C11" s="92">
        <v>475</v>
      </c>
    </row>
    <row r="12" spans="1:3">
      <c r="A12" s="66">
        <v>9</v>
      </c>
      <c r="B12" s="166" t="s">
        <v>244</v>
      </c>
      <c r="C12" s="167">
        <f>SUM(C13:C16)</f>
        <v>83358</v>
      </c>
    </row>
    <row r="13" spans="1:3">
      <c r="A13" s="66">
        <v>10</v>
      </c>
      <c r="B13" s="166" t="s">
        <v>245</v>
      </c>
      <c r="C13" s="92">
        <v>55245</v>
      </c>
    </row>
    <row r="14" spans="1:3">
      <c r="A14" s="66">
        <v>11</v>
      </c>
      <c r="B14" s="166" t="s">
        <v>246</v>
      </c>
      <c r="C14" s="92">
        <v>5530</v>
      </c>
    </row>
    <row r="15" spans="1:3">
      <c r="A15" s="66">
        <v>12</v>
      </c>
      <c r="B15" s="166" t="s">
        <v>247</v>
      </c>
      <c r="C15" s="92">
        <v>22583</v>
      </c>
    </row>
    <row r="16" spans="1:3">
      <c r="A16" s="66">
        <v>13</v>
      </c>
      <c r="B16" s="166" t="s">
        <v>248</v>
      </c>
      <c r="C16" s="162">
        <v>0</v>
      </c>
    </row>
    <row r="17" spans="1:3">
      <c r="A17" s="66">
        <v>14</v>
      </c>
      <c r="B17" s="166" t="s">
        <v>249</v>
      </c>
      <c r="C17" s="167">
        <f>C18+C28+C32+C33+C34+C35</f>
        <v>15175.85</v>
      </c>
    </row>
    <row r="18" spans="1:3">
      <c r="A18" s="66">
        <v>15</v>
      </c>
      <c r="B18" s="166" t="s">
        <v>250</v>
      </c>
      <c r="C18" s="167">
        <f>SUM(C19:C27)</f>
        <v>2227</v>
      </c>
    </row>
    <row r="19" spans="1:3">
      <c r="A19" s="66">
        <v>16</v>
      </c>
      <c r="B19" s="166" t="s">
        <v>251</v>
      </c>
      <c r="C19" s="162"/>
    </row>
    <row r="20" spans="1:3">
      <c r="A20" s="66">
        <v>17</v>
      </c>
      <c r="B20" s="166" t="s">
        <v>252</v>
      </c>
      <c r="C20" s="92">
        <v>2227</v>
      </c>
    </row>
    <row r="21" spans="1:3">
      <c r="A21" s="66">
        <v>18</v>
      </c>
      <c r="B21" s="166" t="s">
        <v>253</v>
      </c>
      <c r="C21" s="162">
        <v>0</v>
      </c>
    </row>
    <row r="22" spans="1:3">
      <c r="A22" s="66">
        <v>19</v>
      </c>
      <c r="B22" s="166" t="s">
        <v>254</v>
      </c>
      <c r="C22" s="162">
        <v>0</v>
      </c>
    </row>
    <row r="23" spans="1:3">
      <c r="A23" s="66">
        <v>20</v>
      </c>
      <c r="B23" s="166" t="s">
        <v>255</v>
      </c>
      <c r="C23" s="162">
        <v>0</v>
      </c>
    </row>
    <row r="24" spans="1:3">
      <c r="A24" s="66">
        <v>21</v>
      </c>
      <c r="B24" s="166" t="s">
        <v>256</v>
      </c>
      <c r="C24" s="162">
        <v>0</v>
      </c>
    </row>
    <row r="25" spans="1:3">
      <c r="A25" s="66">
        <v>22</v>
      </c>
      <c r="B25" s="166" t="s">
        <v>257</v>
      </c>
      <c r="C25" s="162">
        <v>0</v>
      </c>
    </row>
    <row r="26" spans="1:3">
      <c r="A26" s="66">
        <v>23</v>
      </c>
      <c r="B26" s="166" t="s">
        <v>258</v>
      </c>
      <c r="C26" s="162">
        <v>0</v>
      </c>
    </row>
    <row r="27" spans="1:3">
      <c r="A27" s="66">
        <v>24</v>
      </c>
      <c r="B27" s="166" t="s">
        <v>259</v>
      </c>
      <c r="C27" s="162">
        <v>0</v>
      </c>
    </row>
    <row r="28" spans="1:3">
      <c r="A28" s="66">
        <v>25</v>
      </c>
      <c r="B28" s="166" t="s">
        <v>260</v>
      </c>
      <c r="C28" s="167">
        <f>SUM(C29:C31)</f>
        <v>4527</v>
      </c>
    </row>
    <row r="29" spans="1:3">
      <c r="A29" s="66">
        <v>26</v>
      </c>
      <c r="B29" s="166" t="s">
        <v>261</v>
      </c>
      <c r="C29" s="162"/>
    </row>
    <row r="30" spans="1:3">
      <c r="A30" s="66">
        <v>27</v>
      </c>
      <c r="B30" s="166" t="s">
        <v>262</v>
      </c>
      <c r="C30" s="92">
        <v>4527</v>
      </c>
    </row>
    <row r="31" spans="1:3">
      <c r="A31" s="66">
        <v>28</v>
      </c>
      <c r="B31" s="166" t="s">
        <v>263</v>
      </c>
      <c r="C31" s="162">
        <v>0</v>
      </c>
    </row>
    <row r="32" spans="1:3">
      <c r="A32" s="66">
        <v>29</v>
      </c>
      <c r="B32" s="166" t="s">
        <v>264</v>
      </c>
      <c r="C32" s="162">
        <v>0</v>
      </c>
    </row>
    <row r="33" spans="1:3">
      <c r="A33" s="66">
        <v>30</v>
      </c>
      <c r="B33" s="166" t="s">
        <v>265</v>
      </c>
      <c r="C33" s="92">
        <v>5810.85</v>
      </c>
    </row>
    <row r="34" spans="1:3">
      <c r="A34" s="66">
        <v>31</v>
      </c>
      <c r="B34" s="166" t="s">
        <v>266</v>
      </c>
      <c r="C34" s="92">
        <v>2611</v>
      </c>
    </row>
    <row r="35" spans="1:3">
      <c r="A35" s="66">
        <v>32</v>
      </c>
      <c r="B35" s="166" t="s">
        <v>267</v>
      </c>
      <c r="C35" s="162">
        <v>0</v>
      </c>
    </row>
    <row r="36" spans="1:3">
      <c r="A36" s="66">
        <v>33</v>
      </c>
      <c r="B36" s="166" t="s">
        <v>268</v>
      </c>
      <c r="C36" s="167">
        <f>SUM(C37:C41)</f>
        <v>5593</v>
      </c>
    </row>
    <row r="37" spans="1:3">
      <c r="A37" s="66">
        <v>34</v>
      </c>
      <c r="B37" s="166" t="s">
        <v>269</v>
      </c>
      <c r="C37" s="162">
        <v>0</v>
      </c>
    </row>
    <row r="38" spans="1:3">
      <c r="A38" s="66">
        <v>35</v>
      </c>
      <c r="B38" s="166" t="s">
        <v>270</v>
      </c>
      <c r="C38" s="92">
        <v>5593</v>
      </c>
    </row>
    <row r="39" spans="1:3">
      <c r="A39" s="66">
        <v>36</v>
      </c>
      <c r="B39" s="166" t="s">
        <v>271</v>
      </c>
      <c r="C39" s="162">
        <v>0</v>
      </c>
    </row>
    <row r="40" spans="1:3">
      <c r="A40" s="66">
        <v>37</v>
      </c>
      <c r="B40" s="166" t="s">
        <v>272</v>
      </c>
      <c r="C40" s="162">
        <v>0</v>
      </c>
    </row>
    <row r="41" spans="1:3">
      <c r="A41" s="66">
        <v>38</v>
      </c>
      <c r="B41" s="166" t="s">
        <v>273</v>
      </c>
      <c r="C41" s="162">
        <v>0</v>
      </c>
    </row>
    <row r="42" spans="1:3">
      <c r="A42" s="66">
        <v>39</v>
      </c>
      <c r="B42" s="166" t="s">
        <v>274</v>
      </c>
      <c r="C42" s="92">
        <v>6620</v>
      </c>
    </row>
    <row r="43" spans="1:3">
      <c r="A43" s="66">
        <v>40</v>
      </c>
      <c r="B43" s="166" t="s">
        <v>275</v>
      </c>
      <c r="C43" s="167">
        <f>SUM(C44:C47)</f>
        <v>5390.52</v>
      </c>
    </row>
    <row r="44" spans="1:3">
      <c r="A44" s="66">
        <v>41</v>
      </c>
      <c r="B44" s="166" t="s">
        <v>276</v>
      </c>
      <c r="C44" s="92">
        <v>583.52</v>
      </c>
    </row>
    <row r="45" spans="1:3">
      <c r="A45" s="66">
        <v>42</v>
      </c>
      <c r="B45" s="166" t="s">
        <v>277</v>
      </c>
      <c r="C45" s="92">
        <v>4807</v>
      </c>
    </row>
    <row r="46" spans="1:3">
      <c r="A46" s="66">
        <v>43</v>
      </c>
      <c r="B46" s="166" t="s">
        <v>278</v>
      </c>
      <c r="C46" s="162">
        <v>0</v>
      </c>
    </row>
    <row r="47" spans="1:3">
      <c r="A47" s="66">
        <v>44</v>
      </c>
      <c r="B47" s="166" t="s">
        <v>279</v>
      </c>
      <c r="C47" s="162">
        <v>0</v>
      </c>
    </row>
    <row r="48" spans="1:3">
      <c r="A48" s="168">
        <v>45</v>
      </c>
      <c r="B48" s="169" t="s">
        <v>280</v>
      </c>
      <c r="C48" s="169"/>
    </row>
    <row r="49" spans="1:3">
      <c r="A49" s="170">
        <v>46</v>
      </c>
      <c r="B49" s="171" t="s">
        <v>281</v>
      </c>
      <c r="C49" s="171"/>
    </row>
    <row r="50" spans="1:3">
      <c r="A50" s="172">
        <v>47</v>
      </c>
      <c r="B50" s="171" t="s">
        <v>282</v>
      </c>
      <c r="C50" s="171"/>
    </row>
    <row r="51" spans="1:3">
      <c r="A51" s="170" t="s">
        <v>283</v>
      </c>
      <c r="B51" s="171"/>
      <c r="C51" s="174">
        <f>C4+C9+C12+C17+C36+C43</f>
        <v>153685.37</v>
      </c>
    </row>
    <row r="52" spans="1:3">
      <c r="A52" s="173"/>
      <c r="B52" s="56" t="s">
        <v>284</v>
      </c>
      <c r="C52" s="56"/>
    </row>
  </sheetData>
  <mergeCells count="2">
    <mergeCell ref="A1:C1"/>
    <mergeCell ref="A2:C2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sqref="A1:XFD1048576"/>
    </sheetView>
  </sheetViews>
  <sheetFormatPr defaultRowHeight="13.5"/>
  <cols>
    <col min="1" max="1" width="5" customWidth="1"/>
    <col min="2" max="2" width="31.125" customWidth="1"/>
    <col min="3" max="3" width="10" customWidth="1"/>
    <col min="4" max="5" width="12.5" customWidth="1"/>
    <col min="6" max="6" width="10.875" customWidth="1"/>
    <col min="7" max="7" width="21.5" customWidth="1"/>
  </cols>
  <sheetData>
    <row r="1" spans="1:7">
      <c r="A1" t="s">
        <v>289</v>
      </c>
    </row>
    <row r="2" spans="1:7" ht="25.5">
      <c r="A2" s="143" t="s">
        <v>290</v>
      </c>
      <c r="B2" s="143"/>
      <c r="C2" s="143"/>
      <c r="D2" s="143"/>
      <c r="E2" s="143"/>
      <c r="F2" s="143"/>
      <c r="G2" s="143"/>
    </row>
    <row r="3" spans="1:7" s="65" customFormat="1" ht="12">
      <c r="B3" s="165" t="s">
        <v>291</v>
      </c>
      <c r="C3" s="165"/>
      <c r="D3" s="165"/>
      <c r="E3" s="165"/>
      <c r="F3" s="65" t="s">
        <v>292</v>
      </c>
    </row>
    <row r="4" spans="1:7" s="65" customFormat="1" ht="12">
      <c r="A4" s="144" t="s">
        <v>4</v>
      </c>
      <c r="B4" s="144" t="s">
        <v>293</v>
      </c>
      <c r="C4" s="157" t="s">
        <v>294</v>
      </c>
      <c r="D4" s="157" t="s">
        <v>295</v>
      </c>
      <c r="E4" s="157" t="s">
        <v>296</v>
      </c>
      <c r="F4" s="157" t="s">
        <v>297</v>
      </c>
      <c r="G4" s="157" t="s">
        <v>298</v>
      </c>
    </row>
    <row r="5" spans="1:7" s="65" customFormat="1" ht="12">
      <c r="A5" s="154"/>
      <c r="B5" s="154"/>
      <c r="C5" s="157">
        <v>1</v>
      </c>
      <c r="D5" s="157">
        <v>2</v>
      </c>
      <c r="E5" s="157">
        <v>3</v>
      </c>
      <c r="F5" s="157">
        <v>4</v>
      </c>
      <c r="G5" s="157">
        <v>5</v>
      </c>
    </row>
    <row r="6" spans="1:7" s="65" customFormat="1">
      <c r="A6" s="157">
        <v>1</v>
      </c>
      <c r="B6" s="67" t="s">
        <v>299</v>
      </c>
      <c r="C6">
        <v>12595</v>
      </c>
      <c r="D6">
        <v>5601</v>
      </c>
      <c r="E6">
        <v>5215</v>
      </c>
      <c r="F6">
        <f>(C6+E6-D6)+13</f>
        <v>12222</v>
      </c>
      <c r="G6" s="176">
        <f>E6-D6</f>
        <v>-386</v>
      </c>
    </row>
    <row r="7" spans="1:7" s="65" customFormat="1" ht="12">
      <c r="A7" s="157">
        <v>2</v>
      </c>
      <c r="B7" s="67" t="s">
        <v>300</v>
      </c>
      <c r="C7" s="176">
        <f>SUM(C8:C13)</f>
        <v>64516</v>
      </c>
      <c r="D7" s="176">
        <f t="shared" ref="D7:F7" si="0">SUM(D8:D13)</f>
        <v>7564</v>
      </c>
      <c r="E7" s="176">
        <f t="shared" si="0"/>
        <v>1798</v>
      </c>
      <c r="F7" s="176">
        <f t="shared" si="0"/>
        <v>58724</v>
      </c>
      <c r="G7" s="176">
        <f t="shared" ref="G7:G21" si="1">E7-D7</f>
        <v>-5766</v>
      </c>
    </row>
    <row r="8" spans="1:7" s="65" customFormat="1" ht="12">
      <c r="A8" s="157">
        <v>3</v>
      </c>
      <c r="B8" s="67" t="s">
        <v>301</v>
      </c>
      <c r="C8" s="175">
        <v>0</v>
      </c>
      <c r="D8" s="175">
        <v>0</v>
      </c>
      <c r="E8" s="175"/>
      <c r="F8" s="175">
        <f t="shared" ref="F8:F21" si="2">C8+E8-D8</f>
        <v>0</v>
      </c>
      <c r="G8" s="176">
        <f t="shared" si="1"/>
        <v>0</v>
      </c>
    </row>
    <row r="9" spans="1:7" s="65" customFormat="1">
      <c r="A9" s="157">
        <v>4</v>
      </c>
      <c r="B9" s="67" t="s">
        <v>302</v>
      </c>
      <c r="C9">
        <v>6677</v>
      </c>
      <c r="D9">
        <v>6323</v>
      </c>
      <c r="E9">
        <v>237</v>
      </c>
      <c r="F9">
        <f>(C9+E9-D9)-13</f>
        <v>578</v>
      </c>
      <c r="G9" s="176">
        <f t="shared" si="1"/>
        <v>-6086</v>
      </c>
    </row>
    <row r="10" spans="1:7" s="65" customFormat="1" ht="12">
      <c r="A10" s="157">
        <v>5</v>
      </c>
      <c r="B10" s="67" t="s">
        <v>303</v>
      </c>
      <c r="C10" s="175">
        <v>0</v>
      </c>
      <c r="D10" s="177">
        <v>0</v>
      </c>
      <c r="E10" s="175"/>
      <c r="F10" s="175">
        <f t="shared" si="2"/>
        <v>0</v>
      </c>
      <c r="G10" s="176">
        <f t="shared" si="1"/>
        <v>0</v>
      </c>
    </row>
    <row r="11" spans="1:7" s="65" customFormat="1" ht="12">
      <c r="A11" s="157">
        <v>6</v>
      </c>
      <c r="B11" s="67" t="s">
        <v>304</v>
      </c>
      <c r="C11" s="175">
        <v>0</v>
      </c>
      <c r="D11" s="175"/>
      <c r="E11" s="175"/>
      <c r="F11" s="175">
        <f t="shared" si="2"/>
        <v>0</v>
      </c>
      <c r="G11" s="176">
        <f t="shared" si="1"/>
        <v>0</v>
      </c>
    </row>
    <row r="12" spans="1:7" s="65" customFormat="1">
      <c r="A12" s="157">
        <v>7</v>
      </c>
      <c r="B12" s="67" t="s">
        <v>305</v>
      </c>
      <c r="C12">
        <v>57839</v>
      </c>
      <c r="D12">
        <v>1241</v>
      </c>
      <c r="E12">
        <v>1561</v>
      </c>
      <c r="F12">
        <f>(C12+E12-D12)-13</f>
        <v>58146</v>
      </c>
      <c r="G12" s="176">
        <f t="shared" si="1"/>
        <v>320</v>
      </c>
    </row>
    <row r="13" spans="1:7" s="65" customFormat="1" ht="12">
      <c r="A13" s="157">
        <v>8</v>
      </c>
      <c r="B13" s="67" t="s">
        <v>306</v>
      </c>
      <c r="C13" s="175"/>
      <c r="D13" s="175"/>
      <c r="E13" s="175"/>
      <c r="F13" s="175">
        <f t="shared" si="2"/>
        <v>0</v>
      </c>
      <c r="G13" s="176">
        <f t="shared" si="1"/>
        <v>0</v>
      </c>
    </row>
    <row r="14" spans="1:7" s="65" customFormat="1">
      <c r="A14" s="157">
        <v>9</v>
      </c>
      <c r="B14" s="67" t="s">
        <v>307</v>
      </c>
      <c r="C14">
        <v>124735</v>
      </c>
      <c r="D14">
        <v>470</v>
      </c>
      <c r="E14">
        <v>5812</v>
      </c>
      <c r="F14">
        <f>(C14+E14-D14)+13</f>
        <v>130090</v>
      </c>
      <c r="G14" s="176">
        <f t="shared" si="1"/>
        <v>5342</v>
      </c>
    </row>
    <row r="15" spans="1:7" s="65" customFormat="1">
      <c r="A15" s="157">
        <v>10</v>
      </c>
      <c r="B15" s="67" t="s">
        <v>308</v>
      </c>
      <c r="C15">
        <v>14588</v>
      </c>
      <c r="D15">
        <v>7865</v>
      </c>
      <c r="E15">
        <v>2470</v>
      </c>
      <c r="F15">
        <f>(C15+E15-D15)+13</f>
        <v>9206</v>
      </c>
      <c r="G15" s="176">
        <f t="shared" si="1"/>
        <v>-5395</v>
      </c>
    </row>
    <row r="16" spans="1:7" s="65" customFormat="1" ht="12">
      <c r="A16" s="157">
        <v>11</v>
      </c>
      <c r="B16" s="67" t="s">
        <v>309</v>
      </c>
      <c r="C16" s="175"/>
      <c r="D16" s="175"/>
      <c r="E16" s="175"/>
      <c r="F16" s="175">
        <f t="shared" si="2"/>
        <v>0</v>
      </c>
      <c r="G16" s="176">
        <f t="shared" si="1"/>
        <v>0</v>
      </c>
    </row>
    <row r="17" spans="1:8" s="65" customFormat="1">
      <c r="A17" s="157">
        <v>12</v>
      </c>
      <c r="B17" s="67" t="s">
        <v>310</v>
      </c>
      <c r="C17">
        <v>463</v>
      </c>
      <c r="D17">
        <v>673</v>
      </c>
      <c r="E17">
        <v>774</v>
      </c>
      <c r="F17">
        <f>(C17+E17-D17)-13</f>
        <v>551</v>
      </c>
      <c r="G17" s="176">
        <f t="shared" si="1"/>
        <v>101</v>
      </c>
    </row>
    <row r="18" spans="1:8" s="65" customFormat="1" ht="12">
      <c r="A18" s="157">
        <v>13</v>
      </c>
      <c r="B18" s="67" t="s">
        <v>311</v>
      </c>
      <c r="C18" s="175">
        <v>0</v>
      </c>
      <c r="D18" s="175">
        <v>0</v>
      </c>
      <c r="E18" s="175">
        <v>0</v>
      </c>
      <c r="F18" s="175">
        <f t="shared" si="2"/>
        <v>0</v>
      </c>
      <c r="G18" s="176">
        <f t="shared" si="1"/>
        <v>0</v>
      </c>
    </row>
    <row r="19" spans="1:8" s="65" customFormat="1" ht="12">
      <c r="A19" s="157">
        <v>14</v>
      </c>
      <c r="B19" s="67" t="s">
        <v>312</v>
      </c>
      <c r="C19" s="175">
        <v>0</v>
      </c>
      <c r="D19" s="175">
        <v>0</v>
      </c>
      <c r="E19" s="175">
        <v>0</v>
      </c>
      <c r="F19" s="175">
        <f t="shared" si="2"/>
        <v>0</v>
      </c>
      <c r="G19" s="176">
        <f t="shared" si="1"/>
        <v>0</v>
      </c>
    </row>
    <row r="20" spans="1:8" s="65" customFormat="1" ht="12">
      <c r="A20" s="157">
        <v>15</v>
      </c>
      <c r="B20" s="67" t="s">
        <v>313</v>
      </c>
      <c r="C20" s="175">
        <v>0</v>
      </c>
      <c r="D20" s="175">
        <v>0</v>
      </c>
      <c r="E20" s="175">
        <v>0</v>
      </c>
      <c r="F20" s="175">
        <f t="shared" si="2"/>
        <v>0</v>
      </c>
      <c r="G20" s="176">
        <f t="shared" si="1"/>
        <v>0</v>
      </c>
    </row>
    <row r="21" spans="1:8" s="65" customFormat="1" ht="12">
      <c r="A21" s="157">
        <v>16</v>
      </c>
      <c r="B21" s="67" t="s">
        <v>314</v>
      </c>
      <c r="C21" s="175">
        <v>0</v>
      </c>
      <c r="D21" s="175">
        <v>0</v>
      </c>
      <c r="E21" s="175">
        <v>0</v>
      </c>
      <c r="F21" s="175">
        <f t="shared" si="2"/>
        <v>0</v>
      </c>
      <c r="G21" s="176">
        <f t="shared" si="1"/>
        <v>0</v>
      </c>
    </row>
    <row r="22" spans="1:8" s="179" customFormat="1" ht="12">
      <c r="A22" s="157">
        <v>17</v>
      </c>
      <c r="B22" s="67" t="s">
        <v>198</v>
      </c>
      <c r="C22" s="178">
        <f>SUM(C6:C21)</f>
        <v>281413</v>
      </c>
      <c r="D22" s="178">
        <f t="shared" ref="D22:G22" si="3">SUM(D6:D21)</f>
        <v>29737</v>
      </c>
      <c r="E22" s="178">
        <f t="shared" si="3"/>
        <v>17867</v>
      </c>
      <c r="F22" s="178">
        <f t="shared" si="3"/>
        <v>269517</v>
      </c>
      <c r="G22" s="178">
        <f t="shared" si="3"/>
        <v>-11870</v>
      </c>
    </row>
    <row r="23" spans="1:8" s="65" customFormat="1" ht="12">
      <c r="A23" s="65" t="s">
        <v>315</v>
      </c>
    </row>
    <row r="24" spans="1:8" s="65" customFormat="1" ht="12">
      <c r="B24" s="65" t="s">
        <v>316</v>
      </c>
      <c r="E24" s="65" t="s">
        <v>317</v>
      </c>
    </row>
    <row r="30" spans="1:8">
      <c r="H30">
        <v>13</v>
      </c>
    </row>
  </sheetData>
  <mergeCells count="4">
    <mergeCell ref="A2:G2"/>
    <mergeCell ref="B3:E3"/>
    <mergeCell ref="A4:A5"/>
    <mergeCell ref="B4:B5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/>
  </sheetViews>
  <sheetFormatPr defaultRowHeight="13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纳税申报表</vt:lpstr>
      <vt:lpstr>附表一</vt:lpstr>
      <vt:lpstr>附表二</vt:lpstr>
      <vt:lpstr>附表三</vt:lpstr>
      <vt:lpstr>附表四</vt:lpstr>
      <vt:lpstr>附表六</vt:lpstr>
      <vt:lpstr>附表七</vt:lpstr>
      <vt:lpstr>附表十</vt:lpstr>
      <vt:lpstr>Sheet9</vt:lpstr>
    </vt:vector>
  </TitlesOfParts>
  <Company>雨林木风封装组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Microsoft Office</cp:lastModifiedBy>
  <dcterms:created xsi:type="dcterms:W3CDTF">2012-06-25T07:54:47Z</dcterms:created>
  <dcterms:modified xsi:type="dcterms:W3CDTF">2012-06-25T09:22:22Z</dcterms:modified>
</cp:coreProperties>
</file>