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12735" windowHeight="6585" tabRatio="554" activeTab="2"/>
  </bookViews>
  <sheets>
    <sheet name="总分类账" sheetId="6" r:id="rId1"/>
    <sheet name="利润表 " sheetId="7" r:id="rId2"/>
    <sheet name="利润表结构分析" sheetId="8" r:id="rId3"/>
  </sheets>
  <externalReferences>
    <externalReference r:id="rId4"/>
    <externalReference r:id="rId5"/>
    <externalReference r:id="rId6"/>
    <externalReference r:id="rId7"/>
  </externalReferences>
  <definedNames>
    <definedName name="科目编码" localSheetId="0">[1]企业会计科目!$A$3:$A$99</definedName>
    <definedName name="科目编码">[2]企业会计科目!$A$3:$A$100</definedName>
    <definedName name="科目名称" localSheetId="0">[1]企业会计科目!$B$3:$B$99</definedName>
    <definedName name="科目名称">[2]企业会计科目!$B$3:$B$100</definedName>
    <definedName name="明细科目编码" localSheetId="0">[3]会计科目表!$A$3:$A$69</definedName>
    <definedName name="明细科目编码">[4]会计科目表!$A$3:$A$70</definedName>
    <definedName name="明细科目名称" localSheetId="0">[3]会计科目表!$B$3:$B$69</definedName>
    <definedName name="明细科目名称">[4]会计科目表!$B$3:$B$70</definedName>
    <definedName name="总账科目名称" localSheetId="0">[3]总账科目!$B$3:$B$40</definedName>
    <definedName name="总账科目名称">[4]总账科目!$B$3:$B$40</definedName>
  </definedNames>
  <calcPr calcId="145621"/>
</workbook>
</file>

<file path=xl/calcChain.xml><?xml version="1.0" encoding="utf-8"?>
<calcChain xmlns="http://schemas.openxmlformats.org/spreadsheetml/2006/main">
  <c r="D18" i="7" l="1"/>
  <c r="D16" i="7"/>
  <c r="D15" i="7"/>
  <c r="D13" i="7"/>
  <c r="D11" i="7"/>
  <c r="D10" i="7"/>
  <c r="D9" i="7"/>
  <c r="D8" i="7"/>
  <c r="D6" i="7"/>
  <c r="D5" i="7"/>
  <c r="F4" i="6"/>
  <c r="G4" i="6"/>
  <c r="H4" i="6" l="1"/>
  <c r="D18" i="8" l="1"/>
  <c r="D16" i="8"/>
  <c r="D15" i="8"/>
  <c r="D13" i="8"/>
  <c r="D11" i="8"/>
  <c r="D10" i="8"/>
  <c r="D9" i="8"/>
  <c r="D8" i="8"/>
  <c r="D6" i="8"/>
  <c r="D5" i="8"/>
  <c r="D4" i="8"/>
  <c r="E5" i="8" l="1"/>
  <c r="E9" i="8"/>
  <c r="E11" i="8"/>
  <c r="E13" i="8"/>
  <c r="E15" i="8"/>
  <c r="E6" i="8"/>
  <c r="E8" i="8"/>
  <c r="E10" i="8"/>
  <c r="E14" i="8"/>
  <c r="E16" i="8"/>
  <c r="E18" i="8"/>
  <c r="E4" i="8"/>
  <c r="D7" i="8"/>
  <c r="E7" i="8" s="1"/>
  <c r="D12" i="8" l="1"/>
  <c r="E12" i="8" s="1"/>
  <c r="D4" i="7"/>
  <c r="D7" i="7" s="1"/>
  <c r="D12" i="7" s="1"/>
  <c r="D17" i="7" s="1"/>
  <c r="D19" i="7" s="1"/>
  <c r="D17" i="8" l="1"/>
  <c r="E17" i="8" s="1"/>
  <c r="D19" i="8" l="1"/>
  <c r="E19" i="8" s="1"/>
</calcChain>
</file>

<file path=xl/sharedStrings.xml><?xml version="1.0" encoding="utf-8"?>
<sst xmlns="http://schemas.openxmlformats.org/spreadsheetml/2006/main" count="134" uniqueCount="115">
  <si>
    <t>期初余额</t>
  </si>
  <si>
    <t>本期发生额</t>
  </si>
  <si>
    <t>借方</t>
  </si>
  <si>
    <t>贷方</t>
  </si>
  <si>
    <t>1001</t>
  </si>
  <si>
    <t>1002</t>
  </si>
  <si>
    <t>银行存款</t>
  </si>
  <si>
    <t>应收票据</t>
  </si>
  <si>
    <t>应收账款</t>
  </si>
  <si>
    <t>其他应收款</t>
  </si>
  <si>
    <t>坏账准备</t>
  </si>
  <si>
    <t>库存商品</t>
  </si>
  <si>
    <t>待摊费用</t>
  </si>
  <si>
    <t>1501</t>
  </si>
  <si>
    <t>固定资产</t>
  </si>
  <si>
    <t>累计折旧</t>
  </si>
  <si>
    <t>短期借款</t>
  </si>
  <si>
    <t>应付票据</t>
  </si>
  <si>
    <t>应付账款</t>
  </si>
  <si>
    <t>应付股利</t>
  </si>
  <si>
    <t>其他应付款</t>
  </si>
  <si>
    <t>预提费用</t>
  </si>
  <si>
    <t>盈余公积</t>
  </si>
  <si>
    <t>本年利润</t>
  </si>
  <si>
    <t>利润分配</t>
  </si>
  <si>
    <t>4101</t>
  </si>
  <si>
    <t>生产成本</t>
  </si>
  <si>
    <t>制造费用</t>
  </si>
  <si>
    <t>5101</t>
  </si>
  <si>
    <t>主营业务收入</t>
  </si>
  <si>
    <t>其他业务收入</t>
  </si>
  <si>
    <t>投资收益</t>
  </si>
  <si>
    <t>营业外收入</t>
  </si>
  <si>
    <t>主营业务成本</t>
  </si>
  <si>
    <t>管理费用</t>
  </si>
  <si>
    <t>财务费用</t>
  </si>
  <si>
    <t>营业外支出</t>
  </si>
  <si>
    <t>所得税</t>
  </si>
  <si>
    <t>项目</t>
  </si>
  <si>
    <t>注释</t>
  </si>
  <si>
    <t>本月数</t>
  </si>
  <si>
    <r>
      <rPr>
        <b/>
        <sz val="20"/>
        <color theme="1"/>
        <rFont val="方正中倩简体"/>
        <family val="4"/>
        <charset val="134"/>
      </rPr>
      <t>本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方正中倩简体"/>
        <family val="4"/>
        <charset val="134"/>
      </rPr>
      <t>期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方正中倩简体"/>
        <family val="4"/>
        <charset val="134"/>
      </rPr>
      <t>总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方正中倩简体"/>
        <family val="4"/>
        <charset val="134"/>
      </rPr>
      <t>分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方正中倩简体"/>
        <family val="4"/>
        <charset val="134"/>
      </rPr>
      <t>类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方正中倩简体"/>
        <family val="4"/>
        <charset val="134"/>
      </rPr>
      <t xml:space="preserve">账 </t>
    </r>
    <r>
      <rPr>
        <sz val="20"/>
        <color theme="1"/>
        <rFont val="方正中倩简体"/>
        <family val="4"/>
        <charset val="134"/>
      </rPr>
      <t xml:space="preserve">                                                           </t>
    </r>
    <phoneticPr fontId="1" type="noConversion"/>
  </si>
  <si>
    <t>借方总计</t>
  </si>
  <si>
    <t>贷方总计</t>
  </si>
  <si>
    <t>是否平衡</t>
  </si>
  <si>
    <t>科目编号</t>
  </si>
  <si>
    <t>科目名称</t>
  </si>
  <si>
    <t>期初数</t>
  </si>
  <si>
    <t>期末数</t>
  </si>
  <si>
    <t>库存现金</t>
  </si>
  <si>
    <t>1015</t>
  </si>
  <si>
    <t>其他货币基金</t>
  </si>
  <si>
    <t>1121</t>
  </si>
  <si>
    <t>1122</t>
  </si>
  <si>
    <t>1231</t>
  </si>
  <si>
    <t>1241</t>
  </si>
  <si>
    <t>1401</t>
  </si>
  <si>
    <t>材料采购</t>
  </si>
  <si>
    <t>1406</t>
  </si>
  <si>
    <t>1601</t>
  </si>
  <si>
    <t>1602</t>
  </si>
  <si>
    <t>1901</t>
  </si>
  <si>
    <t>待处理财产损益</t>
  </si>
  <si>
    <t>2001</t>
  </si>
  <si>
    <t>2201</t>
  </si>
  <si>
    <t>2202</t>
  </si>
  <si>
    <t>2211</t>
  </si>
  <si>
    <t>应付职工薪酬</t>
  </si>
  <si>
    <t>2231</t>
  </si>
  <si>
    <t>2221</t>
  </si>
  <si>
    <t>应交税费</t>
  </si>
  <si>
    <t>2241</t>
  </si>
  <si>
    <t>2401</t>
  </si>
  <si>
    <t>4001</t>
  </si>
  <si>
    <t>实收资本</t>
  </si>
  <si>
    <t>4103</t>
  </si>
  <si>
    <t>4104</t>
  </si>
  <si>
    <t>5001</t>
  </si>
  <si>
    <t>6001</t>
  </si>
  <si>
    <t>6051</t>
  </si>
  <si>
    <t>6111</t>
  </si>
  <si>
    <t>6301</t>
  </si>
  <si>
    <t>6401</t>
  </si>
  <si>
    <t>6405</t>
  </si>
  <si>
    <t>营业税金及附加</t>
  </si>
  <si>
    <t>6601</t>
  </si>
  <si>
    <t>销售费用</t>
  </si>
  <si>
    <t>6602</t>
  </si>
  <si>
    <t>6603</t>
  </si>
  <si>
    <t>6711</t>
  </si>
  <si>
    <t>6801</t>
  </si>
  <si>
    <t xml:space="preserve">  一、主营业务收入</t>
    <phoneticPr fontId="4" type="noConversion"/>
  </si>
  <si>
    <r>
      <t xml:space="preserve">   </t>
    </r>
    <r>
      <rPr>
        <sz val="11"/>
        <color theme="1"/>
        <rFont val="宋体"/>
        <family val="2"/>
        <charset val="134"/>
      </rPr>
      <t>减</t>
    </r>
    <r>
      <rPr>
        <sz val="11"/>
        <color theme="1"/>
        <rFont val="GulimChe"/>
        <family val="3"/>
        <charset val="129"/>
      </rPr>
      <t>：主</t>
    </r>
    <r>
      <rPr>
        <sz val="11"/>
        <color theme="1"/>
        <rFont val="宋体"/>
        <family val="2"/>
        <charset val="134"/>
      </rPr>
      <t>营业务</t>
    </r>
    <r>
      <rPr>
        <sz val="11"/>
        <color theme="1"/>
        <rFont val="GulimChe"/>
        <family val="3"/>
        <charset val="129"/>
      </rPr>
      <t>成本</t>
    </r>
    <phoneticPr fontId="4" type="noConversion"/>
  </si>
  <si>
    <r>
      <t xml:space="preserve">       主</t>
    </r>
    <r>
      <rPr>
        <sz val="11"/>
        <color theme="1"/>
        <rFont val="宋体"/>
        <family val="2"/>
        <charset val="134"/>
      </rPr>
      <t>营业务税</t>
    </r>
    <r>
      <rPr>
        <sz val="11"/>
        <color theme="1"/>
        <rFont val="GulimChe"/>
        <family val="3"/>
        <charset val="129"/>
      </rPr>
      <t>金及附加</t>
    </r>
    <phoneticPr fontId="4" type="noConversion"/>
  </si>
  <si>
    <t>二、主营业务利润（亏损以负号“-”填列）</t>
    <phoneticPr fontId="4" type="noConversion"/>
  </si>
  <si>
    <r>
      <t xml:space="preserve">   加：其他</t>
    </r>
    <r>
      <rPr>
        <sz val="11"/>
        <color theme="1"/>
        <rFont val="宋体"/>
        <family val="2"/>
        <charset val="134"/>
      </rPr>
      <t>业务</t>
    </r>
    <r>
      <rPr>
        <sz val="11"/>
        <color theme="1"/>
        <rFont val="GulimChe"/>
        <family val="3"/>
        <charset val="129"/>
      </rPr>
      <t>利</t>
    </r>
    <r>
      <rPr>
        <sz val="11"/>
        <color theme="1"/>
        <rFont val="宋体"/>
        <family val="2"/>
        <charset val="134"/>
      </rPr>
      <t>润</t>
    </r>
    <phoneticPr fontId="4" type="noConversion"/>
  </si>
  <si>
    <r>
      <t xml:space="preserve">   </t>
    </r>
    <r>
      <rPr>
        <sz val="11"/>
        <color theme="1"/>
        <rFont val="宋体"/>
        <family val="2"/>
        <charset val="134"/>
      </rPr>
      <t>减</t>
    </r>
    <r>
      <rPr>
        <sz val="11"/>
        <color theme="1"/>
        <rFont val="GulimChe"/>
        <family val="3"/>
        <charset val="129"/>
      </rPr>
      <t>：</t>
    </r>
    <r>
      <rPr>
        <sz val="11"/>
        <color theme="1"/>
        <rFont val="宋体"/>
        <family val="2"/>
        <charset val="134"/>
      </rPr>
      <t>营业费</t>
    </r>
    <r>
      <rPr>
        <sz val="11"/>
        <color theme="1"/>
        <rFont val="GulimChe"/>
        <family val="3"/>
        <charset val="129"/>
      </rPr>
      <t>用</t>
    </r>
    <phoneticPr fontId="4" type="noConversion"/>
  </si>
  <si>
    <r>
      <t xml:space="preserve">       管理</t>
    </r>
    <r>
      <rPr>
        <sz val="11"/>
        <color theme="1"/>
        <rFont val="宋体"/>
        <family val="2"/>
        <charset val="134"/>
      </rPr>
      <t>费</t>
    </r>
    <r>
      <rPr>
        <sz val="11"/>
        <color theme="1"/>
        <rFont val="GulimChe"/>
        <family val="3"/>
        <charset val="129"/>
      </rPr>
      <t>用</t>
    </r>
    <phoneticPr fontId="4" type="noConversion"/>
  </si>
  <si>
    <r>
      <t xml:space="preserve">       </t>
    </r>
    <r>
      <rPr>
        <sz val="11"/>
        <color theme="1"/>
        <rFont val="宋体"/>
        <family val="2"/>
        <charset val="134"/>
      </rPr>
      <t>财务费</t>
    </r>
    <r>
      <rPr>
        <sz val="11"/>
        <color theme="1"/>
        <rFont val="GulimChe"/>
        <family val="3"/>
        <charset val="129"/>
      </rPr>
      <t>用</t>
    </r>
    <phoneticPr fontId="4" type="noConversion"/>
  </si>
  <si>
    <t>三、营业利润（亏损以负号“-”填列）</t>
    <phoneticPr fontId="4" type="noConversion"/>
  </si>
  <si>
    <r>
      <t xml:space="preserve">   加：投</t>
    </r>
    <r>
      <rPr>
        <sz val="11"/>
        <color theme="1"/>
        <rFont val="宋体"/>
        <family val="2"/>
        <charset val="134"/>
      </rPr>
      <t>资</t>
    </r>
    <r>
      <rPr>
        <sz val="11"/>
        <color theme="1"/>
        <rFont val="GulimChe"/>
        <family val="3"/>
        <charset val="129"/>
      </rPr>
      <t>收益（</t>
    </r>
    <r>
      <rPr>
        <sz val="11"/>
        <color theme="1"/>
        <rFont val="宋体"/>
        <family val="2"/>
        <charset val="134"/>
      </rPr>
      <t>亏损</t>
    </r>
    <r>
      <rPr>
        <sz val="11"/>
        <color theme="1"/>
        <rFont val="GulimChe"/>
        <family val="3"/>
        <charset val="129"/>
      </rPr>
      <t>以</t>
    </r>
    <r>
      <rPr>
        <sz val="11"/>
        <color theme="1"/>
        <rFont val="宋体"/>
        <family val="2"/>
        <charset val="134"/>
      </rPr>
      <t>负号</t>
    </r>
    <r>
      <rPr>
        <sz val="11"/>
        <color theme="1"/>
        <rFont val="GulimChe"/>
        <family val="3"/>
        <charset val="129"/>
      </rPr>
      <t>“-”</t>
    </r>
    <r>
      <rPr>
        <sz val="11"/>
        <color theme="1"/>
        <rFont val="宋体"/>
        <family val="2"/>
        <charset val="134"/>
      </rPr>
      <t>填</t>
    </r>
    <r>
      <rPr>
        <sz val="11"/>
        <color theme="1"/>
        <rFont val="GulimChe"/>
        <family val="3"/>
        <charset val="129"/>
      </rPr>
      <t>列）</t>
    </r>
    <phoneticPr fontId="4" type="noConversion"/>
  </si>
  <si>
    <r>
      <t xml:space="preserve">       </t>
    </r>
    <r>
      <rPr>
        <sz val="11"/>
        <color theme="1"/>
        <rFont val="宋体"/>
        <family val="2"/>
        <charset val="134"/>
      </rPr>
      <t>补贴</t>
    </r>
    <r>
      <rPr>
        <sz val="11"/>
        <color theme="1"/>
        <rFont val="GulimChe"/>
        <family val="3"/>
        <charset val="129"/>
      </rPr>
      <t>收入</t>
    </r>
    <phoneticPr fontId="4" type="noConversion"/>
  </si>
  <si>
    <r>
      <t xml:space="preserve">       </t>
    </r>
    <r>
      <rPr>
        <sz val="11"/>
        <color theme="1"/>
        <rFont val="宋体"/>
        <family val="2"/>
        <charset val="134"/>
      </rPr>
      <t>营业</t>
    </r>
    <r>
      <rPr>
        <sz val="11"/>
        <color theme="1"/>
        <rFont val="GulimChe"/>
        <family val="3"/>
        <charset val="129"/>
      </rPr>
      <t>外收入</t>
    </r>
    <phoneticPr fontId="4" type="noConversion"/>
  </si>
  <si>
    <r>
      <t xml:space="preserve">   </t>
    </r>
    <r>
      <rPr>
        <sz val="11"/>
        <color theme="1"/>
        <rFont val="宋体"/>
        <family val="2"/>
        <charset val="134"/>
      </rPr>
      <t>减</t>
    </r>
    <r>
      <rPr>
        <sz val="11"/>
        <color theme="1"/>
        <rFont val="GulimChe"/>
        <family val="3"/>
        <charset val="129"/>
      </rPr>
      <t>：</t>
    </r>
    <r>
      <rPr>
        <sz val="11"/>
        <color theme="1"/>
        <rFont val="宋体"/>
        <family val="2"/>
        <charset val="134"/>
      </rPr>
      <t>营业</t>
    </r>
    <r>
      <rPr>
        <sz val="11"/>
        <color theme="1"/>
        <rFont val="GulimChe"/>
        <family val="3"/>
        <charset val="129"/>
      </rPr>
      <t>外支出</t>
    </r>
    <phoneticPr fontId="4" type="noConversion"/>
  </si>
  <si>
    <t>四、利润总额（亏损以负号“-”填列）</t>
    <phoneticPr fontId="4" type="noConversion"/>
  </si>
  <si>
    <r>
      <t xml:space="preserve">   </t>
    </r>
    <r>
      <rPr>
        <sz val="11"/>
        <color theme="1"/>
        <rFont val="宋体"/>
        <family val="2"/>
        <charset val="134"/>
      </rPr>
      <t>减</t>
    </r>
    <r>
      <rPr>
        <sz val="11"/>
        <color theme="1"/>
        <rFont val="GulimChe"/>
        <family val="3"/>
        <charset val="129"/>
      </rPr>
      <t>：所得</t>
    </r>
    <r>
      <rPr>
        <sz val="11"/>
        <color theme="1"/>
        <rFont val="宋体"/>
        <family val="2"/>
        <charset val="134"/>
      </rPr>
      <t>税</t>
    </r>
    <phoneticPr fontId="4" type="noConversion"/>
  </si>
  <si>
    <t>五、净利润</t>
    <phoneticPr fontId="4" type="noConversion"/>
  </si>
  <si>
    <t>结构分析</t>
    <phoneticPr fontId="1" type="noConversion"/>
  </si>
  <si>
    <t>（2013年5月）</t>
    <phoneticPr fontId="1" type="noConversion"/>
  </si>
  <si>
    <r>
      <t>本 期 利 润 表</t>
    </r>
    <r>
      <rPr>
        <b/>
        <sz val="11"/>
        <color theme="1"/>
        <rFont val="华文隶书"/>
        <family val="3"/>
        <charset val="134"/>
      </rPr>
      <t>（2013年5月）</t>
    </r>
    <phoneticPr fontId="1" type="noConversion"/>
  </si>
  <si>
    <t xml:space="preserve">单位名称：华郎集团   金额单位：元   制表：      审核：        </t>
    <phoneticPr fontId="1" type="noConversion"/>
  </si>
  <si>
    <t xml:space="preserve">单位名称：华郎集团     金额单位：元       制表：      审核：        </t>
    <phoneticPr fontId="1" type="noConversion"/>
  </si>
  <si>
    <r>
      <t>本 期 利 润 表 结 构 分 析</t>
    </r>
    <r>
      <rPr>
        <b/>
        <sz val="11"/>
        <color theme="1"/>
        <rFont val="华文隶书"/>
        <family val="3"/>
        <charset val="134"/>
      </rPr>
      <t>（2013年5月）</t>
    </r>
    <phoneticPr fontId="1" type="noConversion"/>
  </si>
  <si>
    <r>
      <t xml:space="preserve">   </t>
    </r>
    <r>
      <rPr>
        <sz val="11"/>
        <color theme="1"/>
        <rFont val="宋体"/>
        <family val="2"/>
        <charset val="134"/>
      </rPr>
      <t>减</t>
    </r>
    <r>
      <rPr>
        <sz val="11"/>
        <color theme="1"/>
        <rFont val="GulimChe"/>
        <family val="3"/>
        <charset val="129"/>
      </rPr>
      <t>：主</t>
    </r>
    <r>
      <rPr>
        <sz val="11"/>
        <color theme="1"/>
        <rFont val="宋体"/>
        <family val="2"/>
        <charset val="134"/>
      </rPr>
      <t>营业务</t>
    </r>
    <r>
      <rPr>
        <sz val="11"/>
        <color theme="1"/>
        <rFont val="GulimChe"/>
        <family val="3"/>
        <charset val="129"/>
      </rPr>
      <t>成本</t>
    </r>
    <phoneticPr fontId="4" type="noConversion"/>
  </si>
  <si>
    <t>二、主营业务利润（亏损以负号“-”填列）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</si>
</sst>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Gungsuh"/>
      <family val="1"/>
      <charset val="129"/>
    </font>
    <font>
      <u val="singleAccounting"/>
      <sz val="11"/>
      <color theme="1"/>
      <name val="方正粗圆简体"/>
      <family val="3"/>
      <charset val="134"/>
    </font>
    <font>
      <sz val="9"/>
      <name val="宋体"/>
      <family val="3"/>
      <charset val="134"/>
    </font>
    <font>
      <sz val="11"/>
      <color theme="1"/>
      <name val="黑体"/>
      <family val="3"/>
      <charset val="134"/>
    </font>
    <font>
      <b/>
      <sz val="20"/>
      <color theme="1"/>
      <name val="方正中倩简体"/>
      <family val="4"/>
      <charset val="134"/>
    </font>
    <font>
      <b/>
      <sz val="22"/>
      <color theme="1"/>
      <name val="华文隶书"/>
      <family val="3"/>
      <charset val="134"/>
    </font>
    <font>
      <b/>
      <sz val="11"/>
      <color theme="1"/>
      <name val="华文隶书"/>
      <family val="3"/>
      <charset val="134"/>
    </font>
    <font>
      <b/>
      <sz val="22"/>
      <color theme="1"/>
      <name val="宋体"/>
      <family val="3"/>
      <charset val="134"/>
    </font>
    <font>
      <sz val="11"/>
      <color theme="1"/>
      <name val="汉仪楷体简"/>
      <family val="3"/>
      <charset val="134"/>
    </font>
    <font>
      <b/>
      <sz val="11"/>
      <color theme="0"/>
      <name val="汉仪细中圆简"/>
      <family val="3"/>
      <charset val="134"/>
    </font>
    <font>
      <sz val="11"/>
      <color theme="1"/>
      <name val="GulimChe"/>
      <family val="3"/>
      <charset val="129"/>
    </font>
    <font>
      <sz val="11"/>
      <color theme="1"/>
      <name val="DotumChe"/>
      <family val="3"/>
      <charset val="129"/>
    </font>
    <font>
      <sz val="10.5"/>
      <color theme="1"/>
      <name val="DotumChe"/>
      <family val="3"/>
      <charset val="129"/>
    </font>
    <font>
      <sz val="11"/>
      <color theme="1"/>
      <name val="宋体"/>
      <family val="2"/>
      <charset val="134"/>
    </font>
    <font>
      <sz val="20"/>
      <color theme="1"/>
      <name val="方正中倩简体"/>
      <family val="4"/>
      <charset val="134"/>
    </font>
    <font>
      <b/>
      <sz val="20"/>
      <color theme="1"/>
      <name val="汉仪楷体简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方正粗圆简体"/>
      <family val="3"/>
      <charset val="134"/>
    </font>
    <font>
      <sz val="10.5"/>
      <color theme="1"/>
      <name val="Dotum"/>
      <family val="2"/>
      <charset val="129"/>
    </font>
    <font>
      <sz val="10"/>
      <color theme="1"/>
      <name val="Dotum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double">
        <color theme="3" tint="0.39991454817346722"/>
      </left>
      <right style="thin">
        <color theme="3" tint="0.39991454817346722"/>
      </right>
      <top style="double">
        <color theme="3" tint="0.39994506668294322"/>
      </top>
      <bottom style="double">
        <color theme="3" tint="0.39988402966399123"/>
      </bottom>
      <diagonal/>
    </border>
    <border>
      <left style="thin">
        <color theme="3" tint="0.39991454817346722"/>
      </left>
      <right style="thin">
        <color theme="3" tint="0.39991454817346722"/>
      </right>
      <top style="double">
        <color theme="3" tint="0.39994506668294322"/>
      </top>
      <bottom style="double">
        <color theme="3" tint="0.39988402966399123"/>
      </bottom>
      <diagonal/>
    </border>
    <border>
      <left style="double">
        <color theme="3" tint="0.39991454817346722"/>
      </left>
      <right style="thin">
        <color theme="3" tint="0.39988402966399123"/>
      </right>
      <top style="double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double">
        <color theme="3" tint="0.39988402966399123"/>
      </top>
      <bottom style="thin">
        <color theme="3" tint="0.39988402966399123"/>
      </bottom>
      <diagonal/>
    </border>
    <border>
      <left style="double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double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double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double">
        <color theme="3" tint="0.39988402966399123"/>
      </bottom>
      <diagonal/>
    </border>
    <border>
      <left style="thin">
        <color theme="3" tint="0.39991454817346722"/>
      </left>
      <right style="double">
        <color theme="3" tint="0.39988402966399123"/>
      </right>
      <top style="double">
        <color theme="3" tint="0.39994506668294322"/>
      </top>
      <bottom style="double">
        <color theme="3" tint="0.39988402966399123"/>
      </bottom>
      <diagonal/>
    </border>
    <border>
      <left style="thin">
        <color theme="3" tint="0.39988402966399123"/>
      </left>
      <right/>
      <top style="double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double">
        <color theme="3" tint="0.39988402966399123"/>
      </bottom>
      <diagonal/>
    </border>
    <border>
      <left style="thin">
        <color theme="3" tint="0.39985351115451523"/>
      </left>
      <right style="double">
        <color theme="3" tint="0.39985351115451523"/>
      </right>
      <top style="double">
        <color theme="3" tint="0.39988402966399123"/>
      </top>
      <bottom style="thin">
        <color theme="3" tint="0.39982299264503923"/>
      </bottom>
      <diagonal/>
    </border>
    <border>
      <left style="thin">
        <color theme="3" tint="0.39991454817346722"/>
      </left>
      <right style="double">
        <color theme="3" tint="0.39991454817346722"/>
      </right>
      <top style="double">
        <color theme="3" tint="0.39994506668294322"/>
      </top>
      <bottom style="thin">
        <color theme="3" tint="0.39991454817346722"/>
      </bottom>
      <diagonal/>
    </border>
    <border>
      <left style="thin">
        <color theme="3" tint="0.39988402966399123"/>
      </left>
      <right style="double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88402966399123"/>
      </left>
      <right style="double">
        <color theme="3" tint="0.39991454817346722"/>
      </right>
      <top style="thin">
        <color theme="3" tint="0.39991454817346722"/>
      </top>
      <bottom style="double">
        <color theme="3" tint="0.39988402966399123"/>
      </bottom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thin">
        <color theme="3" tint="0.39985351115451523"/>
      </left>
      <right style="double">
        <color theme="3" tint="0.39985351115451523"/>
      </right>
      <top style="double">
        <color theme="3" tint="0.39988402966399123"/>
      </top>
      <bottom style="double">
        <color theme="3" tint="0.39982299264503923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12" fillId="0" borderId="5" xfId="0" applyFont="1" applyBorder="1">
      <alignment vertical="center"/>
    </xf>
    <xf numFmtId="0" fontId="0" fillId="0" borderId="6" xfId="0" applyBorder="1">
      <alignment vertical="center"/>
    </xf>
    <xf numFmtId="0" fontId="16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  <xf numFmtId="176" fontId="14" fillId="0" borderId="11" xfId="0" applyNumberFormat="1" applyFont="1" applyBorder="1" applyAlignment="1">
      <alignment horizontal="center" vertical="center"/>
    </xf>
    <xf numFmtId="176" fontId="14" fillId="0" borderId="15" xfId="0" applyNumberFormat="1" applyFont="1" applyBorder="1" applyAlignment="1">
      <alignment horizontal="center" vertical="center"/>
    </xf>
    <xf numFmtId="176" fontId="18" fillId="2" borderId="17" xfId="0" applyNumberFormat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9" fillId="3" borderId="17" xfId="0" applyFont="1" applyFill="1" applyBorder="1" applyAlignment="1">
      <alignment horizontal="center" vertical="center"/>
    </xf>
    <xf numFmtId="49" fontId="20" fillId="3" borderId="17" xfId="0" applyNumberFormat="1" applyFont="1" applyFill="1" applyBorder="1" applyAlignment="1">
      <alignment horizontal="center" vertical="center"/>
    </xf>
    <xf numFmtId="0" fontId="20" fillId="3" borderId="17" xfId="0" applyFont="1" applyFill="1" applyBorder="1" applyAlignment="1">
      <alignment horizontal="center" vertical="center"/>
    </xf>
    <xf numFmtId="176" fontId="2" fillId="2" borderId="17" xfId="0" applyNumberFormat="1" applyFont="1" applyFill="1" applyBorder="1">
      <alignment vertical="center"/>
    </xf>
    <xf numFmtId="176" fontId="21" fillId="3" borderId="17" xfId="0" applyNumberFormat="1" applyFont="1" applyFill="1" applyBorder="1">
      <alignment vertical="center"/>
    </xf>
    <xf numFmtId="0" fontId="0" fillId="0" borderId="17" xfId="0" applyBorder="1">
      <alignment vertical="center"/>
    </xf>
    <xf numFmtId="10" fontId="13" fillId="5" borderId="13" xfId="0" applyNumberFormat="1" applyFont="1" applyFill="1" applyBorder="1" applyAlignment="1">
      <alignment horizontal="center" vertical="center"/>
    </xf>
    <xf numFmtId="10" fontId="13" fillId="5" borderId="18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left" vertical="center"/>
    </xf>
    <xf numFmtId="176" fontId="13" fillId="6" borderId="15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 vertical="center"/>
    </xf>
    <xf numFmtId="176" fontId="13" fillId="6" borderId="16" xfId="0" applyNumberFormat="1" applyFont="1" applyFill="1" applyBorder="1" applyAlignment="1">
      <alignment horizontal="center" vertical="center"/>
    </xf>
    <xf numFmtId="176" fontId="13" fillId="6" borderId="10" xfId="0" applyNumberFormat="1" applyFont="1" applyFill="1" applyBorder="1" applyAlignment="1">
      <alignment horizontal="center" vertical="center"/>
    </xf>
    <xf numFmtId="176" fontId="13" fillId="6" borderId="11" xfId="0" applyNumberFormat="1" applyFont="1" applyFill="1" applyBorder="1" applyAlignment="1">
      <alignment horizontal="center" vertical="center"/>
    </xf>
    <xf numFmtId="176" fontId="13" fillId="6" borderId="12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081;&#36947;&#20986;&#29256;&#31038;/Excel%202007&#36130;&#21153;&#25253;&#34920;&#21046;&#20316;&#25216;&#24039;&#19982;&#32508;&#21512;&#26696;&#20363;&#25805;&#20316;/09/&#20225;&#19994;&#26085;&#24120;&#36134;&#21153;&#22788;&#29702;&#65288;&#26368;&#32456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081;&#36947;&#20986;&#29256;&#31038;/Excel%20&#36130;&#21153;&#25253;&#34920;&#21046;&#20316;&#25216;&#24039;&#19982;&#32508;&#21512;&#26696;&#20363;&#25805;&#20316;/09/&#20225;&#19994;&#26085;&#24120;&#36134;&#21153;&#22788;&#2970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032;&#24314;&#25991;&#20214;&#22841;/&#31185;&#23398;&#20986;&#29256;&#31038;/2013/Excel%202010&#26085;&#24120;&#20250;&#35745;&#19982;&#36130;&#21153;&#31649;&#29702;/&#25968;&#25454;&#28304;/&#31532;15&#31456;/&#20250;&#35745;&#20973;&#35777;&#35760;&#24405;&#26597;&#35810;&#19982;&#31649;&#2970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185;&#28023;&#20986;&#29256;&#31038;/Excel%202007&#26085;&#24120;&#20250;&#35745;&#19982;&#36130;&#21153;&#31649;&#29702;&#23398;&#20064;&#19977;&#27493;&#26354;/&#31532;13&#31456;%20%20&#22312;Excel%202007&#20013;&#31649;&#29702;&#20250;&#35745;&#20973;&#35777;/&#22312;Excel&#20013;&#31649;&#29702;&#20250;&#35745;&#20973;&#357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企业会计科目"/>
      <sheetName val="总分类科目"/>
      <sheetName val="收款凭证"/>
      <sheetName val="付款凭证"/>
      <sheetName val="转账凭证"/>
      <sheetName val="本期记账凭证清单"/>
      <sheetName val="期初余额表"/>
      <sheetName val="总分类账"/>
      <sheetName val="Sheet1"/>
      <sheetName val="Sheet1 (2)"/>
      <sheetName val="Sheet1 (3)"/>
    </sheetNames>
    <sheetDataSet>
      <sheetData sheetId="0">
        <row r="3">
          <cell r="A3" t="str">
            <v>1001</v>
          </cell>
          <cell r="B3" t="str">
            <v/>
          </cell>
        </row>
        <row r="4">
          <cell r="A4" t="str">
            <v>1002</v>
          </cell>
          <cell r="B4" t="str">
            <v/>
          </cell>
        </row>
        <row r="5">
          <cell r="A5" t="str">
            <v>100201</v>
          </cell>
          <cell r="B5" t="str">
            <v/>
          </cell>
        </row>
        <row r="6">
          <cell r="A6" t="str">
            <v>100202</v>
          </cell>
          <cell r="B6" t="str">
            <v/>
          </cell>
        </row>
        <row r="7">
          <cell r="A7" t="str">
            <v>100203</v>
          </cell>
          <cell r="B7" t="str">
            <v/>
          </cell>
        </row>
        <row r="8">
          <cell r="A8" t="str">
            <v>100206</v>
          </cell>
          <cell r="B8" t="str">
            <v/>
          </cell>
        </row>
        <row r="9">
          <cell r="A9" t="str">
            <v>1009</v>
          </cell>
          <cell r="B9" t="str">
            <v/>
          </cell>
        </row>
        <row r="10">
          <cell r="A10" t="str">
            <v>1111</v>
          </cell>
          <cell r="B10" t="str">
            <v/>
          </cell>
        </row>
        <row r="11">
          <cell r="A11" t="str">
            <v>1131</v>
          </cell>
          <cell r="B11" t="str">
            <v/>
          </cell>
        </row>
        <row r="12">
          <cell r="A12" t="str">
            <v>113101</v>
          </cell>
          <cell r="B12" t="str">
            <v/>
          </cell>
        </row>
        <row r="13">
          <cell r="A13" t="str">
            <v>113103</v>
          </cell>
          <cell r="B13" t="str">
            <v/>
          </cell>
        </row>
        <row r="14">
          <cell r="A14" t="str">
            <v>1133</v>
          </cell>
          <cell r="B14" t="str">
            <v/>
          </cell>
        </row>
        <row r="15">
          <cell r="A15" t="str">
            <v>113301</v>
          </cell>
          <cell r="B15" t="str">
            <v/>
          </cell>
        </row>
        <row r="16">
          <cell r="A16" t="str">
            <v>113302</v>
          </cell>
          <cell r="B16" t="str">
            <v/>
          </cell>
        </row>
        <row r="17">
          <cell r="A17" t="str">
            <v>1141</v>
          </cell>
          <cell r="B17" t="str">
            <v/>
          </cell>
        </row>
        <row r="18">
          <cell r="A18" t="str">
            <v>1211</v>
          </cell>
          <cell r="B18" t="str">
            <v/>
          </cell>
        </row>
        <row r="19">
          <cell r="A19" t="str">
            <v>121101</v>
          </cell>
          <cell r="B19" t="str">
            <v/>
          </cell>
        </row>
        <row r="20">
          <cell r="A20" t="str">
            <v>121102</v>
          </cell>
          <cell r="B20" t="str">
            <v/>
          </cell>
        </row>
        <row r="21">
          <cell r="A21" t="str">
            <v>1243</v>
          </cell>
          <cell r="B21" t="str">
            <v/>
          </cell>
        </row>
        <row r="22">
          <cell r="A22" t="str">
            <v>1301</v>
          </cell>
          <cell r="B22" t="str">
            <v/>
          </cell>
        </row>
        <row r="23">
          <cell r="A23" t="str">
            <v>1501</v>
          </cell>
          <cell r="B23" t="str">
            <v/>
          </cell>
        </row>
        <row r="24">
          <cell r="A24" t="str">
            <v>1502</v>
          </cell>
          <cell r="B24" t="str">
            <v/>
          </cell>
        </row>
        <row r="25">
          <cell r="A25" t="str">
            <v>1911</v>
          </cell>
          <cell r="B25" t="str">
            <v/>
          </cell>
        </row>
        <row r="26">
          <cell r="A26" t="str">
            <v>2101</v>
          </cell>
          <cell r="B26" t="str">
            <v>短期借款</v>
          </cell>
        </row>
        <row r="27">
          <cell r="A27" t="str">
            <v>2111</v>
          </cell>
          <cell r="B27" t="str">
            <v/>
          </cell>
        </row>
        <row r="28">
          <cell r="A28" t="str">
            <v>211101</v>
          </cell>
          <cell r="B28" t="str">
            <v/>
          </cell>
        </row>
        <row r="29">
          <cell r="A29" t="str">
            <v>211102</v>
          </cell>
          <cell r="B29" t="str">
            <v/>
          </cell>
        </row>
        <row r="30">
          <cell r="A30" t="str">
            <v>2121</v>
          </cell>
          <cell r="B30" t="str">
            <v/>
          </cell>
        </row>
        <row r="31">
          <cell r="A31" t="str">
            <v>212101</v>
          </cell>
          <cell r="B31" t="str">
            <v/>
          </cell>
        </row>
        <row r="32">
          <cell r="A32" t="str">
            <v>212102</v>
          </cell>
          <cell r="B32" t="str">
            <v/>
          </cell>
        </row>
        <row r="33">
          <cell r="A33" t="str">
            <v>2151</v>
          </cell>
          <cell r="B33" t="str">
            <v/>
          </cell>
        </row>
        <row r="34">
          <cell r="A34" t="str">
            <v>2153</v>
          </cell>
          <cell r="B34" t="str">
            <v/>
          </cell>
        </row>
        <row r="35">
          <cell r="A35" t="str">
            <v>2161</v>
          </cell>
          <cell r="B35" t="str">
            <v/>
          </cell>
        </row>
        <row r="36">
          <cell r="A36" t="str">
            <v>2171</v>
          </cell>
          <cell r="B36" t="str">
            <v/>
          </cell>
        </row>
        <row r="37">
          <cell r="A37" t="str">
            <v>217101</v>
          </cell>
          <cell r="B37" t="str">
            <v/>
          </cell>
        </row>
        <row r="38">
          <cell r="A38" t="str">
            <v>21710101</v>
          </cell>
          <cell r="B38" t="str">
            <v/>
          </cell>
        </row>
        <row r="39">
          <cell r="A39" t="str">
            <v>21710102</v>
          </cell>
          <cell r="B39" t="str">
            <v/>
          </cell>
        </row>
        <row r="40">
          <cell r="A40" t="str">
            <v>217106</v>
          </cell>
          <cell r="B40" t="str">
            <v/>
          </cell>
        </row>
        <row r="41">
          <cell r="A41" t="str">
            <v>2181</v>
          </cell>
          <cell r="B41" t="str">
            <v/>
          </cell>
        </row>
        <row r="42">
          <cell r="A42" t="str">
            <v>2191</v>
          </cell>
          <cell r="B42" t="str">
            <v/>
          </cell>
        </row>
        <row r="43">
          <cell r="A43" t="str">
            <v>3101</v>
          </cell>
          <cell r="B43" t="str">
            <v/>
          </cell>
        </row>
        <row r="44">
          <cell r="A44" t="str">
            <v>3121</v>
          </cell>
          <cell r="B44" t="str">
            <v/>
          </cell>
        </row>
        <row r="45">
          <cell r="A45" t="str">
            <v>3131</v>
          </cell>
          <cell r="B45" t="str">
            <v/>
          </cell>
        </row>
        <row r="46">
          <cell r="A46" t="str">
            <v>3141</v>
          </cell>
          <cell r="B46" t="str">
            <v/>
          </cell>
        </row>
        <row r="47">
          <cell r="A47" t="str">
            <v>4101</v>
          </cell>
          <cell r="B47" t="str">
            <v/>
          </cell>
        </row>
        <row r="48">
          <cell r="A48" t="str">
            <v>410101</v>
          </cell>
          <cell r="B48" t="str">
            <v/>
          </cell>
        </row>
        <row r="49">
          <cell r="A49" t="str">
            <v>410102</v>
          </cell>
          <cell r="B49" t="str">
            <v/>
          </cell>
        </row>
        <row r="50">
          <cell r="A50" t="str">
            <v>410103</v>
          </cell>
          <cell r="B50" t="str">
            <v/>
          </cell>
        </row>
        <row r="51">
          <cell r="A51" t="str">
            <v>410104</v>
          </cell>
          <cell r="B51" t="str">
            <v/>
          </cell>
        </row>
        <row r="52">
          <cell r="A52" t="str">
            <v>4105</v>
          </cell>
          <cell r="B52" t="str">
            <v/>
          </cell>
        </row>
        <row r="53">
          <cell r="A53" t="str">
            <v>410501</v>
          </cell>
          <cell r="B53" t="str">
            <v/>
          </cell>
        </row>
        <row r="54">
          <cell r="A54" t="str">
            <v>410503</v>
          </cell>
          <cell r="B54" t="str">
            <v/>
          </cell>
        </row>
        <row r="55">
          <cell r="A55" t="str">
            <v>410504</v>
          </cell>
          <cell r="B55" t="str">
            <v/>
          </cell>
        </row>
        <row r="56">
          <cell r="A56" t="str">
            <v>410505</v>
          </cell>
          <cell r="B56" t="str">
            <v/>
          </cell>
        </row>
        <row r="57">
          <cell r="A57" t="str">
            <v>5101</v>
          </cell>
          <cell r="B57" t="str">
            <v/>
          </cell>
        </row>
        <row r="58">
          <cell r="A58" t="str">
            <v>5102</v>
          </cell>
          <cell r="B58" t="str">
            <v/>
          </cell>
        </row>
        <row r="59">
          <cell r="A59" t="str">
            <v>5201</v>
          </cell>
          <cell r="B59" t="str">
            <v/>
          </cell>
        </row>
        <row r="60">
          <cell r="A60" t="str">
            <v>5301</v>
          </cell>
          <cell r="B60" t="str">
            <v/>
          </cell>
        </row>
        <row r="61">
          <cell r="A61" t="str">
            <v>5401</v>
          </cell>
          <cell r="B61" t="str">
            <v/>
          </cell>
        </row>
        <row r="62">
          <cell r="A62" t="str">
            <v>540101</v>
          </cell>
          <cell r="B62" t="str">
            <v/>
          </cell>
        </row>
        <row r="63">
          <cell r="A63" t="str">
            <v>540102</v>
          </cell>
          <cell r="B63" t="str">
            <v/>
          </cell>
        </row>
        <row r="64">
          <cell r="A64" t="str">
            <v>5402</v>
          </cell>
          <cell r="B64" t="str">
            <v/>
          </cell>
        </row>
        <row r="65">
          <cell r="A65" t="str">
            <v>5501</v>
          </cell>
          <cell r="B65" t="str">
            <v/>
          </cell>
        </row>
        <row r="66">
          <cell r="A66" t="str">
            <v>5502</v>
          </cell>
          <cell r="B66" t="str">
            <v/>
          </cell>
        </row>
        <row r="67">
          <cell r="A67" t="str">
            <v>550201</v>
          </cell>
          <cell r="B67" t="str">
            <v/>
          </cell>
        </row>
        <row r="68">
          <cell r="A68" t="str">
            <v>550202</v>
          </cell>
          <cell r="B68" t="str">
            <v/>
          </cell>
        </row>
        <row r="69">
          <cell r="A69" t="str">
            <v>550203</v>
          </cell>
          <cell r="B69" t="str">
            <v/>
          </cell>
        </row>
        <row r="70">
          <cell r="A70" t="str">
            <v>550204</v>
          </cell>
          <cell r="B70" t="str">
            <v/>
          </cell>
        </row>
        <row r="71">
          <cell r="A71" t="str">
            <v>550205</v>
          </cell>
          <cell r="B71" t="str">
            <v/>
          </cell>
        </row>
        <row r="72">
          <cell r="A72" t="str">
            <v>5503</v>
          </cell>
          <cell r="B72" t="str">
            <v/>
          </cell>
        </row>
        <row r="73">
          <cell r="A73" t="str">
            <v>550301</v>
          </cell>
          <cell r="B73" t="str">
            <v/>
          </cell>
        </row>
        <row r="74">
          <cell r="A74" t="str">
            <v>550302</v>
          </cell>
          <cell r="B74" t="str">
            <v/>
          </cell>
        </row>
        <row r="75">
          <cell r="A75" t="str">
            <v>5601</v>
          </cell>
          <cell r="B75" t="str">
            <v/>
          </cell>
        </row>
        <row r="76">
          <cell r="A76" t="str">
            <v>5701</v>
          </cell>
          <cell r="B76" t="str">
            <v/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企业会计科目"/>
      <sheetName val="总分类科目"/>
      <sheetName val="收款凭证"/>
      <sheetName val="付款凭证"/>
      <sheetName val="转账凭证"/>
      <sheetName val="本期记账凭证清单"/>
      <sheetName val="期初余额表"/>
      <sheetName val="总分类账"/>
      <sheetName val="Sheet1"/>
      <sheetName val="Sheet1 (2)"/>
      <sheetName val="Sheet1 (3)"/>
    </sheetNames>
    <sheetDataSet>
      <sheetData sheetId="0">
        <row r="3">
          <cell r="A3" t="str">
            <v>1001</v>
          </cell>
          <cell r="B3" t="str">
            <v/>
          </cell>
        </row>
        <row r="4">
          <cell r="A4" t="str">
            <v>1002</v>
          </cell>
          <cell r="B4" t="str">
            <v/>
          </cell>
        </row>
        <row r="5">
          <cell r="A5" t="str">
            <v>100201</v>
          </cell>
          <cell r="B5" t="str">
            <v/>
          </cell>
        </row>
        <row r="6">
          <cell r="A6" t="str">
            <v>100202</v>
          </cell>
          <cell r="B6" t="str">
            <v/>
          </cell>
        </row>
        <row r="7">
          <cell r="A7" t="str">
            <v>100203</v>
          </cell>
          <cell r="B7" t="str">
            <v/>
          </cell>
        </row>
        <row r="8">
          <cell r="A8" t="str">
            <v>100205</v>
          </cell>
          <cell r="B8" t="str">
            <v/>
          </cell>
        </row>
        <row r="9">
          <cell r="A9" t="str">
            <v>100206</v>
          </cell>
          <cell r="B9" t="str">
            <v/>
          </cell>
        </row>
        <row r="10">
          <cell r="A10" t="str">
            <v>1009</v>
          </cell>
          <cell r="B10" t="str">
            <v/>
          </cell>
        </row>
        <row r="11">
          <cell r="A11" t="str">
            <v>1111</v>
          </cell>
          <cell r="B11" t="str">
            <v/>
          </cell>
        </row>
        <row r="12">
          <cell r="A12" t="str">
            <v>1131</v>
          </cell>
          <cell r="B12" t="str">
            <v/>
          </cell>
        </row>
        <row r="13">
          <cell r="A13" t="str">
            <v>113101</v>
          </cell>
          <cell r="B13" t="str">
            <v/>
          </cell>
        </row>
        <row r="14">
          <cell r="A14" t="str">
            <v>113103</v>
          </cell>
          <cell r="B14" t="str">
            <v/>
          </cell>
        </row>
        <row r="15">
          <cell r="A15" t="str">
            <v>1133</v>
          </cell>
          <cell r="B15" t="str">
            <v/>
          </cell>
        </row>
        <row r="16">
          <cell r="A16" t="str">
            <v>113301</v>
          </cell>
          <cell r="B16" t="str">
            <v/>
          </cell>
        </row>
        <row r="17">
          <cell r="A17" t="str">
            <v>113302</v>
          </cell>
          <cell r="B17" t="str">
            <v/>
          </cell>
        </row>
        <row r="18">
          <cell r="A18" t="str">
            <v>1141</v>
          </cell>
          <cell r="B18" t="str">
            <v/>
          </cell>
        </row>
        <row r="19">
          <cell r="A19" t="str">
            <v>1211</v>
          </cell>
          <cell r="B19" t="str">
            <v/>
          </cell>
        </row>
        <row r="20">
          <cell r="A20" t="str">
            <v>121101</v>
          </cell>
          <cell r="B20" t="str">
            <v/>
          </cell>
        </row>
        <row r="21">
          <cell r="A21" t="str">
            <v>121102</v>
          </cell>
          <cell r="B21" t="str">
            <v/>
          </cell>
        </row>
        <row r="22">
          <cell r="A22" t="str">
            <v>1243</v>
          </cell>
          <cell r="B22" t="str">
            <v/>
          </cell>
        </row>
        <row r="23">
          <cell r="A23" t="str">
            <v>1301</v>
          </cell>
          <cell r="B23" t="str">
            <v/>
          </cell>
        </row>
        <row r="24">
          <cell r="A24" t="str">
            <v>1501</v>
          </cell>
          <cell r="B24" t="str">
            <v/>
          </cell>
        </row>
        <row r="25">
          <cell r="A25" t="str">
            <v>1502</v>
          </cell>
          <cell r="B25" t="str">
            <v/>
          </cell>
        </row>
        <row r="26">
          <cell r="A26" t="str">
            <v>1911</v>
          </cell>
          <cell r="B26" t="str">
            <v/>
          </cell>
        </row>
        <row r="27">
          <cell r="A27" t="str">
            <v>2101</v>
          </cell>
          <cell r="B27" t="str">
            <v>短期借款</v>
          </cell>
        </row>
        <row r="28">
          <cell r="A28" t="str">
            <v>2111</v>
          </cell>
          <cell r="B28" t="str">
            <v/>
          </cell>
        </row>
        <row r="29">
          <cell r="A29" t="str">
            <v>211101</v>
          </cell>
          <cell r="B29" t="str">
            <v/>
          </cell>
        </row>
        <row r="30">
          <cell r="A30" t="str">
            <v>211102</v>
          </cell>
          <cell r="B30" t="str">
            <v/>
          </cell>
        </row>
        <row r="31">
          <cell r="A31" t="str">
            <v>2121</v>
          </cell>
          <cell r="B31" t="str">
            <v/>
          </cell>
        </row>
        <row r="32">
          <cell r="A32" t="str">
            <v>212101</v>
          </cell>
          <cell r="B32" t="str">
            <v/>
          </cell>
        </row>
        <row r="33">
          <cell r="A33" t="str">
            <v>212102</v>
          </cell>
          <cell r="B33" t="str">
            <v/>
          </cell>
        </row>
        <row r="34">
          <cell r="A34" t="str">
            <v>2151</v>
          </cell>
          <cell r="B34" t="str">
            <v/>
          </cell>
        </row>
        <row r="35">
          <cell r="A35" t="str">
            <v>2153</v>
          </cell>
          <cell r="B35" t="str">
            <v/>
          </cell>
        </row>
        <row r="36">
          <cell r="A36" t="str">
            <v>2161</v>
          </cell>
          <cell r="B36" t="str">
            <v/>
          </cell>
        </row>
        <row r="37">
          <cell r="A37" t="str">
            <v>2171</v>
          </cell>
          <cell r="B37" t="str">
            <v/>
          </cell>
        </row>
        <row r="38">
          <cell r="A38" t="str">
            <v>217101</v>
          </cell>
          <cell r="B38" t="str">
            <v/>
          </cell>
        </row>
        <row r="39">
          <cell r="A39" t="str">
            <v>21710101</v>
          </cell>
          <cell r="B39" t="str">
            <v/>
          </cell>
        </row>
        <row r="40">
          <cell r="A40" t="str">
            <v>21710102</v>
          </cell>
          <cell r="B40" t="str">
            <v/>
          </cell>
        </row>
        <row r="41">
          <cell r="A41" t="str">
            <v>217106</v>
          </cell>
          <cell r="B41" t="str">
            <v/>
          </cell>
        </row>
        <row r="42">
          <cell r="A42" t="str">
            <v>2181</v>
          </cell>
          <cell r="B42" t="str">
            <v/>
          </cell>
        </row>
        <row r="43">
          <cell r="A43" t="str">
            <v>2191</v>
          </cell>
          <cell r="B43" t="str">
            <v/>
          </cell>
        </row>
        <row r="44">
          <cell r="A44" t="str">
            <v>3101</v>
          </cell>
          <cell r="B44" t="str">
            <v/>
          </cell>
        </row>
        <row r="45">
          <cell r="A45" t="str">
            <v>3121</v>
          </cell>
          <cell r="B45" t="str">
            <v/>
          </cell>
        </row>
        <row r="46">
          <cell r="A46" t="str">
            <v>3131</v>
          </cell>
          <cell r="B46" t="str">
            <v/>
          </cell>
        </row>
        <row r="47">
          <cell r="A47" t="str">
            <v>3141</v>
          </cell>
          <cell r="B47" t="str">
            <v/>
          </cell>
        </row>
        <row r="48">
          <cell r="A48" t="str">
            <v>4101</v>
          </cell>
          <cell r="B48" t="str">
            <v/>
          </cell>
        </row>
        <row r="49">
          <cell r="A49" t="str">
            <v>410101</v>
          </cell>
          <cell r="B49" t="str">
            <v/>
          </cell>
        </row>
        <row r="50">
          <cell r="A50" t="str">
            <v>410102</v>
          </cell>
          <cell r="B50" t="str">
            <v/>
          </cell>
        </row>
        <row r="51">
          <cell r="A51" t="str">
            <v>410103</v>
          </cell>
          <cell r="B51" t="str">
            <v/>
          </cell>
        </row>
        <row r="52">
          <cell r="A52" t="str">
            <v>410104</v>
          </cell>
          <cell r="B52" t="str">
            <v/>
          </cell>
        </row>
        <row r="53">
          <cell r="A53" t="str">
            <v>4105</v>
          </cell>
          <cell r="B53" t="str">
            <v/>
          </cell>
        </row>
        <row r="54">
          <cell r="A54" t="str">
            <v>410501</v>
          </cell>
          <cell r="B54" t="str">
            <v/>
          </cell>
        </row>
        <row r="55">
          <cell r="A55" t="str">
            <v>410503</v>
          </cell>
          <cell r="B55" t="str">
            <v/>
          </cell>
        </row>
        <row r="56">
          <cell r="A56" t="str">
            <v>410504</v>
          </cell>
          <cell r="B56" t="str">
            <v/>
          </cell>
        </row>
        <row r="57">
          <cell r="A57" t="str">
            <v>410505</v>
          </cell>
          <cell r="B57" t="str">
            <v/>
          </cell>
        </row>
        <row r="58">
          <cell r="A58" t="str">
            <v>5101</v>
          </cell>
          <cell r="B58" t="str">
            <v/>
          </cell>
        </row>
        <row r="59">
          <cell r="A59" t="str">
            <v>5102</v>
          </cell>
          <cell r="B59" t="str">
            <v/>
          </cell>
        </row>
        <row r="60">
          <cell r="A60" t="str">
            <v>5201</v>
          </cell>
          <cell r="B60" t="str">
            <v/>
          </cell>
        </row>
        <row r="61">
          <cell r="A61" t="str">
            <v>5301</v>
          </cell>
          <cell r="B61" t="str">
            <v/>
          </cell>
        </row>
        <row r="62">
          <cell r="A62" t="str">
            <v>5401</v>
          </cell>
          <cell r="B62" t="str">
            <v/>
          </cell>
        </row>
        <row r="63">
          <cell r="A63" t="str">
            <v>540101</v>
          </cell>
          <cell r="B63" t="str">
            <v/>
          </cell>
        </row>
        <row r="64">
          <cell r="A64" t="str">
            <v>540102</v>
          </cell>
          <cell r="B64" t="str">
            <v/>
          </cell>
        </row>
        <row r="65">
          <cell r="A65" t="str">
            <v>5402</v>
          </cell>
          <cell r="B65" t="str">
            <v/>
          </cell>
        </row>
        <row r="66">
          <cell r="A66" t="str">
            <v>5501</v>
          </cell>
          <cell r="B66" t="str">
            <v/>
          </cell>
        </row>
        <row r="67">
          <cell r="A67" t="str">
            <v>5502</v>
          </cell>
          <cell r="B67" t="str">
            <v/>
          </cell>
        </row>
        <row r="68">
          <cell r="A68" t="str">
            <v>550201</v>
          </cell>
          <cell r="B68" t="str">
            <v/>
          </cell>
        </row>
        <row r="69">
          <cell r="A69" t="str">
            <v>550202</v>
          </cell>
          <cell r="B69" t="str">
            <v/>
          </cell>
        </row>
        <row r="70">
          <cell r="A70" t="str">
            <v>550203</v>
          </cell>
          <cell r="B70" t="str">
            <v/>
          </cell>
        </row>
        <row r="71">
          <cell r="A71" t="str">
            <v>550204</v>
          </cell>
          <cell r="B71" t="str">
            <v/>
          </cell>
        </row>
        <row r="72">
          <cell r="A72" t="str">
            <v>550205</v>
          </cell>
          <cell r="B72" t="str">
            <v/>
          </cell>
        </row>
        <row r="73">
          <cell r="A73" t="str">
            <v>5503</v>
          </cell>
          <cell r="B73" t="str">
            <v/>
          </cell>
        </row>
        <row r="74">
          <cell r="A74" t="str">
            <v>550301</v>
          </cell>
          <cell r="B74" t="str">
            <v/>
          </cell>
        </row>
        <row r="75">
          <cell r="A75" t="str">
            <v>550302</v>
          </cell>
          <cell r="B75" t="str">
            <v/>
          </cell>
        </row>
        <row r="76">
          <cell r="A76" t="str">
            <v>5601</v>
          </cell>
          <cell r="B76" t="str">
            <v/>
          </cell>
        </row>
        <row r="77">
          <cell r="A77" t="str">
            <v>5701</v>
          </cell>
          <cell r="B77" t="str">
            <v/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  <row r="100">
          <cell r="A100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会计科目表"/>
      <sheetName val="总账科目"/>
      <sheetName val="记账凭证清单表"/>
      <sheetName val="总分类账"/>
    </sheetNames>
    <sheetDataSet>
      <sheetData sheetId="0">
        <row r="3">
          <cell r="A3" t="str">
            <v>1001</v>
          </cell>
          <cell r="B3" t="str">
            <v>库存现金</v>
          </cell>
        </row>
        <row r="4">
          <cell r="A4" t="str">
            <v>1002</v>
          </cell>
          <cell r="B4" t="str">
            <v>银行存款</v>
          </cell>
        </row>
        <row r="5">
          <cell r="A5" t="str">
            <v>100201</v>
          </cell>
          <cell r="B5" t="str">
            <v>银行存款-中国工商银行</v>
          </cell>
        </row>
        <row r="6">
          <cell r="A6" t="str">
            <v>100202</v>
          </cell>
          <cell r="B6" t="str">
            <v>银行存款-中国建设银行</v>
          </cell>
        </row>
        <row r="7">
          <cell r="A7" t="str">
            <v>100203</v>
          </cell>
          <cell r="B7" t="str">
            <v>银行存款-中国银行</v>
          </cell>
        </row>
        <row r="8">
          <cell r="A8" t="str">
            <v>100204</v>
          </cell>
          <cell r="B8" t="str">
            <v>银行存款-招商银行</v>
          </cell>
        </row>
        <row r="9">
          <cell r="A9" t="str">
            <v>1015</v>
          </cell>
          <cell r="B9" t="str">
            <v>其他货币基金</v>
          </cell>
        </row>
        <row r="10">
          <cell r="A10" t="str">
            <v>1121</v>
          </cell>
          <cell r="B10" t="str">
            <v>应收票据</v>
          </cell>
        </row>
        <row r="11">
          <cell r="A11" t="str">
            <v>1122</v>
          </cell>
          <cell r="B11" t="str">
            <v>应收账款</v>
          </cell>
        </row>
        <row r="12">
          <cell r="A12" t="str">
            <v>1231</v>
          </cell>
          <cell r="B12" t="str">
            <v>其他应收款</v>
          </cell>
        </row>
        <row r="13">
          <cell r="A13" t="str">
            <v>1241</v>
          </cell>
          <cell r="B13" t="str">
            <v>坏账准备</v>
          </cell>
        </row>
        <row r="14">
          <cell r="A14" t="str">
            <v>1401</v>
          </cell>
          <cell r="B14" t="str">
            <v>材料采购</v>
          </cell>
        </row>
        <row r="15">
          <cell r="A15" t="str">
            <v>140101</v>
          </cell>
          <cell r="B15" t="str">
            <v>材料采购-a材料</v>
          </cell>
        </row>
        <row r="16">
          <cell r="A16" t="str">
            <v>140102</v>
          </cell>
          <cell r="B16" t="str">
            <v>材料采购-b材料</v>
          </cell>
        </row>
        <row r="17">
          <cell r="A17" t="str">
            <v>140103</v>
          </cell>
          <cell r="B17" t="str">
            <v>材料采购-c材料</v>
          </cell>
        </row>
        <row r="18">
          <cell r="A18" t="str">
            <v>140104</v>
          </cell>
          <cell r="B18" t="str">
            <v>材料采购-其他</v>
          </cell>
        </row>
        <row r="19">
          <cell r="A19" t="str">
            <v>1406</v>
          </cell>
          <cell r="B19" t="str">
            <v>库存商品</v>
          </cell>
        </row>
        <row r="20">
          <cell r="A20" t="str">
            <v>1501</v>
          </cell>
          <cell r="B20" t="str">
            <v>待摊费用</v>
          </cell>
        </row>
        <row r="21">
          <cell r="A21" t="str">
            <v>1601</v>
          </cell>
          <cell r="B21" t="str">
            <v>固定资产</v>
          </cell>
        </row>
        <row r="22">
          <cell r="A22" t="str">
            <v>1602</v>
          </cell>
          <cell r="B22" t="str">
            <v>累计折旧</v>
          </cell>
        </row>
        <row r="23">
          <cell r="A23" t="str">
            <v>1901</v>
          </cell>
          <cell r="B23" t="str">
            <v>待处理财产损益</v>
          </cell>
        </row>
        <row r="24">
          <cell r="A24" t="str">
            <v>2001</v>
          </cell>
          <cell r="B24" t="str">
            <v>短期借款</v>
          </cell>
        </row>
        <row r="25">
          <cell r="A25" t="str">
            <v>2201</v>
          </cell>
          <cell r="B25" t="str">
            <v>应付票据</v>
          </cell>
        </row>
        <row r="26">
          <cell r="A26" t="str">
            <v>2202</v>
          </cell>
          <cell r="B26" t="str">
            <v>应付账款</v>
          </cell>
        </row>
        <row r="27">
          <cell r="A27" t="str">
            <v>2211</v>
          </cell>
          <cell r="B27" t="str">
            <v>应付职工薪酬</v>
          </cell>
        </row>
        <row r="28">
          <cell r="A28" t="str">
            <v>2231</v>
          </cell>
          <cell r="B28" t="str">
            <v>应付股利</v>
          </cell>
        </row>
        <row r="29">
          <cell r="A29" t="str">
            <v>2221</v>
          </cell>
          <cell r="B29" t="str">
            <v>应交税费</v>
          </cell>
        </row>
        <row r="30">
          <cell r="A30" t="str">
            <v>222101</v>
          </cell>
          <cell r="B30" t="str">
            <v>应交税费-应交增值税</v>
          </cell>
        </row>
        <row r="31">
          <cell r="A31" t="str">
            <v>22210101</v>
          </cell>
          <cell r="B31" t="str">
            <v>应交税费-应交增值税-进项税额</v>
          </cell>
        </row>
        <row r="32">
          <cell r="A32" t="str">
            <v>22210102</v>
          </cell>
          <cell r="B32" t="str">
            <v>应交税费-应交增值税-销项税额</v>
          </cell>
        </row>
        <row r="33">
          <cell r="A33" t="str">
            <v>222106</v>
          </cell>
          <cell r="B33" t="str">
            <v>应交税费-应交所得税</v>
          </cell>
        </row>
        <row r="34">
          <cell r="A34" t="str">
            <v>2241</v>
          </cell>
          <cell r="B34" t="str">
            <v>其他应付款</v>
          </cell>
        </row>
        <row r="35">
          <cell r="A35" t="str">
            <v>2401</v>
          </cell>
          <cell r="B35" t="str">
            <v>预提费用</v>
          </cell>
        </row>
        <row r="36">
          <cell r="A36" t="str">
            <v>4001</v>
          </cell>
          <cell r="B36" t="str">
            <v>实收资本</v>
          </cell>
        </row>
        <row r="37">
          <cell r="A37" t="str">
            <v>4101</v>
          </cell>
          <cell r="B37" t="str">
            <v>盈余公积</v>
          </cell>
        </row>
        <row r="38">
          <cell r="A38" t="str">
            <v>4103</v>
          </cell>
          <cell r="B38" t="str">
            <v>本年利润</v>
          </cell>
        </row>
        <row r="39">
          <cell r="A39" t="str">
            <v>4104</v>
          </cell>
          <cell r="B39" t="str">
            <v>利润分配</v>
          </cell>
        </row>
        <row r="40">
          <cell r="A40" t="str">
            <v>5001</v>
          </cell>
          <cell r="B40" t="str">
            <v>生产成本</v>
          </cell>
        </row>
        <row r="41">
          <cell r="A41" t="str">
            <v>500101</v>
          </cell>
          <cell r="B41" t="str">
            <v>生产成本-工人工资</v>
          </cell>
        </row>
        <row r="42">
          <cell r="A42" t="str">
            <v>500102</v>
          </cell>
          <cell r="B42" t="str">
            <v>生产成本-辅助生产成本</v>
          </cell>
        </row>
        <row r="43">
          <cell r="A43" t="str">
            <v>500103</v>
          </cell>
          <cell r="B43" t="str">
            <v>生产成本-制造费用</v>
          </cell>
        </row>
        <row r="44">
          <cell r="A44" t="str">
            <v>500104</v>
          </cell>
          <cell r="B44" t="str">
            <v>生产成本-材料</v>
          </cell>
        </row>
        <row r="45">
          <cell r="A45" t="str">
            <v>5101</v>
          </cell>
          <cell r="B45" t="str">
            <v>制造费用</v>
          </cell>
        </row>
        <row r="46">
          <cell r="A46" t="str">
            <v>510101</v>
          </cell>
          <cell r="B46" t="str">
            <v>制造费用-电费</v>
          </cell>
        </row>
        <row r="47">
          <cell r="A47" t="str">
            <v>510103</v>
          </cell>
          <cell r="B47" t="str">
            <v>制造费用-水费</v>
          </cell>
        </row>
        <row r="48">
          <cell r="A48" t="str">
            <v>510104</v>
          </cell>
          <cell r="B48" t="str">
            <v>制造费用-折旧费</v>
          </cell>
        </row>
        <row r="49">
          <cell r="A49" t="str">
            <v>510105</v>
          </cell>
          <cell r="B49" t="str">
            <v>制造费用-修理费</v>
          </cell>
        </row>
        <row r="50">
          <cell r="A50" t="str">
            <v>6001</v>
          </cell>
          <cell r="B50" t="str">
            <v>主营业务收入</v>
          </cell>
        </row>
        <row r="51">
          <cell r="A51" t="str">
            <v>6051</v>
          </cell>
          <cell r="B51" t="str">
            <v>其他业务收入</v>
          </cell>
        </row>
        <row r="52">
          <cell r="A52" t="str">
            <v>6111</v>
          </cell>
          <cell r="B52" t="str">
            <v>投资收益</v>
          </cell>
        </row>
        <row r="53">
          <cell r="A53" t="str">
            <v>6301</v>
          </cell>
          <cell r="B53" t="str">
            <v>营业外收入</v>
          </cell>
        </row>
        <row r="54">
          <cell r="A54" t="str">
            <v>6401</v>
          </cell>
          <cell r="B54" t="str">
            <v>主营业务成本</v>
          </cell>
        </row>
        <row r="55">
          <cell r="A55" t="str">
            <v>640101</v>
          </cell>
          <cell r="B55" t="str">
            <v>主营业务成本-销售成本</v>
          </cell>
        </row>
        <row r="56">
          <cell r="A56" t="str">
            <v>640102</v>
          </cell>
          <cell r="B56" t="str">
            <v>主营业务成本-销售折扣折让</v>
          </cell>
        </row>
        <row r="57">
          <cell r="A57" t="str">
            <v>6405</v>
          </cell>
          <cell r="B57" t="str">
            <v>营业税金及附加</v>
          </cell>
        </row>
        <row r="58">
          <cell r="A58" t="str">
            <v>6601</v>
          </cell>
          <cell r="B58" t="str">
            <v>销售费用</v>
          </cell>
        </row>
        <row r="59">
          <cell r="A59" t="str">
            <v>6602</v>
          </cell>
          <cell r="B59" t="str">
            <v>管理费用</v>
          </cell>
        </row>
        <row r="60">
          <cell r="A60" t="str">
            <v>660201</v>
          </cell>
          <cell r="B60" t="str">
            <v>管理费用-管理人员工资</v>
          </cell>
        </row>
        <row r="61">
          <cell r="A61" t="str">
            <v>660202</v>
          </cell>
          <cell r="B61" t="str">
            <v>管理费用-办公费</v>
          </cell>
        </row>
        <row r="62">
          <cell r="A62" t="str">
            <v>660203</v>
          </cell>
          <cell r="B62" t="str">
            <v>管理费用-差旅费</v>
          </cell>
        </row>
        <row r="63">
          <cell r="A63" t="str">
            <v>660204</v>
          </cell>
          <cell r="B63" t="str">
            <v>管理费用-折旧费</v>
          </cell>
        </row>
        <row r="64">
          <cell r="A64" t="str">
            <v>660205</v>
          </cell>
          <cell r="B64" t="str">
            <v>管理费用-坏账损失</v>
          </cell>
        </row>
        <row r="65">
          <cell r="A65" t="str">
            <v>6603</v>
          </cell>
          <cell r="B65" t="str">
            <v>财务费用</v>
          </cell>
        </row>
        <row r="66">
          <cell r="A66" t="str">
            <v>660301</v>
          </cell>
          <cell r="B66" t="str">
            <v>财务费用-利息</v>
          </cell>
        </row>
        <row r="67">
          <cell r="A67" t="str">
            <v>660302</v>
          </cell>
          <cell r="B67" t="str">
            <v>财务费用-手续费</v>
          </cell>
        </row>
        <row r="68">
          <cell r="A68" t="str">
            <v>6711</v>
          </cell>
          <cell r="B68" t="str">
            <v>营业外支出</v>
          </cell>
        </row>
        <row r="69">
          <cell r="A69" t="str">
            <v>6801</v>
          </cell>
          <cell r="B69" t="str">
            <v>所得税</v>
          </cell>
        </row>
      </sheetData>
      <sheetData sheetId="1">
        <row r="3">
          <cell r="B3" t="str">
            <v>库存现金</v>
          </cell>
        </row>
        <row r="4">
          <cell r="B4" t="str">
            <v>银行存款</v>
          </cell>
        </row>
        <row r="5">
          <cell r="B5" t="str">
            <v>其他货币基金</v>
          </cell>
        </row>
        <row r="6">
          <cell r="B6" t="str">
            <v>应收票据</v>
          </cell>
        </row>
        <row r="7">
          <cell r="B7" t="str">
            <v>应收账款</v>
          </cell>
        </row>
        <row r="8">
          <cell r="B8" t="str">
            <v>其他应收款</v>
          </cell>
        </row>
        <row r="9">
          <cell r="B9" t="str">
            <v>坏账准备</v>
          </cell>
        </row>
        <row r="10">
          <cell r="B10" t="str">
            <v>材料采购</v>
          </cell>
        </row>
        <row r="11">
          <cell r="B11" t="str">
            <v>库存商品</v>
          </cell>
        </row>
        <row r="12">
          <cell r="B12" t="str">
            <v>待摊费用</v>
          </cell>
        </row>
        <row r="13">
          <cell r="B13" t="str">
            <v>固定资产</v>
          </cell>
        </row>
        <row r="14">
          <cell r="B14" t="str">
            <v>累计折旧</v>
          </cell>
        </row>
        <row r="15">
          <cell r="B15" t="str">
            <v>待处理财产损益</v>
          </cell>
        </row>
        <row r="16">
          <cell r="B16" t="str">
            <v>短期借款</v>
          </cell>
        </row>
        <row r="17">
          <cell r="B17" t="str">
            <v>应付票据</v>
          </cell>
        </row>
        <row r="18">
          <cell r="B18" t="str">
            <v>应付账款</v>
          </cell>
        </row>
        <row r="19">
          <cell r="B19" t="str">
            <v>应付职工薪酬</v>
          </cell>
        </row>
        <row r="20">
          <cell r="B20" t="str">
            <v>应付股利</v>
          </cell>
        </row>
        <row r="21">
          <cell r="B21" t="str">
            <v>应交税费</v>
          </cell>
        </row>
        <row r="22">
          <cell r="B22" t="str">
            <v>其他应付款</v>
          </cell>
        </row>
        <row r="23">
          <cell r="B23" t="str">
            <v>预提费用</v>
          </cell>
        </row>
        <row r="24">
          <cell r="B24" t="str">
            <v>实收资本</v>
          </cell>
        </row>
        <row r="25">
          <cell r="B25" t="str">
            <v>盈余公积</v>
          </cell>
        </row>
        <row r="26">
          <cell r="B26" t="str">
            <v>本年利润</v>
          </cell>
        </row>
        <row r="27">
          <cell r="B27" t="str">
            <v>利润分配</v>
          </cell>
        </row>
        <row r="28">
          <cell r="B28" t="str">
            <v>生产成本</v>
          </cell>
        </row>
        <row r="29">
          <cell r="B29" t="str">
            <v>制造费用</v>
          </cell>
        </row>
        <row r="30">
          <cell r="B30" t="str">
            <v>主营业务收入</v>
          </cell>
        </row>
        <row r="31">
          <cell r="B31" t="str">
            <v>其他业务收入</v>
          </cell>
        </row>
        <row r="32">
          <cell r="B32" t="str">
            <v>投资收益</v>
          </cell>
        </row>
        <row r="33">
          <cell r="B33" t="str">
            <v>营业外收入</v>
          </cell>
        </row>
        <row r="34">
          <cell r="B34" t="str">
            <v>主营业务成本</v>
          </cell>
        </row>
        <row r="35">
          <cell r="B35" t="str">
            <v>营业税金及附加</v>
          </cell>
        </row>
        <row r="36">
          <cell r="B36" t="str">
            <v>销售费用</v>
          </cell>
        </row>
        <row r="37">
          <cell r="B37" t="str">
            <v>管理费用</v>
          </cell>
        </row>
        <row r="38">
          <cell r="B38" t="str">
            <v>财务费用</v>
          </cell>
        </row>
        <row r="39">
          <cell r="B39" t="str">
            <v>营业外支出</v>
          </cell>
        </row>
        <row r="40">
          <cell r="B40" t="str">
            <v>所得税</v>
          </cell>
        </row>
      </sheetData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会计科目表"/>
      <sheetName val="总账科目"/>
      <sheetName val="本期记账凭证汇总表"/>
      <sheetName val="本期总分类账"/>
    </sheetNames>
    <sheetDataSet>
      <sheetData sheetId="0">
        <row r="3">
          <cell r="A3" t="str">
            <v>1001</v>
          </cell>
          <cell r="B3" t="str">
            <v>现金</v>
          </cell>
        </row>
        <row r="4">
          <cell r="A4" t="str">
            <v>1002</v>
          </cell>
          <cell r="B4" t="str">
            <v>银行存款</v>
          </cell>
        </row>
        <row r="5">
          <cell r="A5" t="str">
            <v>100201</v>
          </cell>
          <cell r="B5" t="str">
            <v>银行存款-中国工商银行</v>
          </cell>
        </row>
        <row r="6">
          <cell r="A6" t="str">
            <v>100202</v>
          </cell>
          <cell r="B6" t="str">
            <v>银行存款-中国建设银行</v>
          </cell>
        </row>
        <row r="7">
          <cell r="A7" t="str">
            <v>100203</v>
          </cell>
          <cell r="B7" t="str">
            <v>银行存款-中国银行</v>
          </cell>
        </row>
        <row r="8">
          <cell r="A8" t="str">
            <v>100204</v>
          </cell>
          <cell r="B8" t="str">
            <v>银行存款-招商银行</v>
          </cell>
        </row>
        <row r="9">
          <cell r="A9" t="str">
            <v>1009</v>
          </cell>
          <cell r="B9" t="str">
            <v>其他货币资金</v>
          </cell>
        </row>
        <row r="10">
          <cell r="A10" t="str">
            <v>1111</v>
          </cell>
          <cell r="B10" t="str">
            <v>应收票据</v>
          </cell>
        </row>
        <row r="11">
          <cell r="A11" t="str">
            <v>1131</v>
          </cell>
          <cell r="B11" t="str">
            <v>应收账款</v>
          </cell>
        </row>
        <row r="12">
          <cell r="A12" t="str">
            <v>1133</v>
          </cell>
          <cell r="B12" t="str">
            <v>其他应收款</v>
          </cell>
        </row>
        <row r="13">
          <cell r="A13" t="str">
            <v>1141</v>
          </cell>
          <cell r="B13" t="str">
            <v>坏账准备</v>
          </cell>
        </row>
        <row r="14">
          <cell r="A14" t="str">
            <v>1211</v>
          </cell>
          <cell r="B14" t="str">
            <v>购买材料</v>
          </cell>
        </row>
        <row r="15">
          <cell r="A15" t="str">
            <v>121101</v>
          </cell>
          <cell r="B15" t="str">
            <v>购买材料-a材料</v>
          </cell>
        </row>
        <row r="16">
          <cell r="A16" t="str">
            <v>121102</v>
          </cell>
          <cell r="B16" t="str">
            <v>购买材料-b材料</v>
          </cell>
        </row>
        <row r="17">
          <cell r="A17" t="str">
            <v>121103</v>
          </cell>
          <cell r="B17" t="str">
            <v>购买材料-c材料</v>
          </cell>
        </row>
        <row r="18">
          <cell r="A18" t="str">
            <v>121104</v>
          </cell>
          <cell r="B18" t="str">
            <v>购买材料-其他</v>
          </cell>
        </row>
        <row r="19">
          <cell r="A19" t="str">
            <v>1243</v>
          </cell>
          <cell r="B19" t="str">
            <v>库存商品</v>
          </cell>
        </row>
        <row r="20">
          <cell r="A20" t="str">
            <v>1301</v>
          </cell>
          <cell r="B20" t="str">
            <v>待摊费用</v>
          </cell>
        </row>
        <row r="21">
          <cell r="A21" t="str">
            <v>1501</v>
          </cell>
          <cell r="B21" t="str">
            <v>固定资产</v>
          </cell>
        </row>
        <row r="22">
          <cell r="A22" t="str">
            <v>1502</v>
          </cell>
          <cell r="B22" t="str">
            <v>累计折旧</v>
          </cell>
        </row>
        <row r="23">
          <cell r="A23" t="str">
            <v>1911</v>
          </cell>
          <cell r="B23" t="str">
            <v>待处理财产损溢</v>
          </cell>
        </row>
        <row r="24">
          <cell r="A24" t="str">
            <v>2101</v>
          </cell>
          <cell r="B24" t="str">
            <v>短期借款</v>
          </cell>
        </row>
        <row r="25">
          <cell r="A25" t="str">
            <v>2111</v>
          </cell>
          <cell r="B25" t="str">
            <v>应付票据</v>
          </cell>
        </row>
        <row r="26">
          <cell r="A26" t="str">
            <v>2121</v>
          </cell>
          <cell r="B26" t="str">
            <v>应付账款</v>
          </cell>
        </row>
        <row r="27">
          <cell r="A27" t="str">
            <v>2151</v>
          </cell>
          <cell r="B27" t="str">
            <v>应付工资</v>
          </cell>
        </row>
        <row r="28">
          <cell r="A28" t="str">
            <v>2153</v>
          </cell>
          <cell r="B28" t="str">
            <v>应付福利费</v>
          </cell>
        </row>
        <row r="29">
          <cell r="A29" t="str">
            <v>2161</v>
          </cell>
          <cell r="B29" t="str">
            <v>应付股利</v>
          </cell>
        </row>
        <row r="30">
          <cell r="A30" t="str">
            <v>2171</v>
          </cell>
          <cell r="B30" t="str">
            <v>应交税金</v>
          </cell>
        </row>
        <row r="31">
          <cell r="A31" t="str">
            <v>217101</v>
          </cell>
          <cell r="B31" t="str">
            <v>应交税金-应交增值税</v>
          </cell>
        </row>
        <row r="32">
          <cell r="A32" t="str">
            <v>21710101</v>
          </cell>
          <cell r="B32" t="str">
            <v>应交税金-应交增值税-进项税额</v>
          </cell>
        </row>
        <row r="33">
          <cell r="A33" t="str">
            <v>21710102</v>
          </cell>
          <cell r="B33" t="str">
            <v>应交税金-应交增值税-销项税额</v>
          </cell>
        </row>
        <row r="34">
          <cell r="A34" t="str">
            <v>217106</v>
          </cell>
          <cell r="B34" t="str">
            <v>应交税金-应交所得税</v>
          </cell>
        </row>
        <row r="35">
          <cell r="A35" t="str">
            <v>2181</v>
          </cell>
          <cell r="B35" t="str">
            <v>其他应付款</v>
          </cell>
        </row>
        <row r="36">
          <cell r="A36" t="str">
            <v>2191</v>
          </cell>
          <cell r="B36" t="str">
            <v>预提费用</v>
          </cell>
        </row>
        <row r="37">
          <cell r="A37" t="str">
            <v>3101</v>
          </cell>
          <cell r="B37" t="str">
            <v>实收资本(或股本)</v>
          </cell>
        </row>
        <row r="38">
          <cell r="A38" t="str">
            <v>3121</v>
          </cell>
          <cell r="B38" t="str">
            <v>盈余公积</v>
          </cell>
        </row>
        <row r="39">
          <cell r="A39" t="str">
            <v>3131</v>
          </cell>
          <cell r="B39" t="str">
            <v>本年利润</v>
          </cell>
        </row>
        <row r="40">
          <cell r="A40" t="str">
            <v>3141</v>
          </cell>
          <cell r="B40" t="str">
            <v>利润分配</v>
          </cell>
        </row>
        <row r="41">
          <cell r="A41" t="str">
            <v>4101</v>
          </cell>
          <cell r="B41" t="str">
            <v>生产成本</v>
          </cell>
        </row>
        <row r="42">
          <cell r="A42" t="str">
            <v>410101</v>
          </cell>
          <cell r="B42" t="str">
            <v>生产成本-工人工资</v>
          </cell>
        </row>
        <row r="43">
          <cell r="A43" t="str">
            <v>410102</v>
          </cell>
          <cell r="B43" t="str">
            <v>生产成本-辅助生产成本</v>
          </cell>
        </row>
        <row r="44">
          <cell r="A44" t="str">
            <v>410103</v>
          </cell>
          <cell r="B44" t="str">
            <v>生产成本-制造费用</v>
          </cell>
        </row>
        <row r="45">
          <cell r="A45" t="str">
            <v>410104</v>
          </cell>
          <cell r="B45" t="str">
            <v>生产成本-材料</v>
          </cell>
        </row>
        <row r="46">
          <cell r="A46" t="str">
            <v>4105</v>
          </cell>
          <cell r="B46" t="str">
            <v>制造费用</v>
          </cell>
        </row>
        <row r="47">
          <cell r="A47" t="str">
            <v>410501</v>
          </cell>
          <cell r="B47" t="str">
            <v>制造费用-电费</v>
          </cell>
        </row>
        <row r="48">
          <cell r="A48" t="str">
            <v>410503</v>
          </cell>
          <cell r="B48" t="str">
            <v>制造费用-水费</v>
          </cell>
        </row>
        <row r="49">
          <cell r="A49" t="str">
            <v>410504</v>
          </cell>
          <cell r="B49" t="str">
            <v>制造费用-折旧费</v>
          </cell>
        </row>
        <row r="50">
          <cell r="A50" t="str">
            <v>410505</v>
          </cell>
          <cell r="B50" t="str">
            <v>制造费用-修理费</v>
          </cell>
        </row>
        <row r="51">
          <cell r="A51" t="str">
            <v>5101</v>
          </cell>
          <cell r="B51" t="str">
            <v>主营业务收入</v>
          </cell>
        </row>
        <row r="52">
          <cell r="A52" t="str">
            <v>5102</v>
          </cell>
          <cell r="B52" t="str">
            <v>其他业务收入</v>
          </cell>
        </row>
        <row r="53">
          <cell r="A53" t="str">
            <v>5201</v>
          </cell>
          <cell r="B53" t="str">
            <v>投资收益</v>
          </cell>
        </row>
        <row r="54">
          <cell r="A54" t="str">
            <v>5301</v>
          </cell>
          <cell r="B54" t="str">
            <v>营业外收入</v>
          </cell>
        </row>
        <row r="55">
          <cell r="A55" t="str">
            <v>5401</v>
          </cell>
          <cell r="B55" t="str">
            <v>主营业务成本</v>
          </cell>
        </row>
        <row r="56">
          <cell r="A56" t="str">
            <v>540101</v>
          </cell>
          <cell r="B56" t="str">
            <v>主营业务成本-销售成本</v>
          </cell>
        </row>
        <row r="57">
          <cell r="A57" t="str">
            <v>540102</v>
          </cell>
          <cell r="B57" t="str">
            <v>主营业务成本-销售折扣折让</v>
          </cell>
        </row>
        <row r="58">
          <cell r="A58" t="str">
            <v>5402</v>
          </cell>
          <cell r="B58" t="str">
            <v>主营业务税金及附加</v>
          </cell>
        </row>
        <row r="59">
          <cell r="A59" t="str">
            <v>5501</v>
          </cell>
          <cell r="B59" t="str">
            <v>营业费用</v>
          </cell>
        </row>
        <row r="60">
          <cell r="A60" t="str">
            <v>5502</v>
          </cell>
          <cell r="B60" t="str">
            <v>管理费用</v>
          </cell>
        </row>
        <row r="61">
          <cell r="A61" t="str">
            <v>550201</v>
          </cell>
          <cell r="B61" t="str">
            <v>管理费用-管理人员工资</v>
          </cell>
        </row>
        <row r="62">
          <cell r="A62" t="str">
            <v>550202</v>
          </cell>
          <cell r="B62" t="str">
            <v>管理费用-办公费</v>
          </cell>
        </row>
        <row r="63">
          <cell r="A63" t="str">
            <v>550203</v>
          </cell>
          <cell r="B63" t="str">
            <v>管理费用-差旅费</v>
          </cell>
        </row>
        <row r="64">
          <cell r="A64" t="str">
            <v>550204</v>
          </cell>
          <cell r="B64" t="str">
            <v>管理费用-折旧费</v>
          </cell>
        </row>
        <row r="65">
          <cell r="A65" t="str">
            <v>550205</v>
          </cell>
          <cell r="B65" t="str">
            <v>管理费用-坏账损失</v>
          </cell>
        </row>
        <row r="66">
          <cell r="A66" t="str">
            <v>5503</v>
          </cell>
          <cell r="B66" t="str">
            <v>财务费用</v>
          </cell>
        </row>
        <row r="67">
          <cell r="A67" t="str">
            <v>550301</v>
          </cell>
          <cell r="B67" t="str">
            <v>财务费用-利息</v>
          </cell>
        </row>
        <row r="68">
          <cell r="A68" t="str">
            <v>550302</v>
          </cell>
          <cell r="B68" t="str">
            <v>财务费用-手续费</v>
          </cell>
        </row>
        <row r="69">
          <cell r="A69" t="str">
            <v>5601</v>
          </cell>
          <cell r="B69" t="str">
            <v>营业外支出</v>
          </cell>
        </row>
        <row r="70">
          <cell r="A70" t="str">
            <v>5701</v>
          </cell>
          <cell r="B70" t="str">
            <v>所得税</v>
          </cell>
        </row>
      </sheetData>
      <sheetData sheetId="1">
        <row r="3">
          <cell r="B3" t="str">
            <v>现金</v>
          </cell>
        </row>
        <row r="4">
          <cell r="B4" t="str">
            <v>银行存款</v>
          </cell>
        </row>
        <row r="5">
          <cell r="B5" t="str">
            <v>其他货币资金</v>
          </cell>
        </row>
        <row r="6">
          <cell r="B6" t="str">
            <v>应收票据</v>
          </cell>
        </row>
        <row r="7">
          <cell r="B7" t="str">
            <v>应收账款</v>
          </cell>
        </row>
        <row r="8">
          <cell r="B8" t="str">
            <v>其他应收款</v>
          </cell>
        </row>
        <row r="9">
          <cell r="B9" t="str">
            <v>坏账准备</v>
          </cell>
        </row>
        <row r="10">
          <cell r="B10" t="str">
            <v>购买材料</v>
          </cell>
        </row>
        <row r="11">
          <cell r="B11" t="str">
            <v>库存商品</v>
          </cell>
        </row>
        <row r="12">
          <cell r="B12" t="str">
            <v>待摊费用</v>
          </cell>
        </row>
        <row r="13">
          <cell r="B13" t="str">
            <v>固定资产</v>
          </cell>
        </row>
        <row r="14">
          <cell r="B14" t="str">
            <v>累计折旧</v>
          </cell>
        </row>
        <row r="15">
          <cell r="B15" t="str">
            <v>待处理财产损溢</v>
          </cell>
        </row>
        <row r="16">
          <cell r="B16" t="str">
            <v>短期借款</v>
          </cell>
        </row>
        <row r="17">
          <cell r="B17" t="str">
            <v>应付票据</v>
          </cell>
        </row>
        <row r="18">
          <cell r="B18" t="str">
            <v>应付账款</v>
          </cell>
        </row>
        <row r="19">
          <cell r="B19" t="str">
            <v>应付工资</v>
          </cell>
        </row>
        <row r="20">
          <cell r="B20" t="str">
            <v>应付福利费</v>
          </cell>
        </row>
        <row r="21">
          <cell r="B21" t="str">
            <v>应付股利</v>
          </cell>
        </row>
        <row r="22">
          <cell r="B22" t="str">
            <v>应交税金</v>
          </cell>
        </row>
        <row r="23">
          <cell r="B23" t="str">
            <v>其他应付款</v>
          </cell>
        </row>
        <row r="24">
          <cell r="B24" t="str">
            <v>预提费用</v>
          </cell>
        </row>
        <row r="25">
          <cell r="B25" t="str">
            <v>实收资本(或股本)</v>
          </cell>
        </row>
        <row r="26">
          <cell r="B26" t="str">
            <v>盈余公积</v>
          </cell>
        </row>
        <row r="27">
          <cell r="B27" t="str">
            <v>本年利润</v>
          </cell>
        </row>
        <row r="28">
          <cell r="B28" t="str">
            <v>利润分配</v>
          </cell>
        </row>
        <row r="29">
          <cell r="B29" t="str">
            <v>生产成本</v>
          </cell>
        </row>
        <row r="30">
          <cell r="B30" t="str">
            <v>制造费用</v>
          </cell>
        </row>
        <row r="31">
          <cell r="B31" t="str">
            <v>主营业务收入</v>
          </cell>
        </row>
        <row r="32">
          <cell r="B32" t="str">
            <v>其他业务收入</v>
          </cell>
        </row>
        <row r="33">
          <cell r="B33" t="str">
            <v>投资收益</v>
          </cell>
        </row>
        <row r="34">
          <cell r="B34" t="str">
            <v>营业外收入</v>
          </cell>
        </row>
        <row r="35">
          <cell r="B35" t="str">
            <v>主营业务成本</v>
          </cell>
        </row>
        <row r="36">
          <cell r="B36" t="str">
            <v>营业费用</v>
          </cell>
        </row>
        <row r="37">
          <cell r="B37" t="str">
            <v>管理费用</v>
          </cell>
        </row>
        <row r="38">
          <cell r="B38" t="str">
            <v>财务费用</v>
          </cell>
        </row>
        <row r="39">
          <cell r="B39" t="str">
            <v>营业外支出</v>
          </cell>
        </row>
        <row r="40">
          <cell r="B40" t="str">
            <v>所得税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M20" sqref="M20"/>
    </sheetView>
  </sheetViews>
  <sheetFormatPr defaultRowHeight="13.5"/>
  <cols>
    <col min="1" max="1" width="10" customWidth="1"/>
    <col min="2" max="2" width="17.375" customWidth="1"/>
    <col min="3" max="5" width="9.5" customWidth="1"/>
    <col min="6" max="6" width="12.25" customWidth="1"/>
    <col min="7" max="7" width="12.125" customWidth="1"/>
    <col min="8" max="8" width="10.875" customWidth="1"/>
    <col min="9" max="9" width="4.5" customWidth="1"/>
  </cols>
  <sheetData>
    <row r="1" spans="1:11" ht="21" customHeight="1">
      <c r="A1" s="36" t="s">
        <v>41</v>
      </c>
      <c r="B1" s="36"/>
      <c r="C1" s="36"/>
      <c r="D1" s="36"/>
      <c r="E1" s="36"/>
      <c r="F1" s="36"/>
      <c r="G1" s="36"/>
      <c r="H1" s="36"/>
      <c r="I1" s="5"/>
    </row>
    <row r="2" spans="1:11" ht="18.75" customHeight="1" thickBot="1">
      <c r="A2" s="37" t="s">
        <v>108</v>
      </c>
      <c r="B2" s="37"/>
      <c r="C2" s="37"/>
      <c r="D2" s="37"/>
      <c r="E2" s="37"/>
      <c r="F2" s="37"/>
      <c r="G2" s="37"/>
      <c r="H2" s="37"/>
      <c r="I2" s="6"/>
    </row>
    <row r="3" spans="1:11" ht="20.25" customHeight="1" thickTop="1" thickBot="1">
      <c r="A3" s="6"/>
      <c r="B3" s="6"/>
      <c r="C3" s="6"/>
      <c r="D3" s="6"/>
      <c r="E3" s="6"/>
      <c r="F3" s="11" t="s">
        <v>42</v>
      </c>
      <c r="G3" s="11" t="s">
        <v>43</v>
      </c>
      <c r="H3" s="11" t="s">
        <v>44</v>
      </c>
      <c r="I3" s="6"/>
    </row>
    <row r="4" spans="1:11" ht="16.5" customHeight="1" thickTop="1" thickBot="1">
      <c r="A4" s="6"/>
      <c r="B4" s="6"/>
      <c r="C4" s="6"/>
      <c r="D4" s="6"/>
      <c r="E4" s="6"/>
      <c r="F4" s="11">
        <f>SUM(F8:F99)</f>
        <v>2196450</v>
      </c>
      <c r="G4" s="11">
        <f>SUM(G8:G99)</f>
        <v>2196450</v>
      </c>
      <c r="H4" s="11" t="str">
        <f>IF(F4=G4,"平衡","不平衡")</f>
        <v>平衡</v>
      </c>
      <c r="I4" s="6"/>
    </row>
    <row r="5" spans="1:11" ht="13.5" customHeight="1" thickTop="1" thickBot="1">
      <c r="A5" s="12"/>
      <c r="B5" s="12"/>
      <c r="C5" s="12"/>
      <c r="D5" s="12"/>
      <c r="E5" s="12"/>
      <c r="F5" s="12"/>
      <c r="G5" s="12"/>
      <c r="H5" s="12"/>
      <c r="I5" s="6"/>
    </row>
    <row r="6" spans="1:11" ht="15" thickTop="1" thickBot="1">
      <c r="A6" s="38" t="s">
        <v>45</v>
      </c>
      <c r="B6" s="38" t="s">
        <v>46</v>
      </c>
      <c r="C6" s="38" t="s">
        <v>0</v>
      </c>
      <c r="D6" s="38"/>
      <c r="E6" s="38" t="s">
        <v>47</v>
      </c>
      <c r="F6" s="38" t="s">
        <v>1</v>
      </c>
      <c r="G6" s="38"/>
      <c r="H6" s="38" t="s">
        <v>48</v>
      </c>
      <c r="I6" s="7"/>
    </row>
    <row r="7" spans="1:11" ht="15" thickTop="1" thickBot="1">
      <c r="A7" s="38"/>
      <c r="B7" s="38"/>
      <c r="C7" s="13" t="s">
        <v>2</v>
      </c>
      <c r="D7" s="13" t="s">
        <v>3</v>
      </c>
      <c r="E7" s="38"/>
      <c r="F7" s="13" t="s">
        <v>2</v>
      </c>
      <c r="G7" s="13" t="s">
        <v>3</v>
      </c>
      <c r="H7" s="38"/>
      <c r="I7" s="7"/>
    </row>
    <row r="8" spans="1:11" ht="15" thickTop="1" thickBot="1">
      <c r="A8" s="14" t="s">
        <v>4</v>
      </c>
      <c r="B8" s="15" t="s">
        <v>49</v>
      </c>
      <c r="C8" s="16">
        <v>5000</v>
      </c>
      <c r="D8" s="16">
        <v>0</v>
      </c>
      <c r="E8" s="17">
        <v>5000</v>
      </c>
      <c r="F8" s="16">
        <v>29480</v>
      </c>
      <c r="G8" s="16">
        <v>22800</v>
      </c>
      <c r="H8" s="17">
        <v>11680</v>
      </c>
      <c r="I8" s="7"/>
      <c r="K8" s="8"/>
    </row>
    <row r="9" spans="1:11" ht="15" thickTop="1" thickBot="1">
      <c r="A9" s="14" t="s">
        <v>5</v>
      </c>
      <c r="B9" s="15" t="s">
        <v>6</v>
      </c>
      <c r="C9" s="16">
        <v>66000</v>
      </c>
      <c r="D9" s="16">
        <v>0</v>
      </c>
      <c r="E9" s="17">
        <v>66000</v>
      </c>
      <c r="F9" s="16">
        <v>220080</v>
      </c>
      <c r="G9" s="16">
        <v>106230</v>
      </c>
      <c r="H9" s="17">
        <v>179850</v>
      </c>
      <c r="I9" s="7"/>
    </row>
    <row r="10" spans="1:11" ht="15" thickTop="1" thickBot="1">
      <c r="A10" s="14" t="s">
        <v>50</v>
      </c>
      <c r="B10" s="15" t="s">
        <v>51</v>
      </c>
      <c r="C10" s="16">
        <v>0</v>
      </c>
      <c r="D10" s="16">
        <v>0</v>
      </c>
      <c r="E10" s="17">
        <v>0</v>
      </c>
      <c r="F10" s="16">
        <v>0</v>
      </c>
      <c r="G10" s="16">
        <v>0</v>
      </c>
      <c r="H10" s="17">
        <v>0</v>
      </c>
      <c r="I10" s="7"/>
    </row>
    <row r="11" spans="1:11" ht="15" thickTop="1" thickBot="1">
      <c r="A11" s="14" t="s">
        <v>52</v>
      </c>
      <c r="B11" s="15" t="s">
        <v>7</v>
      </c>
      <c r="C11" s="16">
        <v>39000</v>
      </c>
      <c r="D11" s="16">
        <v>0</v>
      </c>
      <c r="E11" s="17">
        <v>39000</v>
      </c>
      <c r="F11" s="16">
        <v>0</v>
      </c>
      <c r="G11" s="16">
        <v>17780</v>
      </c>
      <c r="H11" s="17">
        <v>21220</v>
      </c>
      <c r="I11" s="7"/>
    </row>
    <row r="12" spans="1:11" ht="15" thickTop="1" thickBot="1">
      <c r="A12" s="14" t="s">
        <v>53</v>
      </c>
      <c r="B12" s="15" t="s">
        <v>8</v>
      </c>
      <c r="C12" s="16">
        <v>29260</v>
      </c>
      <c r="D12" s="16">
        <v>0</v>
      </c>
      <c r="E12" s="17">
        <v>29260</v>
      </c>
      <c r="F12" s="16">
        <v>66900</v>
      </c>
      <c r="G12" s="16">
        <v>13900</v>
      </c>
      <c r="H12" s="17">
        <v>82260</v>
      </c>
      <c r="I12" s="7"/>
    </row>
    <row r="13" spans="1:11" ht="15" thickTop="1" thickBot="1">
      <c r="A13" s="14" t="s">
        <v>54</v>
      </c>
      <c r="B13" s="15" t="s">
        <v>9</v>
      </c>
      <c r="C13" s="16">
        <v>6000</v>
      </c>
      <c r="D13" s="16">
        <v>0</v>
      </c>
      <c r="E13" s="17">
        <v>6000</v>
      </c>
      <c r="F13" s="16">
        <v>1280</v>
      </c>
      <c r="G13" s="16">
        <v>0</v>
      </c>
      <c r="H13" s="17">
        <v>7280</v>
      </c>
      <c r="I13" s="7"/>
    </row>
    <row r="14" spans="1:11" ht="15" thickTop="1" thickBot="1">
      <c r="A14" s="14" t="s">
        <v>55</v>
      </c>
      <c r="B14" s="15" t="s">
        <v>10</v>
      </c>
      <c r="C14" s="16">
        <v>0</v>
      </c>
      <c r="D14" s="16">
        <v>5000</v>
      </c>
      <c r="E14" s="17">
        <v>-5000</v>
      </c>
      <c r="F14" s="16">
        <v>0</v>
      </c>
      <c r="G14" s="16">
        <v>1430</v>
      </c>
      <c r="H14" s="17">
        <v>-6430</v>
      </c>
      <c r="I14" s="7"/>
    </row>
    <row r="15" spans="1:11" ht="15" thickTop="1" thickBot="1">
      <c r="A15" s="14" t="s">
        <v>56</v>
      </c>
      <c r="B15" s="15" t="s">
        <v>57</v>
      </c>
      <c r="C15" s="16">
        <v>121000</v>
      </c>
      <c r="D15" s="16">
        <v>0</v>
      </c>
      <c r="E15" s="17">
        <v>121000</v>
      </c>
      <c r="F15" s="16">
        <v>14400</v>
      </c>
      <c r="G15" s="16">
        <v>280900</v>
      </c>
      <c r="H15" s="17">
        <v>-145500</v>
      </c>
      <c r="I15" s="7"/>
    </row>
    <row r="16" spans="1:11" ht="15" thickTop="1" thickBot="1">
      <c r="A16" s="14" t="s">
        <v>58</v>
      </c>
      <c r="B16" s="15" t="s">
        <v>11</v>
      </c>
      <c r="C16" s="16">
        <v>81000</v>
      </c>
      <c r="D16" s="16">
        <v>0</v>
      </c>
      <c r="E16" s="17">
        <v>81000</v>
      </c>
      <c r="F16" s="16">
        <v>60950</v>
      </c>
      <c r="G16" s="16">
        <v>150950</v>
      </c>
      <c r="H16" s="17">
        <v>-9000</v>
      </c>
      <c r="I16" s="7"/>
    </row>
    <row r="17" spans="1:9" ht="15" thickTop="1" thickBot="1">
      <c r="A17" s="14" t="s">
        <v>13</v>
      </c>
      <c r="B17" s="15" t="s">
        <v>12</v>
      </c>
      <c r="C17" s="16">
        <v>16000</v>
      </c>
      <c r="D17" s="16">
        <v>0</v>
      </c>
      <c r="E17" s="17">
        <v>16000</v>
      </c>
      <c r="F17" s="16">
        <v>1890</v>
      </c>
      <c r="G17" s="16">
        <v>0</v>
      </c>
      <c r="H17" s="17">
        <v>17890</v>
      </c>
      <c r="I17" s="7"/>
    </row>
    <row r="18" spans="1:9" ht="15" thickTop="1" thickBot="1">
      <c r="A18" s="14" t="s">
        <v>59</v>
      </c>
      <c r="B18" s="15" t="s">
        <v>14</v>
      </c>
      <c r="C18" s="16">
        <v>381000</v>
      </c>
      <c r="D18" s="16">
        <v>0</v>
      </c>
      <c r="E18" s="17">
        <v>381000</v>
      </c>
      <c r="F18" s="16">
        <v>0</v>
      </c>
      <c r="G18" s="16">
        <v>0</v>
      </c>
      <c r="H18" s="17">
        <v>381000</v>
      </c>
      <c r="I18" s="7"/>
    </row>
    <row r="19" spans="1:9" ht="15" thickTop="1" thickBot="1">
      <c r="A19" s="14" t="s">
        <v>60</v>
      </c>
      <c r="B19" s="15" t="s">
        <v>15</v>
      </c>
      <c r="C19" s="16">
        <v>0</v>
      </c>
      <c r="D19" s="16">
        <v>55850</v>
      </c>
      <c r="E19" s="17">
        <v>-55850</v>
      </c>
      <c r="F19" s="16">
        <v>0</v>
      </c>
      <c r="G19" s="16">
        <v>6980</v>
      </c>
      <c r="H19" s="17">
        <v>-62830</v>
      </c>
      <c r="I19" s="7"/>
    </row>
    <row r="20" spans="1:9" ht="15" thickTop="1" thickBot="1">
      <c r="A20" s="14" t="s">
        <v>61</v>
      </c>
      <c r="B20" s="15" t="s">
        <v>62</v>
      </c>
      <c r="C20" s="16">
        <v>1050</v>
      </c>
      <c r="D20" s="16">
        <v>0</v>
      </c>
      <c r="E20" s="17">
        <v>1050</v>
      </c>
      <c r="F20" s="16">
        <v>0</v>
      </c>
      <c r="G20" s="16">
        <v>310</v>
      </c>
      <c r="H20" s="17">
        <v>740</v>
      </c>
      <c r="I20" s="7"/>
    </row>
    <row r="21" spans="1:9" ht="15" thickTop="1" thickBot="1">
      <c r="A21" s="14" t="s">
        <v>63</v>
      </c>
      <c r="B21" s="15" t="s">
        <v>16</v>
      </c>
      <c r="C21" s="16">
        <v>0</v>
      </c>
      <c r="D21" s="16">
        <v>0</v>
      </c>
      <c r="E21" s="17">
        <v>0</v>
      </c>
      <c r="F21" s="16">
        <v>0</v>
      </c>
      <c r="G21" s="16">
        <v>0</v>
      </c>
      <c r="H21" s="17">
        <v>0</v>
      </c>
      <c r="I21" s="7"/>
    </row>
    <row r="22" spans="1:9" ht="15" thickTop="1" thickBot="1">
      <c r="A22" s="14" t="s">
        <v>64</v>
      </c>
      <c r="B22" s="15" t="s">
        <v>17</v>
      </c>
      <c r="C22" s="16">
        <v>0</v>
      </c>
      <c r="D22" s="16">
        <v>0</v>
      </c>
      <c r="E22" s="17">
        <v>0</v>
      </c>
      <c r="F22" s="16">
        <v>0</v>
      </c>
      <c r="G22" s="16">
        <v>30950</v>
      </c>
      <c r="H22" s="17">
        <v>-30950</v>
      </c>
      <c r="I22" s="7"/>
    </row>
    <row r="23" spans="1:9" ht="15" thickTop="1" thickBot="1">
      <c r="A23" s="14" t="s">
        <v>65</v>
      </c>
      <c r="B23" s="15" t="s">
        <v>18</v>
      </c>
      <c r="C23" s="16">
        <v>0</v>
      </c>
      <c r="D23" s="16">
        <v>36210</v>
      </c>
      <c r="E23" s="17">
        <v>-36210</v>
      </c>
      <c r="F23" s="16">
        <v>43450</v>
      </c>
      <c r="G23" s="16">
        <v>176980</v>
      </c>
      <c r="H23" s="17">
        <v>-169740</v>
      </c>
      <c r="I23" s="7"/>
    </row>
    <row r="24" spans="1:9" ht="15" thickTop="1" thickBot="1">
      <c r="A24" s="14" t="s">
        <v>66</v>
      </c>
      <c r="B24" s="15" t="s">
        <v>67</v>
      </c>
      <c r="C24" s="16">
        <v>0</v>
      </c>
      <c r="D24" s="16">
        <v>0</v>
      </c>
      <c r="E24" s="17">
        <v>0</v>
      </c>
      <c r="F24" s="16">
        <v>28980</v>
      </c>
      <c r="G24" s="16">
        <v>0</v>
      </c>
      <c r="H24" s="17">
        <v>28980</v>
      </c>
      <c r="I24" s="7"/>
    </row>
    <row r="25" spans="1:9" ht="15" thickTop="1" thickBot="1">
      <c r="A25" s="14" t="s">
        <v>68</v>
      </c>
      <c r="B25" s="15" t="s">
        <v>19</v>
      </c>
      <c r="C25" s="16">
        <v>0</v>
      </c>
      <c r="D25" s="16">
        <v>0</v>
      </c>
      <c r="E25" s="17">
        <v>0</v>
      </c>
      <c r="F25" s="16">
        <v>3000</v>
      </c>
      <c r="G25" s="16">
        <v>0</v>
      </c>
      <c r="H25" s="17">
        <v>3000</v>
      </c>
      <c r="I25" s="7"/>
    </row>
    <row r="26" spans="1:9" ht="15" thickTop="1" thickBot="1">
      <c r="A26" s="14" t="s">
        <v>69</v>
      </c>
      <c r="B26" s="15" t="s">
        <v>70</v>
      </c>
      <c r="C26" s="16">
        <v>0</v>
      </c>
      <c r="D26" s="16">
        <v>21500</v>
      </c>
      <c r="E26" s="17">
        <v>-21500</v>
      </c>
      <c r="F26" s="16">
        <v>0</v>
      </c>
      <c r="G26" s="16">
        <v>26000</v>
      </c>
      <c r="H26" s="17">
        <v>-47500</v>
      </c>
      <c r="I26" s="7"/>
    </row>
    <row r="27" spans="1:9" ht="15" thickTop="1" thickBot="1">
      <c r="A27" s="14" t="s">
        <v>71</v>
      </c>
      <c r="B27" s="15" t="s">
        <v>20</v>
      </c>
      <c r="C27" s="16">
        <v>0</v>
      </c>
      <c r="D27" s="16">
        <v>35100</v>
      </c>
      <c r="E27" s="17">
        <v>-35100</v>
      </c>
      <c r="F27" s="16">
        <v>34100</v>
      </c>
      <c r="G27" s="16">
        <v>43199.3</v>
      </c>
      <c r="H27" s="17">
        <v>-44199.3</v>
      </c>
      <c r="I27" s="7"/>
    </row>
    <row r="28" spans="1:9" ht="15" thickTop="1" thickBot="1">
      <c r="A28" s="14" t="s">
        <v>72</v>
      </c>
      <c r="B28" s="15" t="s">
        <v>21</v>
      </c>
      <c r="C28" s="16">
        <v>0</v>
      </c>
      <c r="D28" s="16">
        <v>1400</v>
      </c>
      <c r="E28" s="17">
        <v>-1400</v>
      </c>
      <c r="F28" s="16">
        <v>0</v>
      </c>
      <c r="G28" s="16">
        <v>0</v>
      </c>
      <c r="H28" s="17">
        <v>-1400</v>
      </c>
      <c r="I28" s="7"/>
    </row>
    <row r="29" spans="1:9" ht="15" thickTop="1" thickBot="1">
      <c r="A29" s="14" t="s">
        <v>73</v>
      </c>
      <c r="B29" s="15" t="s">
        <v>74</v>
      </c>
      <c r="C29" s="16">
        <v>0</v>
      </c>
      <c r="D29" s="16">
        <v>3000</v>
      </c>
      <c r="E29" s="17">
        <v>-3000</v>
      </c>
      <c r="F29" s="16">
        <v>3400</v>
      </c>
      <c r="G29" s="16">
        <v>0</v>
      </c>
      <c r="H29" s="17">
        <v>400</v>
      </c>
      <c r="I29" s="7"/>
    </row>
    <row r="30" spans="1:9" ht="15" thickTop="1" thickBot="1">
      <c r="A30" s="14" t="s">
        <v>25</v>
      </c>
      <c r="B30" s="15" t="s">
        <v>22</v>
      </c>
      <c r="C30" s="16">
        <v>0</v>
      </c>
      <c r="D30" s="16">
        <v>451000</v>
      </c>
      <c r="E30" s="17">
        <v>-451000</v>
      </c>
      <c r="F30" s="16">
        <v>0</v>
      </c>
      <c r="G30" s="16">
        <v>0</v>
      </c>
      <c r="H30" s="17">
        <v>-451000</v>
      </c>
      <c r="I30" s="7"/>
    </row>
    <row r="31" spans="1:9" ht="15" thickTop="1" thickBot="1">
      <c r="A31" s="14" t="s">
        <v>75</v>
      </c>
      <c r="B31" s="15" t="s">
        <v>23</v>
      </c>
      <c r="C31" s="16">
        <v>0</v>
      </c>
      <c r="D31" s="16">
        <v>34000</v>
      </c>
      <c r="E31" s="17">
        <v>-34000</v>
      </c>
      <c r="F31" s="16">
        <v>0</v>
      </c>
      <c r="G31" s="16">
        <v>51000.7</v>
      </c>
      <c r="H31" s="17">
        <v>-85000.7</v>
      </c>
      <c r="I31" s="7"/>
    </row>
    <row r="32" spans="1:9" ht="15" thickTop="1" thickBot="1">
      <c r="A32" s="14" t="s">
        <v>76</v>
      </c>
      <c r="B32" s="15" t="s">
        <v>24</v>
      </c>
      <c r="C32" s="16">
        <v>0</v>
      </c>
      <c r="D32" s="16">
        <v>160000</v>
      </c>
      <c r="E32" s="17">
        <v>-160000</v>
      </c>
      <c r="F32" s="16">
        <v>409800</v>
      </c>
      <c r="G32" s="16">
        <v>487000</v>
      </c>
      <c r="H32" s="17">
        <v>-237200</v>
      </c>
      <c r="I32" s="7"/>
    </row>
    <row r="33" spans="1:9" ht="15" thickTop="1" thickBot="1">
      <c r="A33" s="14" t="s">
        <v>77</v>
      </c>
      <c r="B33" s="15" t="s">
        <v>26</v>
      </c>
      <c r="C33" s="16">
        <v>2250</v>
      </c>
      <c r="D33" s="16">
        <v>0</v>
      </c>
      <c r="E33" s="17">
        <v>2250</v>
      </c>
      <c r="F33" s="16">
        <v>98000</v>
      </c>
      <c r="G33" s="16">
        <v>0</v>
      </c>
      <c r="H33" s="17">
        <v>100250</v>
      </c>
      <c r="I33" s="7"/>
    </row>
    <row r="34" spans="1:9" ht="15" thickTop="1" thickBot="1">
      <c r="A34" s="14" t="s">
        <v>28</v>
      </c>
      <c r="B34" s="15" t="s">
        <v>27</v>
      </c>
      <c r="C34" s="16">
        <v>55500</v>
      </c>
      <c r="D34" s="16">
        <v>0</v>
      </c>
      <c r="E34" s="17">
        <v>55500</v>
      </c>
      <c r="F34" s="16">
        <v>487180</v>
      </c>
      <c r="G34" s="16">
        <v>60980</v>
      </c>
      <c r="H34" s="17">
        <v>481700</v>
      </c>
      <c r="I34" s="7"/>
    </row>
    <row r="35" spans="1:9" ht="15" thickTop="1" thickBot="1">
      <c r="A35" s="14" t="s">
        <v>78</v>
      </c>
      <c r="B35" s="15" t="s">
        <v>29</v>
      </c>
      <c r="C35" s="16">
        <v>0</v>
      </c>
      <c r="D35" s="16">
        <v>0</v>
      </c>
      <c r="E35" s="17">
        <v>0</v>
      </c>
      <c r="F35" s="16">
        <v>4280</v>
      </c>
      <c r="G35" s="16">
        <v>7180</v>
      </c>
      <c r="H35" s="17">
        <v>-2900</v>
      </c>
      <c r="I35" s="7"/>
    </row>
    <row r="36" spans="1:9" ht="15" thickTop="1" thickBot="1">
      <c r="A36" s="14" t="s">
        <v>79</v>
      </c>
      <c r="B36" s="15" t="s">
        <v>30</v>
      </c>
      <c r="C36" s="16">
        <v>0</v>
      </c>
      <c r="D36" s="16">
        <v>0</v>
      </c>
      <c r="E36" s="17">
        <v>0</v>
      </c>
      <c r="F36" s="16">
        <v>510180</v>
      </c>
      <c r="G36" s="16">
        <v>307680</v>
      </c>
      <c r="H36" s="17">
        <v>202500</v>
      </c>
      <c r="I36" s="7"/>
    </row>
    <row r="37" spans="1:9" ht="15" thickTop="1" thickBot="1">
      <c r="A37" s="14" t="s">
        <v>80</v>
      </c>
      <c r="B37" s="15" t="s">
        <v>31</v>
      </c>
      <c r="C37" s="16">
        <v>0</v>
      </c>
      <c r="D37" s="16">
        <v>0</v>
      </c>
      <c r="E37" s="17">
        <v>0</v>
      </c>
      <c r="F37" s="16">
        <v>0</v>
      </c>
      <c r="G37" s="16">
        <v>0</v>
      </c>
      <c r="H37" s="17">
        <v>0</v>
      </c>
      <c r="I37" s="7"/>
    </row>
    <row r="38" spans="1:9" ht="15" thickTop="1" thickBot="1">
      <c r="A38" s="14" t="s">
        <v>81</v>
      </c>
      <c r="B38" s="15" t="s">
        <v>32</v>
      </c>
      <c r="C38" s="16">
        <v>0</v>
      </c>
      <c r="D38" s="16">
        <v>0</v>
      </c>
      <c r="E38" s="17">
        <v>0</v>
      </c>
      <c r="F38" s="16">
        <v>0</v>
      </c>
      <c r="G38" s="16">
        <v>0</v>
      </c>
      <c r="H38" s="17">
        <v>0</v>
      </c>
      <c r="I38" s="7"/>
    </row>
    <row r="39" spans="1:9" ht="15" thickTop="1" thickBot="1">
      <c r="A39" s="14" t="s">
        <v>82</v>
      </c>
      <c r="B39" s="15" t="s">
        <v>33</v>
      </c>
      <c r="C39" s="16">
        <v>0</v>
      </c>
      <c r="D39" s="16">
        <v>0</v>
      </c>
      <c r="E39" s="17">
        <v>0</v>
      </c>
      <c r="F39" s="16">
        <v>6000</v>
      </c>
      <c r="G39" s="16">
        <v>0</v>
      </c>
      <c r="H39" s="17">
        <v>6000</v>
      </c>
      <c r="I39" s="7"/>
    </row>
    <row r="40" spans="1:9" ht="15" thickTop="1" thickBot="1">
      <c r="A40" s="14" t="s">
        <v>83</v>
      </c>
      <c r="B40" s="15" t="s">
        <v>84</v>
      </c>
      <c r="C40" s="16">
        <v>0</v>
      </c>
      <c r="D40" s="16">
        <v>0</v>
      </c>
      <c r="E40" s="17">
        <v>0</v>
      </c>
      <c r="F40" s="16">
        <v>152000</v>
      </c>
      <c r="G40" s="16">
        <v>346600</v>
      </c>
      <c r="H40" s="17">
        <v>-194600</v>
      </c>
      <c r="I40" s="7"/>
    </row>
    <row r="41" spans="1:9" ht="15" thickTop="1" thickBot="1">
      <c r="A41" s="14" t="s">
        <v>85</v>
      </c>
      <c r="B41" s="15" t="s">
        <v>86</v>
      </c>
      <c r="C41" s="16">
        <v>0</v>
      </c>
      <c r="D41" s="16">
        <v>0</v>
      </c>
      <c r="E41" s="17">
        <v>0</v>
      </c>
      <c r="F41" s="16">
        <v>20200</v>
      </c>
      <c r="G41" s="16">
        <v>27600</v>
      </c>
      <c r="H41" s="17">
        <v>-7400</v>
      </c>
      <c r="I41" s="7"/>
    </row>
    <row r="42" spans="1:9" ht="15" thickTop="1" thickBot="1">
      <c r="A42" s="14" t="s">
        <v>87</v>
      </c>
      <c r="B42" s="15" t="s">
        <v>34</v>
      </c>
      <c r="C42" s="16">
        <v>0</v>
      </c>
      <c r="D42" s="16">
        <v>0</v>
      </c>
      <c r="E42" s="17">
        <v>0</v>
      </c>
      <c r="F42" s="16">
        <v>0</v>
      </c>
      <c r="G42" s="16">
        <v>0</v>
      </c>
      <c r="H42" s="17">
        <v>0</v>
      </c>
      <c r="I42" s="7"/>
    </row>
    <row r="43" spans="1:9" ht="15" thickTop="1" thickBot="1">
      <c r="A43" s="14" t="s">
        <v>88</v>
      </c>
      <c r="B43" s="15" t="s">
        <v>35</v>
      </c>
      <c r="C43" s="16">
        <v>0</v>
      </c>
      <c r="D43" s="16">
        <v>0</v>
      </c>
      <c r="E43" s="17">
        <v>0</v>
      </c>
      <c r="F43" s="16">
        <v>900</v>
      </c>
      <c r="G43" s="16">
        <v>25550</v>
      </c>
      <c r="H43" s="17">
        <v>-24650</v>
      </c>
      <c r="I43" s="7"/>
    </row>
    <row r="44" spans="1:9" ht="15" thickTop="1" thickBot="1">
      <c r="A44" s="14" t="s">
        <v>89</v>
      </c>
      <c r="B44" s="15" t="s">
        <v>36</v>
      </c>
      <c r="C44" s="16">
        <v>0</v>
      </c>
      <c r="D44" s="16">
        <v>0</v>
      </c>
      <c r="E44" s="17">
        <v>0</v>
      </c>
      <c r="F44" s="16"/>
      <c r="G44" s="16">
        <v>4450</v>
      </c>
      <c r="H44" s="17">
        <v>-4450</v>
      </c>
      <c r="I44" s="7"/>
    </row>
    <row r="45" spans="1:9" ht="15" thickTop="1" thickBot="1">
      <c r="A45" s="14" t="s">
        <v>90</v>
      </c>
      <c r="B45" s="15" t="s">
        <v>37</v>
      </c>
      <c r="C45" s="18">
        <v>0</v>
      </c>
      <c r="D45" s="18">
        <v>0</v>
      </c>
      <c r="E45" s="17">
        <v>0</v>
      </c>
      <c r="F45" s="16">
        <v>0</v>
      </c>
      <c r="G45" s="16">
        <v>0</v>
      </c>
      <c r="H45" s="17">
        <v>0</v>
      </c>
    </row>
    <row r="46" spans="1:9" ht="14.25" thickTop="1"/>
  </sheetData>
  <mergeCells count="8">
    <mergeCell ref="A1:H1"/>
    <mergeCell ref="A2:H2"/>
    <mergeCell ref="A6:A7"/>
    <mergeCell ref="B6:B7"/>
    <mergeCell ref="C6:D6"/>
    <mergeCell ref="E6:E7"/>
    <mergeCell ref="F6:G6"/>
    <mergeCell ref="H6:H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workbookViewId="0">
      <selection activeCell="H24" sqref="H24"/>
    </sheetView>
  </sheetViews>
  <sheetFormatPr defaultRowHeight="13.5"/>
  <cols>
    <col min="1" max="1" width="7.625" customWidth="1"/>
    <col min="2" max="2" width="42.25" customWidth="1"/>
    <col min="3" max="3" width="14.625" customWidth="1"/>
    <col min="4" max="4" width="20.25" customWidth="1"/>
    <col min="5" max="5" width="10.125" customWidth="1"/>
  </cols>
  <sheetData>
    <row r="1" spans="1:9" ht="37.5" customHeight="1">
      <c r="A1" s="39" t="s">
        <v>109</v>
      </c>
      <c r="B1" s="40"/>
      <c r="C1" s="40"/>
      <c r="D1" s="40"/>
      <c r="E1" s="40"/>
      <c r="F1" s="1"/>
      <c r="G1" s="1"/>
      <c r="H1" s="1"/>
      <c r="I1" s="1"/>
    </row>
    <row r="2" spans="1:9" ht="18.75" customHeight="1" thickBot="1">
      <c r="B2" s="2" t="s">
        <v>111</v>
      </c>
      <c r="C2" s="2"/>
      <c r="D2" s="2"/>
      <c r="E2" s="2"/>
      <c r="F2" s="2"/>
      <c r="G2" s="2"/>
    </row>
    <row r="3" spans="1:9" ht="21" customHeight="1" thickTop="1" thickBot="1">
      <c r="B3" s="21" t="s">
        <v>38</v>
      </c>
      <c r="C3" s="22" t="s">
        <v>39</v>
      </c>
      <c r="D3" s="23" t="s">
        <v>40</v>
      </c>
    </row>
    <row r="4" spans="1:9" ht="15.75" customHeight="1" thickTop="1">
      <c r="B4" s="24" t="s">
        <v>91</v>
      </c>
      <c r="C4" s="25"/>
      <c r="D4" s="26">
        <f>SUMIF(总分类账!A8:A45,6001,总分类账!G8:G45)</f>
        <v>7180</v>
      </c>
    </row>
    <row r="5" spans="1:9" ht="15.75" customHeight="1">
      <c r="B5" s="3" t="s">
        <v>113</v>
      </c>
      <c r="C5" s="4"/>
      <c r="D5" s="10">
        <f>SUMIF(总分类账!A8:A45,6401,总分类账!H8:H45)</f>
        <v>6000</v>
      </c>
    </row>
    <row r="6" spans="1:9" ht="15.75" customHeight="1">
      <c r="B6" s="3" t="s">
        <v>93</v>
      </c>
      <c r="C6" s="4"/>
      <c r="D6" s="10">
        <f>SUMIF(总分类账!A8:A45,6405,总分类账!H8:H45)</f>
        <v>-194600</v>
      </c>
    </row>
    <row r="7" spans="1:9" ht="15.75" customHeight="1">
      <c r="B7" s="27" t="s">
        <v>114</v>
      </c>
      <c r="C7" s="28"/>
      <c r="D7" s="26">
        <f>D4-D5-D6</f>
        <v>195780</v>
      </c>
    </row>
    <row r="8" spans="1:9" ht="15.75" customHeight="1">
      <c r="B8" s="3" t="s">
        <v>95</v>
      </c>
      <c r="C8" s="4"/>
      <c r="D8" s="10">
        <f>SUMIF(总分类账!A8:A45,6051,总分类账!G8:G45)</f>
        <v>307680</v>
      </c>
    </row>
    <row r="9" spans="1:9" ht="15.75" customHeight="1">
      <c r="B9" s="3" t="s">
        <v>96</v>
      </c>
      <c r="C9" s="4"/>
      <c r="D9" s="10">
        <f>SUMIF(总分类账!A8:A45,6601,总分类账!H8:H45)</f>
        <v>-7400</v>
      </c>
    </row>
    <row r="10" spans="1:9" ht="15.75" customHeight="1">
      <c r="B10" s="3" t="s">
        <v>97</v>
      </c>
      <c r="C10" s="4"/>
      <c r="D10" s="10">
        <f>SUMIF(总分类账!A8:A45,6602,总分类账!H8:H45)</f>
        <v>0</v>
      </c>
    </row>
    <row r="11" spans="1:9" ht="15.75" customHeight="1">
      <c r="B11" s="3" t="s">
        <v>98</v>
      </c>
      <c r="C11" s="4"/>
      <c r="D11" s="10">
        <f>SUMIF(总分类账!A8:A45,6603,总分类账!H8:H45)</f>
        <v>-24650</v>
      </c>
    </row>
    <row r="12" spans="1:9" ht="15.75" customHeight="1">
      <c r="B12" s="27" t="s">
        <v>99</v>
      </c>
      <c r="C12" s="28"/>
      <c r="D12" s="26">
        <f>D7+D8-D9-D10-D11</f>
        <v>535510</v>
      </c>
    </row>
    <row r="13" spans="1:9" ht="15.75" customHeight="1">
      <c r="B13" s="3" t="s">
        <v>100</v>
      </c>
      <c r="C13" s="4"/>
      <c r="D13" s="10">
        <f>SUMIF(总分类账!A8:A45,6111,总分类账!G8:G45)</f>
        <v>0</v>
      </c>
    </row>
    <row r="14" spans="1:9" ht="15.75" customHeight="1">
      <c r="B14" s="3" t="s">
        <v>101</v>
      </c>
      <c r="C14" s="4"/>
      <c r="D14" s="10"/>
    </row>
    <row r="15" spans="1:9" ht="15.75" customHeight="1">
      <c r="B15" s="3" t="s">
        <v>102</v>
      </c>
      <c r="C15" s="4"/>
      <c r="D15" s="10">
        <f>SUMIF(总分类账!A8:A45,6301,总分类账!G8:G45)</f>
        <v>0</v>
      </c>
    </row>
    <row r="16" spans="1:9" ht="15.75" customHeight="1">
      <c r="B16" s="3" t="s">
        <v>103</v>
      </c>
      <c r="C16" s="4"/>
      <c r="D16" s="10">
        <f>SUMIF(总分类账!A8:A45,67111,总分类账!G8:G45)</f>
        <v>0</v>
      </c>
    </row>
    <row r="17" spans="2:4" ht="15.75" customHeight="1">
      <c r="B17" s="27" t="s">
        <v>104</v>
      </c>
      <c r="C17" s="28"/>
      <c r="D17" s="26">
        <f>D12+D13+D14+D15-D16</f>
        <v>535510</v>
      </c>
    </row>
    <row r="18" spans="2:4" ht="15.75" customHeight="1">
      <c r="B18" s="3" t="s">
        <v>105</v>
      </c>
      <c r="C18" s="4"/>
      <c r="D18" s="10">
        <f>SUMIF(总分类账!A8:A45,6801,总分类账!G8:G45)</f>
        <v>0</v>
      </c>
    </row>
    <row r="19" spans="2:4" ht="15.75" customHeight="1" thickBot="1">
      <c r="B19" s="29" t="s">
        <v>106</v>
      </c>
      <c r="C19" s="30"/>
      <c r="D19" s="31">
        <f>D17-D18</f>
        <v>535510</v>
      </c>
    </row>
    <row r="20" spans="2:4" ht="14.25" thickTop="1"/>
  </sheetData>
  <mergeCells count="1">
    <mergeCell ref="A1:E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tabSelected="1" workbookViewId="0">
      <selection activeCell="B16" sqref="B16"/>
    </sheetView>
  </sheetViews>
  <sheetFormatPr defaultRowHeight="13.5"/>
  <cols>
    <col min="1" max="1" width="3.875" customWidth="1"/>
    <col min="2" max="2" width="37.125" customWidth="1"/>
    <col min="3" max="3" width="9.25" customWidth="1"/>
    <col min="4" max="4" width="18.625" customWidth="1"/>
    <col min="5" max="5" width="19.375" customWidth="1"/>
    <col min="6" max="6" width="10.125" customWidth="1"/>
  </cols>
  <sheetData>
    <row r="1" spans="1:10" ht="48.75" customHeight="1">
      <c r="A1" s="39" t="s">
        <v>112</v>
      </c>
      <c r="B1" s="40"/>
      <c r="C1" s="40"/>
      <c r="D1" s="40"/>
      <c r="E1" s="40"/>
      <c r="F1" s="40"/>
      <c r="G1" s="1"/>
      <c r="H1" s="1"/>
      <c r="I1" s="1"/>
      <c r="J1" s="1"/>
    </row>
    <row r="2" spans="1:10" ht="18.75" customHeight="1" thickBot="1">
      <c r="B2" s="2" t="s">
        <v>110</v>
      </c>
      <c r="C2" s="2"/>
      <c r="D2" s="2"/>
      <c r="E2" s="2"/>
      <c r="F2" s="2"/>
      <c r="G2" s="2"/>
      <c r="H2" s="2"/>
    </row>
    <row r="3" spans="1:10" ht="27.75" customHeight="1" thickTop="1" thickBot="1">
      <c r="B3" s="21" t="s">
        <v>38</v>
      </c>
      <c r="C3" s="22" t="s">
        <v>39</v>
      </c>
      <c r="D3" s="35" t="s">
        <v>40</v>
      </c>
      <c r="E3" s="35" t="s">
        <v>107</v>
      </c>
    </row>
    <row r="4" spans="1:10" ht="15.75" customHeight="1" thickTop="1" thickBot="1">
      <c r="B4" s="24" t="s">
        <v>91</v>
      </c>
      <c r="C4" s="25"/>
      <c r="D4" s="32">
        <f>SUMIF(总分类账!A8:A45,6001,总分类账!G8:G45)</f>
        <v>7180</v>
      </c>
      <c r="E4" s="19">
        <f>IF($D$4=0,0,D4/$D$4)</f>
        <v>1</v>
      </c>
    </row>
    <row r="5" spans="1:10" ht="15.75" customHeight="1" thickTop="1" thickBot="1">
      <c r="B5" s="3" t="s">
        <v>92</v>
      </c>
      <c r="C5" s="4"/>
      <c r="D5" s="9">
        <f>SUMIF(总分类账!A8:A45,6401,总分类账!H8:H45)</f>
        <v>6000</v>
      </c>
      <c r="E5" s="19">
        <f t="shared" ref="E5:E19" si="0">IF($D$4=0,0,D5/$D$4)</f>
        <v>0.83565459610027859</v>
      </c>
    </row>
    <row r="6" spans="1:10" ht="15.75" customHeight="1" thickTop="1" thickBot="1">
      <c r="B6" s="3" t="s">
        <v>93</v>
      </c>
      <c r="C6" s="4"/>
      <c r="D6" s="9">
        <f>SUMIF(总分类账!A8:A45,6405,总分类账!H8:H45)</f>
        <v>-194600</v>
      </c>
      <c r="E6" s="19">
        <f t="shared" si="0"/>
        <v>-27.103064066852369</v>
      </c>
    </row>
    <row r="7" spans="1:10" ht="15.75" customHeight="1" thickTop="1" thickBot="1">
      <c r="B7" s="27" t="s">
        <v>94</v>
      </c>
      <c r="C7" s="28"/>
      <c r="D7" s="33">
        <f>D4-D5-D6</f>
        <v>195780</v>
      </c>
      <c r="E7" s="19">
        <f t="shared" si="0"/>
        <v>27.267409470752089</v>
      </c>
    </row>
    <row r="8" spans="1:10" ht="15.75" customHeight="1" thickTop="1" thickBot="1">
      <c r="B8" s="3" t="s">
        <v>95</v>
      </c>
      <c r="C8" s="4"/>
      <c r="D8" s="9">
        <f>SUMIF(总分类账!A8:A45,6051,总分类账!G8:G45)</f>
        <v>307680</v>
      </c>
      <c r="E8" s="19">
        <f t="shared" si="0"/>
        <v>42.852367688022284</v>
      </c>
    </row>
    <row r="9" spans="1:10" ht="15.75" customHeight="1" thickTop="1" thickBot="1">
      <c r="B9" s="3" t="s">
        <v>96</v>
      </c>
      <c r="C9" s="4"/>
      <c r="D9" s="9">
        <f>SUMIF(总分类账!A8:A45,6601,总分类账!H8:H45)</f>
        <v>-7400</v>
      </c>
      <c r="E9" s="19">
        <f t="shared" si="0"/>
        <v>-1.0306406685236769</v>
      </c>
    </row>
    <row r="10" spans="1:10" ht="15.75" customHeight="1" thickTop="1" thickBot="1">
      <c r="B10" s="3" t="s">
        <v>97</v>
      </c>
      <c r="C10" s="4"/>
      <c r="D10" s="9">
        <f>SUMIF(总分类账!A8:A45,6602,总分类账!H8:H45)</f>
        <v>0</v>
      </c>
      <c r="E10" s="19">
        <f t="shared" si="0"/>
        <v>0</v>
      </c>
    </row>
    <row r="11" spans="1:10" ht="15.75" customHeight="1" thickTop="1" thickBot="1">
      <c r="B11" s="3" t="s">
        <v>98</v>
      </c>
      <c r="C11" s="4"/>
      <c r="D11" s="9">
        <f>SUMIF(总分类账!A8:A45,6603,总分类账!H8:H45)</f>
        <v>-24650</v>
      </c>
      <c r="E11" s="19">
        <f t="shared" si="0"/>
        <v>-3.4331476323119778</v>
      </c>
    </row>
    <row r="12" spans="1:10" ht="15.75" customHeight="1" thickTop="1" thickBot="1">
      <c r="B12" s="27" t="s">
        <v>99</v>
      </c>
      <c r="C12" s="28"/>
      <c r="D12" s="33">
        <f>D7+D8-D9-D10-D11</f>
        <v>535510</v>
      </c>
      <c r="E12" s="19">
        <f t="shared" si="0"/>
        <v>74.583565459610028</v>
      </c>
    </row>
    <row r="13" spans="1:10" ht="15.75" customHeight="1" thickTop="1" thickBot="1">
      <c r="B13" s="3" t="s">
        <v>100</v>
      </c>
      <c r="C13" s="4"/>
      <c r="D13" s="9">
        <f>SUMIF(总分类账!A8:A45,6111,总分类账!G8:G45)</f>
        <v>0</v>
      </c>
      <c r="E13" s="19">
        <f t="shared" si="0"/>
        <v>0</v>
      </c>
    </row>
    <row r="14" spans="1:10" ht="15.75" customHeight="1" thickTop="1" thickBot="1">
      <c r="B14" s="3" t="s">
        <v>101</v>
      </c>
      <c r="C14" s="4"/>
      <c r="D14" s="9"/>
      <c r="E14" s="19">
        <f t="shared" si="0"/>
        <v>0</v>
      </c>
    </row>
    <row r="15" spans="1:10" ht="15.75" customHeight="1" thickTop="1" thickBot="1">
      <c r="B15" s="3" t="s">
        <v>102</v>
      </c>
      <c r="C15" s="4"/>
      <c r="D15" s="9">
        <f>SUMIF(总分类账!A8:A45,6301,总分类账!G8:G45)</f>
        <v>0</v>
      </c>
      <c r="E15" s="19">
        <f t="shared" si="0"/>
        <v>0</v>
      </c>
    </row>
    <row r="16" spans="1:10" ht="15.75" customHeight="1" thickTop="1" thickBot="1">
      <c r="B16" s="3" t="s">
        <v>103</v>
      </c>
      <c r="C16" s="4"/>
      <c r="D16" s="9">
        <f>SUMIF(总分类账!A8:A45,67111,总分类账!G8:G45)</f>
        <v>0</v>
      </c>
      <c r="E16" s="19">
        <f t="shared" si="0"/>
        <v>0</v>
      </c>
    </row>
    <row r="17" spans="2:5" ht="15.75" customHeight="1" thickTop="1" thickBot="1">
      <c r="B17" s="27" t="s">
        <v>104</v>
      </c>
      <c r="C17" s="28"/>
      <c r="D17" s="33">
        <f>D12+D13+D14+D15-D16</f>
        <v>535510</v>
      </c>
      <c r="E17" s="19">
        <f t="shared" si="0"/>
        <v>74.583565459610028</v>
      </c>
    </row>
    <row r="18" spans="2:5" ht="15.75" customHeight="1" thickTop="1" thickBot="1">
      <c r="B18" s="3" t="s">
        <v>105</v>
      </c>
      <c r="C18" s="4"/>
      <c r="D18" s="9">
        <f>SUMIF(总分类账!A8:A45,6801,总分类账!G8:G45)</f>
        <v>0</v>
      </c>
      <c r="E18" s="19">
        <f t="shared" si="0"/>
        <v>0</v>
      </c>
    </row>
    <row r="19" spans="2:5" ht="15.75" customHeight="1" thickTop="1" thickBot="1">
      <c r="B19" s="29" t="s">
        <v>106</v>
      </c>
      <c r="C19" s="30"/>
      <c r="D19" s="34">
        <f>D17-D18</f>
        <v>535510</v>
      </c>
      <c r="E19" s="20">
        <f t="shared" si="0"/>
        <v>74.583565459610028</v>
      </c>
    </row>
    <row r="20" spans="2:5" ht="14.25" thickTop="1"/>
  </sheetData>
  <mergeCells count="1">
    <mergeCell ref="A1:F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总分类账</vt:lpstr>
      <vt:lpstr>利润表 </vt:lpstr>
      <vt:lpstr>利润表结构分析</vt:lpstr>
    </vt:vector>
  </TitlesOfParts>
  <Company>HSR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吴科长</dc:creator>
  <cp:lastModifiedBy>cy</cp:lastModifiedBy>
  <dcterms:created xsi:type="dcterms:W3CDTF">2007-12-03T04:25:59Z</dcterms:created>
  <dcterms:modified xsi:type="dcterms:W3CDTF">2013-08-09T10:02:29Z</dcterms:modified>
</cp:coreProperties>
</file>