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795" tabRatio="370" activeTab="1"/>
  </bookViews>
  <sheets>
    <sheet name="总账" sheetId="1" r:id="rId1"/>
    <sheet name="利润表" sheetId="3" r:id="rId2"/>
  </sheets>
  <calcPr calcId="145621"/>
</workbook>
</file>

<file path=xl/calcChain.xml><?xml version="1.0" encoding="utf-8"?>
<calcChain xmlns="http://schemas.openxmlformats.org/spreadsheetml/2006/main">
  <c r="E8" i="3" l="1"/>
  <c r="E14" i="3" s="1"/>
  <c r="E19" i="3" s="1"/>
  <c r="E21" i="3" s="1"/>
  <c r="E20" i="3"/>
  <c r="G20" i="3" s="1"/>
  <c r="E9" i="3"/>
  <c r="E10" i="3"/>
  <c r="E11" i="3"/>
  <c r="E12" i="3"/>
  <c r="E13" i="3"/>
  <c r="E15" i="3"/>
  <c r="E16" i="3"/>
  <c r="E17" i="3"/>
  <c r="E18" i="3"/>
  <c r="E5" i="3"/>
  <c r="E6" i="3"/>
  <c r="E7" i="3"/>
  <c r="G17" i="3"/>
  <c r="G5" i="3"/>
  <c r="G6" i="3"/>
  <c r="G7" i="3"/>
  <c r="G9" i="3"/>
  <c r="G10" i="3"/>
  <c r="G11" i="3"/>
  <c r="G12" i="3"/>
  <c r="G13" i="3"/>
  <c r="G15" i="3"/>
  <c r="G16" i="3"/>
  <c r="G18" i="3"/>
  <c r="G8" i="3" l="1"/>
  <c r="G14" i="3" l="1"/>
  <c r="H83" i="1"/>
  <c r="I83" i="1" s="1"/>
  <c r="B83" i="1"/>
  <c r="H82" i="1"/>
  <c r="I82" i="1" s="1"/>
  <c r="B82" i="1"/>
  <c r="I81" i="1"/>
  <c r="H81" i="1"/>
  <c r="B81" i="1"/>
  <c r="H80" i="1"/>
  <c r="I80" i="1" s="1"/>
  <c r="B80" i="1"/>
  <c r="I79" i="1"/>
  <c r="H79" i="1"/>
  <c r="B79" i="1"/>
  <c r="H78" i="1"/>
  <c r="I78" i="1" s="1"/>
  <c r="B78" i="1"/>
  <c r="I77" i="1"/>
  <c r="H77" i="1"/>
  <c r="B77" i="1"/>
  <c r="H76" i="1"/>
  <c r="I76" i="1" s="1"/>
  <c r="B76" i="1"/>
  <c r="I75" i="1"/>
  <c r="H75" i="1"/>
  <c r="B75" i="1"/>
  <c r="H74" i="1"/>
  <c r="I74" i="1" s="1"/>
  <c r="B74" i="1"/>
  <c r="I73" i="1"/>
  <c r="H73" i="1"/>
  <c r="B73" i="1"/>
  <c r="H72" i="1"/>
  <c r="I72" i="1" s="1"/>
  <c r="B72" i="1"/>
  <c r="I71" i="1"/>
  <c r="H71" i="1"/>
  <c r="B71" i="1"/>
  <c r="H70" i="1"/>
  <c r="I70" i="1" s="1"/>
  <c r="B70" i="1"/>
  <c r="I69" i="1"/>
  <c r="H69" i="1"/>
  <c r="B69" i="1"/>
  <c r="H68" i="1"/>
  <c r="I68" i="1" s="1"/>
  <c r="B68" i="1"/>
  <c r="I67" i="1"/>
  <c r="H67" i="1"/>
  <c r="B67" i="1"/>
  <c r="H66" i="1"/>
  <c r="I66" i="1" s="1"/>
  <c r="B66" i="1"/>
  <c r="I65" i="1"/>
  <c r="H65" i="1"/>
  <c r="B65" i="1"/>
  <c r="H64" i="1"/>
  <c r="I64" i="1" s="1"/>
  <c r="B64" i="1"/>
  <c r="I63" i="1"/>
  <c r="H63" i="1"/>
  <c r="B63" i="1"/>
  <c r="H62" i="1"/>
  <c r="I62" i="1" s="1"/>
  <c r="B62" i="1"/>
  <c r="I61" i="1"/>
  <c r="H61" i="1"/>
  <c r="B61" i="1"/>
  <c r="H60" i="1"/>
  <c r="I60" i="1" s="1"/>
  <c r="B60" i="1"/>
  <c r="I59" i="1"/>
  <c r="H59" i="1"/>
  <c r="B59" i="1"/>
  <c r="H58" i="1"/>
  <c r="I58" i="1" s="1"/>
  <c r="B58" i="1"/>
  <c r="I57" i="1"/>
  <c r="H57" i="1"/>
  <c r="B57" i="1"/>
  <c r="H56" i="1"/>
  <c r="I56" i="1" s="1"/>
  <c r="B56" i="1"/>
  <c r="I55" i="1"/>
  <c r="H55" i="1"/>
  <c r="B55" i="1"/>
  <c r="H54" i="1"/>
  <c r="I54" i="1" s="1"/>
  <c r="B54" i="1"/>
  <c r="I53" i="1"/>
  <c r="H53" i="1"/>
  <c r="B53" i="1"/>
  <c r="H52" i="1"/>
  <c r="I52" i="1" s="1"/>
  <c r="B52" i="1"/>
  <c r="I51" i="1"/>
  <c r="H51" i="1"/>
  <c r="B51" i="1"/>
  <c r="H50" i="1"/>
  <c r="I50" i="1" s="1"/>
  <c r="B50" i="1"/>
  <c r="I49" i="1"/>
  <c r="H49" i="1"/>
  <c r="B49" i="1"/>
  <c r="H48" i="1"/>
  <c r="I48" i="1" s="1"/>
  <c r="B48" i="1"/>
  <c r="I47" i="1"/>
  <c r="H47" i="1"/>
  <c r="B47" i="1"/>
  <c r="H46" i="1"/>
  <c r="I46" i="1" s="1"/>
  <c r="B46" i="1"/>
  <c r="I45" i="1"/>
  <c r="H45" i="1"/>
  <c r="B45" i="1"/>
  <c r="H44" i="1"/>
  <c r="I44" i="1" s="1"/>
  <c r="B44" i="1"/>
  <c r="I43" i="1"/>
  <c r="H43" i="1"/>
  <c r="B43" i="1"/>
  <c r="H42" i="1"/>
  <c r="I42" i="1" s="1"/>
  <c r="B42" i="1"/>
  <c r="I41" i="1"/>
  <c r="H41" i="1"/>
  <c r="B41" i="1"/>
  <c r="H40" i="1"/>
  <c r="I40" i="1" s="1"/>
  <c r="B40" i="1"/>
  <c r="I39" i="1"/>
  <c r="H39" i="1"/>
  <c r="B39" i="1"/>
  <c r="H38" i="1"/>
  <c r="I38" i="1" s="1"/>
  <c r="B38" i="1"/>
  <c r="I37" i="1"/>
  <c r="H37" i="1"/>
  <c r="B37" i="1"/>
  <c r="H36" i="1"/>
  <c r="I36" i="1" s="1"/>
  <c r="B36" i="1"/>
  <c r="I35" i="1"/>
  <c r="H35" i="1"/>
  <c r="B35" i="1"/>
  <c r="H34" i="1"/>
  <c r="I34" i="1" s="1"/>
  <c r="B34" i="1"/>
  <c r="I33" i="1"/>
  <c r="H33" i="1"/>
  <c r="B33" i="1"/>
  <c r="H32" i="1"/>
  <c r="I32" i="1" s="1"/>
  <c r="B32" i="1"/>
  <c r="I31" i="1"/>
  <c r="H31" i="1"/>
  <c r="B31" i="1"/>
  <c r="H30" i="1"/>
  <c r="I30" i="1" s="1"/>
  <c r="B30" i="1"/>
  <c r="I29" i="1"/>
  <c r="H29" i="1"/>
  <c r="B29" i="1"/>
  <c r="H28" i="1"/>
  <c r="I28" i="1" s="1"/>
  <c r="B28" i="1"/>
  <c r="I27" i="1"/>
  <c r="H27" i="1"/>
  <c r="B27" i="1"/>
  <c r="H26" i="1"/>
  <c r="I26" i="1" s="1"/>
  <c r="B26" i="1"/>
  <c r="I25" i="1"/>
  <c r="H25" i="1"/>
  <c r="B25" i="1"/>
  <c r="H24" i="1"/>
  <c r="I24" i="1" s="1"/>
  <c r="B24" i="1"/>
  <c r="I23" i="1"/>
  <c r="H23" i="1"/>
  <c r="B23" i="1"/>
  <c r="H22" i="1"/>
  <c r="I22" i="1" s="1"/>
  <c r="B22" i="1"/>
  <c r="I21" i="1"/>
  <c r="H21" i="1"/>
  <c r="B21" i="1"/>
  <c r="H20" i="1"/>
  <c r="I20" i="1" s="1"/>
  <c r="B20" i="1"/>
  <c r="I19" i="1"/>
  <c r="H19" i="1"/>
  <c r="B19" i="1"/>
  <c r="H18" i="1"/>
  <c r="I18" i="1" s="1"/>
  <c r="B18" i="1"/>
  <c r="I17" i="1"/>
  <c r="H17" i="1"/>
  <c r="B17" i="1"/>
  <c r="H16" i="1"/>
  <c r="I16" i="1" s="1"/>
  <c r="B16" i="1"/>
  <c r="I15" i="1"/>
  <c r="H15" i="1"/>
  <c r="B15" i="1"/>
  <c r="H14" i="1"/>
  <c r="I14" i="1" s="1"/>
  <c r="B14" i="1"/>
  <c r="I13" i="1"/>
  <c r="H13" i="1"/>
  <c r="B13" i="1"/>
  <c r="H12" i="1"/>
  <c r="I12" i="1" s="1"/>
  <c r="B12" i="1"/>
  <c r="I11" i="1"/>
  <c r="H11" i="1"/>
  <c r="B11" i="1"/>
  <c r="H10" i="1"/>
  <c r="I10" i="1" s="1"/>
  <c r="B10" i="1"/>
  <c r="I9" i="1"/>
  <c r="H9" i="1"/>
  <c r="B9" i="1"/>
  <c r="H8" i="1"/>
  <c r="I8" i="1" s="1"/>
  <c r="B8" i="1"/>
  <c r="I7" i="1"/>
  <c r="H7" i="1"/>
  <c r="B7" i="1"/>
  <c r="H6" i="1"/>
  <c r="I6" i="1" s="1"/>
  <c r="B6" i="1"/>
  <c r="I5" i="1"/>
  <c r="H5" i="1"/>
  <c r="B5" i="1"/>
  <c r="H4" i="1"/>
  <c r="I4" i="1" s="1"/>
  <c r="B4" i="1"/>
  <c r="I3" i="1"/>
  <c r="H3" i="1"/>
  <c r="B3" i="1"/>
  <c r="G19" i="3" l="1"/>
  <c r="G21" i="3"/>
</calcChain>
</file>

<file path=xl/sharedStrings.xml><?xml version="1.0" encoding="utf-8"?>
<sst xmlns="http://schemas.openxmlformats.org/spreadsheetml/2006/main" count="280" uniqueCount="199">
  <si>
    <t>总　账</t>
    <phoneticPr fontId="4" type="noConversion"/>
  </si>
  <si>
    <t>科目代码</t>
    <phoneticPr fontId="4" type="noConversion"/>
  </si>
  <si>
    <t>科目名称</t>
    <phoneticPr fontId="4" type="noConversion"/>
  </si>
  <si>
    <t>借或贷</t>
    <phoneticPr fontId="4" type="noConversion"/>
  </si>
  <si>
    <t>期初余额</t>
    <phoneticPr fontId="4" type="noConversion"/>
  </si>
  <si>
    <t>借方合计</t>
    <phoneticPr fontId="4" type="noConversion"/>
  </si>
  <si>
    <t>贷方合计</t>
    <phoneticPr fontId="4" type="noConversion"/>
  </si>
  <si>
    <t>期末余额</t>
    <phoneticPr fontId="4" type="noConversion"/>
  </si>
  <si>
    <t>1001</t>
  </si>
  <si>
    <t>现金</t>
  </si>
  <si>
    <t>借</t>
  </si>
  <si>
    <t>1002</t>
  </si>
  <si>
    <t>银行存款</t>
  </si>
  <si>
    <t>1009</t>
  </si>
  <si>
    <t>其他货币资金</t>
  </si>
  <si>
    <t>1101</t>
  </si>
  <si>
    <t>短期投资</t>
  </si>
  <si>
    <t>1102</t>
  </si>
  <si>
    <t>短期投资跌价准备</t>
  </si>
  <si>
    <t>贷</t>
  </si>
  <si>
    <t>1111</t>
  </si>
  <si>
    <t>应收票据</t>
  </si>
  <si>
    <t>1121</t>
  </si>
  <si>
    <t>应收股利</t>
  </si>
  <si>
    <t>1122</t>
  </si>
  <si>
    <t>应收利息</t>
  </si>
  <si>
    <t>1131</t>
  </si>
  <si>
    <t>应收账款</t>
  </si>
  <si>
    <t>1133</t>
  </si>
  <si>
    <t>其他应收款</t>
  </si>
  <si>
    <t>1141</t>
  </si>
  <si>
    <t>坏账准备</t>
  </si>
  <si>
    <t>1151</t>
  </si>
  <si>
    <t>预付账款</t>
  </si>
  <si>
    <t>1161</t>
  </si>
  <si>
    <t>应收补贴款</t>
  </si>
  <si>
    <t>1201</t>
  </si>
  <si>
    <t>材料采购</t>
  </si>
  <si>
    <t>1211</t>
  </si>
  <si>
    <t>材料</t>
  </si>
  <si>
    <t>1221</t>
  </si>
  <si>
    <t>包装物</t>
  </si>
  <si>
    <t>1231</t>
  </si>
  <si>
    <t>低值易耗品</t>
  </si>
  <si>
    <t>1232</t>
  </si>
  <si>
    <t>材料成本差异</t>
  </si>
  <si>
    <t>1241</t>
  </si>
  <si>
    <t>自制半成品</t>
  </si>
  <si>
    <t>1243</t>
  </si>
  <si>
    <t>库存商品</t>
  </si>
  <si>
    <t>1251</t>
  </si>
  <si>
    <t>委托加工物资</t>
  </si>
  <si>
    <t>1261</t>
  </si>
  <si>
    <t>委托代销商品</t>
  </si>
  <si>
    <t>1271</t>
  </si>
  <si>
    <t>受托代销商品</t>
  </si>
  <si>
    <t>1281</t>
  </si>
  <si>
    <t>存货跌价准备</t>
  </si>
  <si>
    <t>1301</t>
  </si>
  <si>
    <t>待摊费用</t>
  </si>
  <si>
    <t>1401</t>
  </si>
  <si>
    <t>长期股权投资</t>
  </si>
  <si>
    <t>1402</t>
  </si>
  <si>
    <t>长期债权投资</t>
  </si>
  <si>
    <t>1421</t>
  </si>
  <si>
    <t>长期投资减值准备</t>
  </si>
  <si>
    <t>1501</t>
  </si>
  <si>
    <t>固定资产</t>
  </si>
  <si>
    <t>1502</t>
  </si>
  <si>
    <t>累计折旧</t>
  </si>
  <si>
    <t>1505</t>
  </si>
  <si>
    <t>固定资产减值准备</t>
  </si>
  <si>
    <t>1601</t>
  </si>
  <si>
    <t>工程物资</t>
  </si>
  <si>
    <t>1603</t>
  </si>
  <si>
    <t>在建工程</t>
  </si>
  <si>
    <t>1605</t>
  </si>
  <si>
    <t>在建工程减值准备</t>
  </si>
  <si>
    <t>1701</t>
  </si>
  <si>
    <t>固定资产清理</t>
  </si>
  <si>
    <t>1801</t>
  </si>
  <si>
    <t>无形资产</t>
  </si>
  <si>
    <t>1805</t>
  </si>
  <si>
    <t>无形资产减值准备</t>
  </si>
  <si>
    <t>1815</t>
  </si>
  <si>
    <t>未确认融资费用</t>
  </si>
  <si>
    <t>1901</t>
  </si>
  <si>
    <t>长期待摊费用</t>
  </si>
  <si>
    <t>1911</t>
  </si>
  <si>
    <t>待处理财产损溢</t>
  </si>
  <si>
    <t>2101</t>
  </si>
  <si>
    <t>短期借款</t>
  </si>
  <si>
    <t>2111</t>
  </si>
  <si>
    <t>应付票据</t>
  </si>
  <si>
    <t>2121</t>
  </si>
  <si>
    <t>应付账款</t>
  </si>
  <si>
    <t>2131</t>
  </si>
  <si>
    <t>预收账款</t>
  </si>
  <si>
    <t>2141</t>
  </si>
  <si>
    <t>代销商品款</t>
  </si>
  <si>
    <t>2151</t>
  </si>
  <si>
    <t>应付工资</t>
  </si>
  <si>
    <t>2153</t>
  </si>
  <si>
    <t>应付福利费</t>
  </si>
  <si>
    <t>2161</t>
  </si>
  <si>
    <t>应付股利</t>
  </si>
  <si>
    <t>2171</t>
  </si>
  <si>
    <t>应交税金</t>
  </si>
  <si>
    <t>2176</t>
  </si>
  <si>
    <t>其他应交款</t>
  </si>
  <si>
    <t>2181</t>
  </si>
  <si>
    <t>其他应付款</t>
  </si>
  <si>
    <t>2191</t>
  </si>
  <si>
    <t>预提费用</t>
  </si>
  <si>
    <t>2201</t>
  </si>
  <si>
    <t>待转资产价值</t>
  </si>
  <si>
    <t>2211</t>
  </si>
  <si>
    <t>预计负债</t>
  </si>
  <si>
    <t>2301</t>
  </si>
  <si>
    <t>长期借款</t>
  </si>
  <si>
    <t>2311</t>
  </si>
  <si>
    <t>应付债券</t>
  </si>
  <si>
    <t>2331</t>
  </si>
  <si>
    <t>专项应付款</t>
  </si>
  <si>
    <t>2341</t>
  </si>
  <si>
    <t>递延税款</t>
  </si>
  <si>
    <t>3101</t>
  </si>
  <si>
    <t>实收资本(或股本)</t>
  </si>
  <si>
    <t>3103</t>
  </si>
  <si>
    <t>已归还投资</t>
  </si>
  <si>
    <t>3111</t>
  </si>
  <si>
    <t>资本公积</t>
  </si>
  <si>
    <t>3121</t>
  </si>
  <si>
    <t>盈余公积</t>
  </si>
  <si>
    <t>3131</t>
  </si>
  <si>
    <t>本年利润</t>
  </si>
  <si>
    <t>3141</t>
  </si>
  <si>
    <t>利润分配</t>
  </si>
  <si>
    <t>4101</t>
  </si>
  <si>
    <t>生产成本</t>
  </si>
  <si>
    <t>4105</t>
  </si>
  <si>
    <t>制造费用</t>
  </si>
  <si>
    <t>4107</t>
  </si>
  <si>
    <t>劳务成本</t>
  </si>
  <si>
    <t>5101</t>
  </si>
  <si>
    <t>主营业务收入</t>
  </si>
  <si>
    <t>5102</t>
  </si>
  <si>
    <t>其他业务收入</t>
  </si>
  <si>
    <t>5201</t>
  </si>
  <si>
    <t>投资收益</t>
  </si>
  <si>
    <t>5203</t>
  </si>
  <si>
    <t>补贴收入</t>
  </si>
  <si>
    <t>5301</t>
  </si>
  <si>
    <t>营业外收入</t>
  </si>
  <si>
    <t>5401</t>
  </si>
  <si>
    <t>主营业务成本</t>
  </si>
  <si>
    <t>5402</t>
  </si>
  <si>
    <t>主营业务税金及附加</t>
  </si>
  <si>
    <t>5405</t>
  </si>
  <si>
    <t>其他业务支出</t>
  </si>
  <si>
    <t>5501</t>
  </si>
  <si>
    <t>营业费用</t>
  </si>
  <si>
    <t>5502</t>
  </si>
  <si>
    <t>管理费用</t>
  </si>
  <si>
    <t>5503</t>
  </si>
  <si>
    <t>财务费用</t>
  </si>
  <si>
    <t>5601</t>
  </si>
  <si>
    <t>营业外支出</t>
  </si>
  <si>
    <t>5701</t>
  </si>
  <si>
    <t>所得税</t>
  </si>
  <si>
    <t>5801</t>
  </si>
  <si>
    <t>以前年度损益调整</t>
  </si>
  <si>
    <t>编制单位：</t>
    <phoneticPr fontId="4" type="noConversion"/>
  </si>
  <si>
    <t>时间：</t>
    <phoneticPr fontId="4" type="noConversion"/>
  </si>
  <si>
    <t>金额单位：元</t>
    <phoneticPr fontId="4" type="noConversion"/>
  </si>
  <si>
    <t>项目名称</t>
  </si>
  <si>
    <t>科目代码</t>
    <phoneticPr fontId="4" type="noConversion"/>
  </si>
  <si>
    <t>行次</t>
    <phoneticPr fontId="4" type="noConversion"/>
  </si>
  <si>
    <t>本月数</t>
    <phoneticPr fontId="4" type="noConversion"/>
  </si>
  <si>
    <t>上月累计数</t>
    <phoneticPr fontId="4" type="noConversion"/>
  </si>
  <si>
    <t>本年累计数</t>
    <phoneticPr fontId="4" type="noConversion"/>
  </si>
  <si>
    <t>一、主营业务收入</t>
  </si>
  <si>
    <t xml:space="preserve">        减:主营业务成本</t>
  </si>
  <si>
    <t xml:space="preserve">           主营业务税金及附加</t>
    <phoneticPr fontId="4" type="noConversion"/>
  </si>
  <si>
    <t>二、主营业务利润</t>
  </si>
  <si>
    <t xml:space="preserve">        加:其他业务收入</t>
    <phoneticPr fontId="4" type="noConversion"/>
  </si>
  <si>
    <t xml:space="preserve">        减：其他业务支出</t>
    <phoneticPr fontId="4" type="noConversion"/>
  </si>
  <si>
    <t xml:space="preserve">        减:营业费用</t>
  </si>
  <si>
    <t xml:space="preserve">             管理费用</t>
  </si>
  <si>
    <t xml:space="preserve">             财务费用</t>
  </si>
  <si>
    <t>三、营业利润</t>
  </si>
  <si>
    <t xml:space="preserve">        加:投资收益</t>
  </si>
  <si>
    <t xml:space="preserve">             补贴收入</t>
  </si>
  <si>
    <t xml:space="preserve">             营业外收入</t>
  </si>
  <si>
    <t xml:space="preserve">        减:营业外支出</t>
  </si>
  <si>
    <t>四、利润总额</t>
  </si>
  <si>
    <t xml:space="preserve">        减:所得税</t>
  </si>
  <si>
    <t>五、净利润</t>
  </si>
  <si>
    <t>利润表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</si>
</sst>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 "/>
    <numFmt numFmtId="177" formatCode="#,##0.00_ ;[Red]\-#,##0.00\ "/>
    <numFmt numFmtId="179" formatCode="yyyy&quot;年&quot;m&quot;月&quot;;@"/>
    <numFmt numFmtId="180" formatCode="#,##0.00_);[Red]\(#,##0.00\)"/>
    <numFmt numFmtId="181" formatCode="0.00_ "/>
    <numFmt numFmtId="182" formatCode="0.00_);[Red]\(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u val="double"/>
      <sz val="18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14"/>
      <name val="宋体"/>
      <family val="3"/>
      <charset val="134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3" borderId="1" applyProtection="0">
      <alignment horizontal="center" vertical="center"/>
    </xf>
  </cellStyleXfs>
  <cellXfs count="4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176" fontId="5" fillId="2" borderId="0" xfId="1" applyNumberFormat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177" fontId="5" fillId="2" borderId="0" xfId="1" applyNumberFormat="1" applyFont="1" applyFill="1" applyAlignment="1">
      <alignment horizontal="center" vertical="center"/>
    </xf>
    <xf numFmtId="177" fontId="5" fillId="2" borderId="0" xfId="1" applyNumberFormat="1" applyFont="1" applyFill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176" fontId="6" fillId="0" borderId="0" xfId="1" applyNumberFormat="1" applyFont="1">
      <alignment vertical="center"/>
    </xf>
    <xf numFmtId="0" fontId="6" fillId="0" borderId="0" xfId="1" applyFont="1">
      <alignment vertical="center"/>
    </xf>
    <xf numFmtId="177" fontId="6" fillId="0" borderId="0" xfId="1" applyNumberFormat="1" applyFont="1">
      <alignment vertical="center"/>
    </xf>
    <xf numFmtId="0" fontId="6" fillId="0" borderId="0" xfId="1" applyFont="1" applyAlignment="1">
      <alignment horizontal="center" vertical="center"/>
    </xf>
    <xf numFmtId="177" fontId="2" fillId="0" borderId="0" xfId="1" applyNumberFormat="1">
      <alignment vertical="center"/>
    </xf>
    <xf numFmtId="176" fontId="2" fillId="0" borderId="0" xfId="1" applyNumberFormat="1">
      <alignment vertical="center"/>
    </xf>
    <xf numFmtId="0" fontId="6" fillId="0" borderId="0" xfId="0" applyFont="1" applyAlignment="1"/>
    <xf numFmtId="0" fontId="6" fillId="0" borderId="0" xfId="0" applyNumberFormat="1" applyFont="1" applyAlignment="1"/>
    <xf numFmtId="179" fontId="6" fillId="0" borderId="0" xfId="0" applyNumberFormat="1" applyFont="1" applyAlignment="1">
      <alignment horizontal="left"/>
    </xf>
    <xf numFmtId="180" fontId="0" fillId="0" borderId="0" xfId="0" applyNumberFormat="1" applyAlignment="1"/>
    <xf numFmtId="180" fontId="6" fillId="0" borderId="0" xfId="0" applyNumberFormat="1" applyFont="1" applyAlignment="1"/>
    <xf numFmtId="0" fontId="0" fillId="0" borderId="0" xfId="0" applyNumberFormat="1" applyAlignment="1"/>
    <xf numFmtId="181" fontId="0" fillId="0" borderId="0" xfId="0" applyNumberFormat="1" applyAlignment="1"/>
    <xf numFmtId="0" fontId="5" fillId="5" borderId="2" xfId="0" applyFont="1" applyFill="1" applyBorder="1" applyAlignment="1">
      <alignment horizontal="center"/>
    </xf>
    <xf numFmtId="0" fontId="8" fillId="5" borderId="3" xfId="0" applyNumberFormat="1" applyFont="1" applyFill="1" applyBorder="1" applyAlignment="1">
      <alignment horizontal="center"/>
    </xf>
    <xf numFmtId="180" fontId="8" fillId="5" borderId="3" xfId="0" applyNumberFormat="1" applyFont="1" applyFill="1" applyBorder="1" applyAlignment="1">
      <alignment horizontal="center"/>
    </xf>
    <xf numFmtId="180" fontId="8" fillId="5" borderId="4" xfId="0" applyNumberFormat="1" applyFont="1" applyFill="1" applyBorder="1" applyAlignment="1">
      <alignment horizontal="center"/>
    </xf>
    <xf numFmtId="181" fontId="9" fillId="4" borderId="5" xfId="0" applyNumberFormat="1" applyFont="1" applyFill="1" applyBorder="1" applyAlignment="1"/>
    <xf numFmtId="0" fontId="6" fillId="4" borderId="6" xfId="0" applyNumberFormat="1" applyFont="1" applyFill="1" applyBorder="1" applyAlignment="1"/>
    <xf numFmtId="0" fontId="6" fillId="4" borderId="6" xfId="0" applyNumberFormat="1" applyFont="1" applyFill="1" applyBorder="1" applyAlignment="1">
      <alignment horizontal="right"/>
    </xf>
    <xf numFmtId="180" fontId="6" fillId="4" borderId="6" xfId="0" applyNumberFormat="1" applyFont="1" applyFill="1" applyBorder="1" applyAlignment="1">
      <alignment horizontal="right"/>
    </xf>
    <xf numFmtId="182" fontId="6" fillId="4" borderId="6" xfId="0" applyNumberFormat="1" applyFont="1" applyFill="1" applyBorder="1" applyAlignment="1">
      <alignment horizontal="right"/>
    </xf>
    <xf numFmtId="180" fontId="6" fillId="4" borderId="7" xfId="0" applyNumberFormat="1" applyFont="1" applyFill="1" applyBorder="1" applyAlignment="1">
      <alignment horizontal="right"/>
    </xf>
    <xf numFmtId="181" fontId="9" fillId="0" borderId="5" xfId="0" applyNumberFormat="1" applyFont="1" applyBorder="1" applyAlignment="1"/>
    <xf numFmtId="0" fontId="6" fillId="0" borderId="6" xfId="0" applyNumberFormat="1" applyFont="1" applyBorder="1" applyAlignment="1"/>
    <xf numFmtId="0" fontId="6" fillId="0" borderId="6" xfId="0" applyNumberFormat="1" applyFont="1" applyBorder="1" applyAlignment="1">
      <alignment horizontal="right"/>
    </xf>
    <xf numFmtId="180" fontId="6" fillId="0" borderId="6" xfId="0" applyNumberFormat="1" applyFont="1" applyBorder="1" applyAlignment="1">
      <alignment horizontal="right"/>
    </xf>
    <xf numFmtId="182" fontId="0" fillId="0" borderId="6" xfId="0" applyNumberFormat="1" applyBorder="1" applyAlignment="1">
      <alignment horizontal="right"/>
    </xf>
    <xf numFmtId="0" fontId="6" fillId="0" borderId="6" xfId="0" applyNumberFormat="1" applyFont="1" applyFill="1" applyBorder="1" applyAlignment="1">
      <alignment horizontal="right"/>
    </xf>
    <xf numFmtId="181" fontId="9" fillId="4" borderId="8" xfId="0" applyNumberFormat="1" applyFont="1" applyFill="1" applyBorder="1" applyAlignment="1"/>
    <xf numFmtId="0" fontId="6" fillId="4" borderId="9" xfId="0" applyNumberFormat="1" applyFont="1" applyFill="1" applyBorder="1" applyAlignment="1"/>
    <xf numFmtId="0" fontId="6" fillId="4" borderId="9" xfId="0" applyNumberFormat="1" applyFont="1" applyFill="1" applyBorder="1" applyAlignment="1">
      <alignment horizontal="right"/>
    </xf>
    <xf numFmtId="180" fontId="6" fillId="4" borderId="9" xfId="0" applyNumberFormat="1" applyFont="1" applyFill="1" applyBorder="1" applyAlignment="1">
      <alignment horizontal="right"/>
    </xf>
    <xf numFmtId="182" fontId="6" fillId="4" borderId="9" xfId="0" applyNumberFormat="1" applyFont="1" applyFill="1" applyBorder="1" applyAlignment="1">
      <alignment horizontal="right"/>
    </xf>
    <xf numFmtId="180" fontId="6" fillId="4" borderId="10" xfId="0" applyNumberFormat="1" applyFont="1" applyFill="1" applyBorder="1" applyAlignment="1">
      <alignment horizontal="right"/>
    </xf>
    <xf numFmtId="180" fontId="6" fillId="6" borderId="7" xfId="0" applyNumberFormat="1" applyFont="1" applyFill="1" applyBorder="1" applyAlignment="1">
      <alignment horizontal="right"/>
    </xf>
    <xf numFmtId="182" fontId="0" fillId="0" borderId="7" xfId="0" applyNumberFormat="1" applyBorder="1" applyAlignment="1">
      <alignment horizontal="right"/>
    </xf>
    <xf numFmtId="0" fontId="3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常规" xfId="0" builtinId="0"/>
    <cellStyle name="常规_日记账和分类账" xfId="1"/>
    <cellStyle name="自定义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opLeftCell="B58" workbookViewId="0">
      <selection activeCell="K52" sqref="K52"/>
    </sheetView>
  </sheetViews>
  <sheetFormatPr defaultRowHeight="14.25" x14ac:dyDescent="0.15"/>
  <cols>
    <col min="1" max="1" width="9.75" style="15" hidden="1" customWidth="1"/>
    <col min="2" max="2" width="11.5" style="15" customWidth="1"/>
    <col min="3" max="3" width="17" style="2" customWidth="1"/>
    <col min="4" max="4" width="5.25" style="2" customWidth="1"/>
    <col min="5" max="5" width="15.75" style="14" customWidth="1"/>
    <col min="6" max="6" width="15.125" style="14" customWidth="1"/>
    <col min="7" max="7" width="11.5" style="14" customWidth="1"/>
    <col min="8" max="8" width="3.875" style="14" customWidth="1"/>
    <col min="9" max="9" width="14.75" style="14" customWidth="1"/>
    <col min="10" max="10" width="4.125" style="8" customWidth="1"/>
    <col min="11" max="11" width="13" style="2" customWidth="1"/>
    <col min="12" max="12" width="15.375" style="1" customWidth="1"/>
    <col min="13" max="13" width="11.75" style="1" customWidth="1"/>
    <col min="14" max="15" width="10.625" style="1" customWidth="1"/>
    <col min="16" max="16" width="9.75" style="1" customWidth="1"/>
    <col min="17" max="16384" width="9" style="2"/>
  </cols>
  <sheetData>
    <row r="1" spans="1:16" ht="33" customHeight="1" x14ac:dyDescent="0.1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6" s="8" customFormat="1" ht="63.75" customHeight="1" x14ac:dyDescent="0.15">
      <c r="A2" s="3" t="s">
        <v>1</v>
      </c>
      <c r="B2" s="3" t="s">
        <v>1</v>
      </c>
      <c r="C2" s="4" t="s">
        <v>2</v>
      </c>
      <c r="D2" s="5" t="s">
        <v>3</v>
      </c>
      <c r="E2" s="6" t="s">
        <v>4</v>
      </c>
      <c r="F2" s="6" t="s">
        <v>5</v>
      </c>
      <c r="G2" s="6" t="s">
        <v>6</v>
      </c>
      <c r="H2" s="7" t="s">
        <v>3</v>
      </c>
      <c r="I2" s="6" t="s">
        <v>7</v>
      </c>
      <c r="L2" s="9"/>
      <c r="M2" s="9"/>
      <c r="N2" s="9"/>
      <c r="O2" s="9"/>
      <c r="P2" s="9"/>
    </row>
    <row r="3" spans="1:16" x14ac:dyDescent="0.15">
      <c r="A3" s="10" t="s">
        <v>8</v>
      </c>
      <c r="B3" s="10">
        <f t="shared" ref="B3:B66" si="0">VALUE(A3)</f>
        <v>1001</v>
      </c>
      <c r="C3" s="11" t="s">
        <v>9</v>
      </c>
      <c r="D3" s="11" t="s">
        <v>10</v>
      </c>
      <c r="E3" s="1">
        <v>5614</v>
      </c>
      <c r="F3" s="1">
        <v>26914</v>
      </c>
      <c r="G3" s="1">
        <v>26694</v>
      </c>
      <c r="H3" s="12" t="str">
        <f t="shared" ref="H3:H66" si="1">D3</f>
        <v>借</v>
      </c>
      <c r="I3" s="12">
        <f t="shared" ref="I3:I66" si="2">IF(H3="借",E3+F3-G3,E3+G3-F3)</f>
        <v>5834</v>
      </c>
      <c r="J3" s="13"/>
      <c r="K3" s="11"/>
    </row>
    <row r="4" spans="1:16" x14ac:dyDescent="0.15">
      <c r="A4" s="10" t="s">
        <v>11</v>
      </c>
      <c r="B4" s="10">
        <f t="shared" si="0"/>
        <v>1002</v>
      </c>
      <c r="C4" s="11" t="s">
        <v>12</v>
      </c>
      <c r="D4" s="11" t="s">
        <v>10</v>
      </c>
      <c r="E4" s="1">
        <v>216855.96</v>
      </c>
      <c r="F4" s="1">
        <v>108114</v>
      </c>
      <c r="G4" s="1">
        <v>85164</v>
      </c>
      <c r="H4" s="12" t="str">
        <f t="shared" si="1"/>
        <v>借</v>
      </c>
      <c r="I4" s="12">
        <f t="shared" si="2"/>
        <v>239805.95999999996</v>
      </c>
      <c r="J4" s="13"/>
      <c r="K4" s="11"/>
    </row>
    <row r="5" spans="1:16" x14ac:dyDescent="0.15">
      <c r="A5" s="10" t="s">
        <v>13</v>
      </c>
      <c r="B5" s="10">
        <f t="shared" si="0"/>
        <v>1009</v>
      </c>
      <c r="C5" s="11" t="s">
        <v>14</v>
      </c>
      <c r="D5" s="11" t="s">
        <v>10</v>
      </c>
      <c r="E5" s="12">
        <v>0</v>
      </c>
      <c r="F5" s="12">
        <v>0</v>
      </c>
      <c r="G5" s="12">
        <v>0</v>
      </c>
      <c r="H5" s="12" t="str">
        <f t="shared" si="1"/>
        <v>借</v>
      </c>
      <c r="I5" s="12">
        <f t="shared" si="2"/>
        <v>0</v>
      </c>
      <c r="J5" s="13"/>
      <c r="K5" s="11"/>
    </row>
    <row r="6" spans="1:16" x14ac:dyDescent="0.15">
      <c r="A6" s="10" t="s">
        <v>15</v>
      </c>
      <c r="B6" s="10">
        <f t="shared" si="0"/>
        <v>1101</v>
      </c>
      <c r="C6" s="11" t="s">
        <v>16</v>
      </c>
      <c r="D6" s="11" t="s">
        <v>10</v>
      </c>
      <c r="E6" s="12">
        <v>0</v>
      </c>
      <c r="F6" s="12">
        <v>0</v>
      </c>
      <c r="G6" s="12">
        <v>0</v>
      </c>
      <c r="H6" s="12" t="str">
        <f t="shared" si="1"/>
        <v>借</v>
      </c>
      <c r="I6" s="12">
        <f t="shared" si="2"/>
        <v>0</v>
      </c>
      <c r="J6" s="13"/>
      <c r="K6" s="11"/>
      <c r="L6" s="1">
        <v>14</v>
      </c>
    </row>
    <row r="7" spans="1:16" x14ac:dyDescent="0.15">
      <c r="A7" s="10" t="s">
        <v>17</v>
      </c>
      <c r="B7" s="10">
        <f t="shared" si="0"/>
        <v>1102</v>
      </c>
      <c r="C7" s="11" t="s">
        <v>18</v>
      </c>
      <c r="D7" s="11" t="s">
        <v>19</v>
      </c>
      <c r="E7" s="12">
        <v>0</v>
      </c>
      <c r="F7" s="12">
        <v>0</v>
      </c>
      <c r="G7" s="12">
        <v>0</v>
      </c>
      <c r="H7" s="12" t="str">
        <f t="shared" si="1"/>
        <v>贷</v>
      </c>
      <c r="I7" s="12">
        <f t="shared" si="2"/>
        <v>0</v>
      </c>
      <c r="J7" s="13"/>
      <c r="K7" s="11"/>
    </row>
    <row r="8" spans="1:16" x14ac:dyDescent="0.15">
      <c r="A8" s="10" t="s">
        <v>20</v>
      </c>
      <c r="B8" s="10">
        <f t="shared" si="0"/>
        <v>1111</v>
      </c>
      <c r="C8" s="11" t="s">
        <v>21</v>
      </c>
      <c r="D8" s="11" t="s">
        <v>10</v>
      </c>
      <c r="E8" s="1">
        <v>42814</v>
      </c>
      <c r="F8" s="12">
        <v>0</v>
      </c>
      <c r="G8" s="1">
        <v>30214</v>
      </c>
      <c r="H8" s="12" t="str">
        <f t="shared" si="1"/>
        <v>借</v>
      </c>
      <c r="I8" s="12">
        <f t="shared" si="2"/>
        <v>12600</v>
      </c>
      <c r="J8" s="13"/>
      <c r="K8" s="11"/>
    </row>
    <row r="9" spans="1:16" x14ac:dyDescent="0.15">
      <c r="A9" s="10" t="s">
        <v>22</v>
      </c>
      <c r="B9" s="10">
        <f t="shared" si="0"/>
        <v>1121</v>
      </c>
      <c r="C9" s="11" t="s">
        <v>23</v>
      </c>
      <c r="D9" s="11" t="s">
        <v>10</v>
      </c>
      <c r="E9" s="12">
        <v>0</v>
      </c>
      <c r="F9" s="12">
        <v>0</v>
      </c>
      <c r="G9" s="12">
        <v>0</v>
      </c>
      <c r="H9" s="12" t="str">
        <f t="shared" si="1"/>
        <v>借</v>
      </c>
      <c r="I9" s="12">
        <f t="shared" si="2"/>
        <v>0</v>
      </c>
      <c r="J9" s="13"/>
      <c r="K9" s="11"/>
    </row>
    <row r="10" spans="1:16" x14ac:dyDescent="0.15">
      <c r="A10" s="10" t="s">
        <v>24</v>
      </c>
      <c r="B10" s="10">
        <f t="shared" si="0"/>
        <v>1122</v>
      </c>
      <c r="C10" s="11" t="s">
        <v>25</v>
      </c>
      <c r="D10" s="11" t="s">
        <v>10</v>
      </c>
      <c r="E10" s="12">
        <v>0</v>
      </c>
      <c r="F10" s="12">
        <v>0</v>
      </c>
      <c r="G10" s="12">
        <v>0</v>
      </c>
      <c r="H10" s="12" t="str">
        <f t="shared" si="1"/>
        <v>借</v>
      </c>
      <c r="I10" s="12">
        <f t="shared" si="2"/>
        <v>0</v>
      </c>
      <c r="J10" s="13"/>
      <c r="K10" s="11"/>
    </row>
    <row r="11" spans="1:16" x14ac:dyDescent="0.15">
      <c r="A11" s="10" t="s">
        <v>26</v>
      </c>
      <c r="B11" s="10">
        <f t="shared" si="0"/>
        <v>1131</v>
      </c>
      <c r="C11" s="11" t="s">
        <v>27</v>
      </c>
      <c r="D11" s="11" t="s">
        <v>10</v>
      </c>
      <c r="E11" s="1">
        <v>1998914</v>
      </c>
      <c r="F11" s="1">
        <v>65514</v>
      </c>
      <c r="G11" s="1">
        <v>3014</v>
      </c>
      <c r="H11" s="12" t="str">
        <f t="shared" si="1"/>
        <v>借</v>
      </c>
      <c r="I11" s="12">
        <f t="shared" si="2"/>
        <v>2061414</v>
      </c>
      <c r="J11" s="13"/>
      <c r="K11" s="11"/>
    </row>
    <row r="12" spans="1:16" x14ac:dyDescent="0.15">
      <c r="A12" s="10" t="s">
        <v>28</v>
      </c>
      <c r="B12" s="10">
        <f t="shared" si="0"/>
        <v>1133</v>
      </c>
      <c r="C12" s="11" t="s">
        <v>29</v>
      </c>
      <c r="D12" s="11" t="s">
        <v>10</v>
      </c>
      <c r="E12" s="1">
        <v>9804.82</v>
      </c>
      <c r="F12" s="1">
        <v>1214</v>
      </c>
      <c r="G12" s="1">
        <v>1214</v>
      </c>
      <c r="H12" s="12" t="str">
        <f t="shared" si="1"/>
        <v>借</v>
      </c>
      <c r="I12" s="12">
        <f t="shared" si="2"/>
        <v>9804.82</v>
      </c>
      <c r="J12" s="13"/>
      <c r="K12" s="11"/>
    </row>
    <row r="13" spans="1:16" x14ac:dyDescent="0.15">
      <c r="A13" s="10" t="s">
        <v>30</v>
      </c>
      <c r="B13" s="10">
        <f t="shared" si="0"/>
        <v>1141</v>
      </c>
      <c r="C13" s="11" t="s">
        <v>31</v>
      </c>
      <c r="D13" s="11" t="s">
        <v>19</v>
      </c>
      <c r="E13" s="1">
        <v>42814</v>
      </c>
      <c r="F13" s="12">
        <v>0</v>
      </c>
      <c r="G13" s="12">
        <v>0</v>
      </c>
      <c r="H13" s="12" t="str">
        <f t="shared" si="1"/>
        <v>贷</v>
      </c>
      <c r="I13" s="12">
        <f t="shared" si="2"/>
        <v>42814</v>
      </c>
      <c r="J13" s="13"/>
      <c r="K13" s="11"/>
    </row>
    <row r="14" spans="1:16" x14ac:dyDescent="0.15">
      <c r="A14" s="10" t="s">
        <v>32</v>
      </c>
      <c r="B14" s="10">
        <f t="shared" si="0"/>
        <v>1151</v>
      </c>
      <c r="C14" s="11" t="s">
        <v>33</v>
      </c>
      <c r="D14" s="11" t="s">
        <v>10</v>
      </c>
      <c r="E14" s="12">
        <v>0</v>
      </c>
      <c r="F14" s="12">
        <v>0</v>
      </c>
      <c r="G14" s="12">
        <v>0</v>
      </c>
      <c r="H14" s="12" t="str">
        <f t="shared" si="1"/>
        <v>借</v>
      </c>
      <c r="I14" s="12">
        <f t="shared" si="2"/>
        <v>0</v>
      </c>
      <c r="J14" s="13"/>
      <c r="K14" s="11"/>
    </row>
    <row r="15" spans="1:16" x14ac:dyDescent="0.15">
      <c r="A15" s="10" t="s">
        <v>34</v>
      </c>
      <c r="B15" s="10">
        <f t="shared" si="0"/>
        <v>1161</v>
      </c>
      <c r="C15" s="11" t="s">
        <v>35</v>
      </c>
      <c r="D15" s="11" t="s">
        <v>10</v>
      </c>
      <c r="E15" s="12">
        <v>0</v>
      </c>
      <c r="F15" s="12">
        <v>0</v>
      </c>
      <c r="G15" s="12">
        <v>0</v>
      </c>
      <c r="H15" s="12" t="str">
        <f t="shared" si="1"/>
        <v>借</v>
      </c>
      <c r="I15" s="12">
        <f t="shared" si="2"/>
        <v>0</v>
      </c>
      <c r="J15" s="13"/>
      <c r="K15" s="11"/>
    </row>
    <row r="16" spans="1:16" x14ac:dyDescent="0.15">
      <c r="A16" s="10" t="s">
        <v>36</v>
      </c>
      <c r="B16" s="10">
        <f t="shared" si="0"/>
        <v>1201</v>
      </c>
      <c r="C16" s="11" t="s">
        <v>37</v>
      </c>
      <c r="D16" s="11" t="s">
        <v>10</v>
      </c>
      <c r="E16" s="12">
        <v>0</v>
      </c>
      <c r="F16" s="1">
        <v>44924</v>
      </c>
      <c r="G16" s="1">
        <v>44924</v>
      </c>
      <c r="H16" s="12" t="str">
        <f t="shared" si="1"/>
        <v>借</v>
      </c>
      <c r="I16" s="12">
        <f t="shared" si="2"/>
        <v>0</v>
      </c>
      <c r="J16" s="13"/>
      <c r="K16" s="11"/>
    </row>
    <row r="17" spans="1:11" s="2" customFormat="1" x14ac:dyDescent="0.15">
      <c r="A17" s="10" t="s">
        <v>38</v>
      </c>
      <c r="B17" s="10">
        <f t="shared" si="0"/>
        <v>1211</v>
      </c>
      <c r="C17" s="11" t="s">
        <v>39</v>
      </c>
      <c r="D17" s="11" t="s">
        <v>10</v>
      </c>
      <c r="E17" s="12">
        <v>0</v>
      </c>
      <c r="F17" s="1">
        <v>44924</v>
      </c>
      <c r="G17" s="1">
        <v>35364</v>
      </c>
      <c r="H17" s="12" t="str">
        <f t="shared" si="1"/>
        <v>借</v>
      </c>
      <c r="I17" s="12">
        <f t="shared" si="2"/>
        <v>9560</v>
      </c>
      <c r="J17" s="13"/>
      <c r="K17" s="11"/>
    </row>
    <row r="18" spans="1:11" s="2" customFormat="1" x14ac:dyDescent="0.15">
      <c r="A18" s="10" t="s">
        <v>40</v>
      </c>
      <c r="B18" s="10">
        <f t="shared" si="0"/>
        <v>1221</v>
      </c>
      <c r="C18" s="11" t="s">
        <v>41</v>
      </c>
      <c r="D18" s="11" t="s">
        <v>10</v>
      </c>
      <c r="E18" s="12">
        <v>0</v>
      </c>
      <c r="F18" s="12">
        <v>0</v>
      </c>
      <c r="G18" s="12">
        <v>0</v>
      </c>
      <c r="H18" s="12" t="str">
        <f t="shared" si="1"/>
        <v>借</v>
      </c>
      <c r="I18" s="12">
        <f t="shared" si="2"/>
        <v>0</v>
      </c>
      <c r="J18" s="13"/>
      <c r="K18" s="11"/>
    </row>
    <row r="19" spans="1:11" s="2" customFormat="1" x14ac:dyDescent="0.15">
      <c r="A19" s="10" t="s">
        <v>42</v>
      </c>
      <c r="B19" s="10">
        <f t="shared" si="0"/>
        <v>1231</v>
      </c>
      <c r="C19" s="11" t="s">
        <v>43</v>
      </c>
      <c r="D19" s="11" t="s">
        <v>10</v>
      </c>
      <c r="E19" s="12">
        <v>0</v>
      </c>
      <c r="F19" s="12">
        <v>0</v>
      </c>
      <c r="G19" s="12">
        <v>0</v>
      </c>
      <c r="H19" s="12" t="str">
        <f t="shared" si="1"/>
        <v>借</v>
      </c>
      <c r="I19" s="12">
        <f t="shared" si="2"/>
        <v>0</v>
      </c>
      <c r="J19" s="13"/>
      <c r="K19" s="11"/>
    </row>
    <row r="20" spans="1:11" s="2" customFormat="1" x14ac:dyDescent="0.15">
      <c r="A20" s="10" t="s">
        <v>44</v>
      </c>
      <c r="B20" s="10">
        <f t="shared" si="0"/>
        <v>1232</v>
      </c>
      <c r="C20" s="11" t="s">
        <v>45</v>
      </c>
      <c r="D20" s="11" t="s">
        <v>10</v>
      </c>
      <c r="E20" s="12">
        <v>0</v>
      </c>
      <c r="F20" s="12">
        <v>0</v>
      </c>
      <c r="G20" s="12">
        <v>0</v>
      </c>
      <c r="H20" s="12" t="str">
        <f t="shared" si="1"/>
        <v>借</v>
      </c>
      <c r="I20" s="12">
        <f t="shared" si="2"/>
        <v>0</v>
      </c>
      <c r="J20" s="13"/>
      <c r="K20" s="11"/>
    </row>
    <row r="21" spans="1:11" s="2" customFormat="1" x14ac:dyDescent="0.15">
      <c r="A21" s="10" t="s">
        <v>46</v>
      </c>
      <c r="B21" s="10">
        <f t="shared" si="0"/>
        <v>1241</v>
      </c>
      <c r="C21" s="11" t="s">
        <v>47</v>
      </c>
      <c r="D21" s="11" t="s">
        <v>10</v>
      </c>
      <c r="E21" s="12">
        <v>0</v>
      </c>
      <c r="F21" s="12">
        <v>0</v>
      </c>
      <c r="G21" s="12">
        <v>0</v>
      </c>
      <c r="H21" s="12" t="str">
        <f t="shared" si="1"/>
        <v>借</v>
      </c>
      <c r="I21" s="12">
        <f t="shared" si="2"/>
        <v>0</v>
      </c>
      <c r="J21" s="13"/>
      <c r="K21" s="11"/>
    </row>
    <row r="22" spans="1:11" s="2" customFormat="1" x14ac:dyDescent="0.15">
      <c r="A22" s="10" t="s">
        <v>48</v>
      </c>
      <c r="B22" s="10">
        <f t="shared" si="0"/>
        <v>1243</v>
      </c>
      <c r="C22" s="11" t="s">
        <v>49</v>
      </c>
      <c r="D22" s="11" t="s">
        <v>10</v>
      </c>
      <c r="E22" s="12">
        <v>0</v>
      </c>
      <c r="F22" s="12">
        <v>0</v>
      </c>
      <c r="G22" s="12">
        <v>0</v>
      </c>
      <c r="H22" s="12" t="str">
        <f t="shared" si="1"/>
        <v>借</v>
      </c>
      <c r="I22" s="12">
        <f t="shared" si="2"/>
        <v>0</v>
      </c>
      <c r="J22" s="13"/>
      <c r="K22" s="11"/>
    </row>
    <row r="23" spans="1:11" s="2" customFormat="1" x14ac:dyDescent="0.15">
      <c r="A23" s="10" t="s">
        <v>50</v>
      </c>
      <c r="B23" s="10">
        <f t="shared" si="0"/>
        <v>1251</v>
      </c>
      <c r="C23" s="11" t="s">
        <v>51</v>
      </c>
      <c r="D23" s="11" t="s">
        <v>10</v>
      </c>
      <c r="E23" s="12">
        <v>0</v>
      </c>
      <c r="F23" s="12">
        <v>0</v>
      </c>
      <c r="G23" s="12">
        <v>0</v>
      </c>
      <c r="H23" s="12" t="str">
        <f t="shared" si="1"/>
        <v>借</v>
      </c>
      <c r="I23" s="12">
        <f t="shared" si="2"/>
        <v>0</v>
      </c>
      <c r="J23" s="13"/>
      <c r="K23" s="11"/>
    </row>
    <row r="24" spans="1:11" s="2" customFormat="1" x14ac:dyDescent="0.15">
      <c r="A24" s="10" t="s">
        <v>52</v>
      </c>
      <c r="B24" s="10">
        <f t="shared" si="0"/>
        <v>1261</v>
      </c>
      <c r="C24" s="11" t="s">
        <v>53</v>
      </c>
      <c r="D24" s="11" t="s">
        <v>10</v>
      </c>
      <c r="E24" s="12">
        <v>0</v>
      </c>
      <c r="F24" s="12">
        <v>0</v>
      </c>
      <c r="G24" s="12">
        <v>0</v>
      </c>
      <c r="H24" s="12" t="str">
        <f t="shared" si="1"/>
        <v>借</v>
      </c>
      <c r="I24" s="12">
        <f t="shared" si="2"/>
        <v>0</v>
      </c>
      <c r="J24" s="13"/>
      <c r="K24" s="11"/>
    </row>
    <row r="25" spans="1:11" s="2" customFormat="1" x14ac:dyDescent="0.15">
      <c r="A25" s="10" t="s">
        <v>54</v>
      </c>
      <c r="B25" s="10">
        <f t="shared" si="0"/>
        <v>1271</v>
      </c>
      <c r="C25" s="11" t="s">
        <v>55</v>
      </c>
      <c r="D25" s="11" t="s">
        <v>10</v>
      </c>
      <c r="E25" s="12">
        <v>0</v>
      </c>
      <c r="F25" s="12">
        <v>0</v>
      </c>
      <c r="G25" s="12">
        <v>0</v>
      </c>
      <c r="H25" s="12" t="str">
        <f t="shared" si="1"/>
        <v>借</v>
      </c>
      <c r="I25" s="12">
        <f t="shared" si="2"/>
        <v>0</v>
      </c>
      <c r="J25" s="13"/>
      <c r="K25" s="11"/>
    </row>
    <row r="26" spans="1:11" s="2" customFormat="1" x14ac:dyDescent="0.15">
      <c r="A26" s="10" t="s">
        <v>56</v>
      </c>
      <c r="B26" s="10">
        <f t="shared" si="0"/>
        <v>1281</v>
      </c>
      <c r="C26" s="11" t="s">
        <v>57</v>
      </c>
      <c r="D26" s="11" t="s">
        <v>19</v>
      </c>
      <c r="E26" s="12">
        <v>0</v>
      </c>
      <c r="F26" s="12">
        <v>0</v>
      </c>
      <c r="G26" s="12">
        <v>0</v>
      </c>
      <c r="H26" s="12" t="str">
        <f t="shared" si="1"/>
        <v>贷</v>
      </c>
      <c r="I26" s="12">
        <f t="shared" si="2"/>
        <v>0</v>
      </c>
      <c r="J26" s="13"/>
      <c r="K26" s="11"/>
    </row>
    <row r="27" spans="1:11" s="2" customFormat="1" x14ac:dyDescent="0.15">
      <c r="A27" s="10" t="s">
        <v>58</v>
      </c>
      <c r="B27" s="10">
        <f t="shared" si="0"/>
        <v>1301</v>
      </c>
      <c r="C27" s="11" t="s">
        <v>59</v>
      </c>
      <c r="D27" s="11" t="s">
        <v>10</v>
      </c>
      <c r="E27" s="1">
        <v>20014</v>
      </c>
      <c r="F27" s="1">
        <v>4214</v>
      </c>
      <c r="G27" s="12">
        <v>0</v>
      </c>
      <c r="H27" s="12" t="str">
        <f t="shared" si="1"/>
        <v>借</v>
      </c>
      <c r="I27" s="12">
        <f t="shared" si="2"/>
        <v>24228</v>
      </c>
      <c r="J27" s="13"/>
      <c r="K27" s="11"/>
    </row>
    <row r="28" spans="1:11" s="2" customFormat="1" x14ac:dyDescent="0.15">
      <c r="A28" s="10" t="s">
        <v>60</v>
      </c>
      <c r="B28" s="10">
        <f t="shared" si="0"/>
        <v>1401</v>
      </c>
      <c r="C28" s="11" t="s">
        <v>61</v>
      </c>
      <c r="D28" s="11" t="s">
        <v>10</v>
      </c>
      <c r="E28" s="12">
        <v>0</v>
      </c>
      <c r="F28" s="12">
        <v>0</v>
      </c>
      <c r="G28" s="12">
        <v>0</v>
      </c>
      <c r="H28" s="12" t="str">
        <f t="shared" si="1"/>
        <v>借</v>
      </c>
      <c r="I28" s="12">
        <f t="shared" si="2"/>
        <v>0</v>
      </c>
      <c r="J28" s="13"/>
      <c r="K28" s="11"/>
    </row>
    <row r="29" spans="1:11" s="2" customFormat="1" x14ac:dyDescent="0.15">
      <c r="A29" s="10" t="s">
        <v>62</v>
      </c>
      <c r="B29" s="10">
        <f t="shared" si="0"/>
        <v>1402</v>
      </c>
      <c r="C29" s="11" t="s">
        <v>63</v>
      </c>
      <c r="D29" s="11" t="s">
        <v>10</v>
      </c>
      <c r="E29" s="12">
        <v>0</v>
      </c>
      <c r="F29" s="12">
        <v>0</v>
      </c>
      <c r="G29" s="12">
        <v>0</v>
      </c>
      <c r="H29" s="12" t="str">
        <f t="shared" si="1"/>
        <v>借</v>
      </c>
      <c r="I29" s="12">
        <f t="shared" si="2"/>
        <v>0</v>
      </c>
      <c r="J29" s="13"/>
      <c r="K29" s="11"/>
    </row>
    <row r="30" spans="1:11" s="2" customFormat="1" x14ac:dyDescent="0.15">
      <c r="A30" s="10" t="s">
        <v>64</v>
      </c>
      <c r="B30" s="10">
        <f t="shared" si="0"/>
        <v>1421</v>
      </c>
      <c r="C30" s="11" t="s">
        <v>65</v>
      </c>
      <c r="D30" s="11" t="s">
        <v>19</v>
      </c>
      <c r="E30" s="12">
        <v>0</v>
      </c>
      <c r="F30" s="12">
        <v>0</v>
      </c>
      <c r="G30" s="12">
        <v>0</v>
      </c>
      <c r="H30" s="12" t="str">
        <f t="shared" si="1"/>
        <v>贷</v>
      </c>
      <c r="I30" s="12">
        <f t="shared" si="2"/>
        <v>0</v>
      </c>
      <c r="J30" s="13"/>
      <c r="K30" s="11"/>
    </row>
    <row r="31" spans="1:11" s="2" customFormat="1" x14ac:dyDescent="0.15">
      <c r="A31" s="10" t="s">
        <v>66</v>
      </c>
      <c r="B31" s="10">
        <f t="shared" si="0"/>
        <v>1501</v>
      </c>
      <c r="C31" s="11" t="s">
        <v>67</v>
      </c>
      <c r="D31" s="11" t="s">
        <v>10</v>
      </c>
      <c r="E31" s="1">
        <v>521309.37</v>
      </c>
      <c r="F31" s="12">
        <v>0</v>
      </c>
      <c r="G31" s="12">
        <v>0</v>
      </c>
      <c r="H31" s="12" t="str">
        <f t="shared" si="1"/>
        <v>借</v>
      </c>
      <c r="I31" s="12">
        <f t="shared" si="2"/>
        <v>521309.37</v>
      </c>
      <c r="J31" s="13"/>
      <c r="K31" s="11"/>
    </row>
    <row r="32" spans="1:11" s="2" customFormat="1" x14ac:dyDescent="0.15">
      <c r="A32" s="10" t="s">
        <v>68</v>
      </c>
      <c r="B32" s="10">
        <f t="shared" si="0"/>
        <v>1502</v>
      </c>
      <c r="C32" s="11" t="s">
        <v>69</v>
      </c>
      <c r="D32" s="11" t="s">
        <v>19</v>
      </c>
      <c r="E32" s="12">
        <v>0</v>
      </c>
      <c r="F32" s="12">
        <v>0</v>
      </c>
      <c r="G32" s="12">
        <v>0</v>
      </c>
      <c r="H32" s="12" t="str">
        <f t="shared" si="1"/>
        <v>贷</v>
      </c>
      <c r="I32" s="12">
        <f t="shared" si="2"/>
        <v>0</v>
      </c>
      <c r="J32" s="13"/>
      <c r="K32" s="11"/>
    </row>
    <row r="33" spans="1:11" s="2" customFormat="1" x14ac:dyDescent="0.15">
      <c r="A33" s="10" t="s">
        <v>70</v>
      </c>
      <c r="B33" s="10">
        <f t="shared" si="0"/>
        <v>1505</v>
      </c>
      <c r="C33" s="11" t="s">
        <v>71</v>
      </c>
      <c r="D33" s="11" t="s">
        <v>19</v>
      </c>
      <c r="E33" s="12">
        <v>0</v>
      </c>
      <c r="F33" s="12">
        <v>0</v>
      </c>
      <c r="G33" s="12">
        <v>0</v>
      </c>
      <c r="H33" s="12" t="str">
        <f t="shared" si="1"/>
        <v>贷</v>
      </c>
      <c r="I33" s="12">
        <f t="shared" si="2"/>
        <v>0</v>
      </c>
      <c r="J33" s="13"/>
      <c r="K33" s="11"/>
    </row>
    <row r="34" spans="1:11" s="2" customFormat="1" x14ac:dyDescent="0.15">
      <c r="A34" s="10" t="s">
        <v>72</v>
      </c>
      <c r="B34" s="10">
        <f t="shared" si="0"/>
        <v>1601</v>
      </c>
      <c r="C34" s="11" t="s">
        <v>73</v>
      </c>
      <c r="D34" s="11" t="s">
        <v>10</v>
      </c>
      <c r="E34" s="12">
        <v>0</v>
      </c>
      <c r="F34" s="12">
        <v>0</v>
      </c>
      <c r="G34" s="12">
        <v>0</v>
      </c>
      <c r="H34" s="12" t="str">
        <f t="shared" si="1"/>
        <v>借</v>
      </c>
      <c r="I34" s="12">
        <f t="shared" si="2"/>
        <v>0</v>
      </c>
      <c r="J34" s="13"/>
      <c r="K34" s="11"/>
    </row>
    <row r="35" spans="1:11" s="2" customFormat="1" x14ac:dyDescent="0.15">
      <c r="A35" s="10" t="s">
        <v>74</v>
      </c>
      <c r="B35" s="10">
        <f t="shared" si="0"/>
        <v>1603</v>
      </c>
      <c r="C35" s="11" t="s">
        <v>75</v>
      </c>
      <c r="D35" s="11" t="s">
        <v>10</v>
      </c>
      <c r="E35" s="12">
        <v>0</v>
      </c>
      <c r="F35" s="12">
        <v>0</v>
      </c>
      <c r="G35" s="12">
        <v>0</v>
      </c>
      <c r="H35" s="12" t="str">
        <f t="shared" si="1"/>
        <v>借</v>
      </c>
      <c r="I35" s="12">
        <f t="shared" si="2"/>
        <v>0</v>
      </c>
      <c r="J35" s="13"/>
      <c r="K35" s="11"/>
    </row>
    <row r="36" spans="1:11" s="2" customFormat="1" x14ac:dyDescent="0.15">
      <c r="A36" s="10" t="s">
        <v>76</v>
      </c>
      <c r="B36" s="10">
        <f t="shared" si="0"/>
        <v>1605</v>
      </c>
      <c r="C36" s="11" t="s">
        <v>77</v>
      </c>
      <c r="D36" s="11" t="s">
        <v>10</v>
      </c>
      <c r="E36" s="12">
        <v>0</v>
      </c>
      <c r="F36" s="12">
        <v>0</v>
      </c>
      <c r="G36" s="12">
        <v>0</v>
      </c>
      <c r="H36" s="12" t="str">
        <f t="shared" si="1"/>
        <v>借</v>
      </c>
      <c r="I36" s="12">
        <f t="shared" si="2"/>
        <v>0</v>
      </c>
      <c r="J36" s="13"/>
      <c r="K36" s="11"/>
    </row>
    <row r="37" spans="1:11" s="2" customFormat="1" x14ac:dyDescent="0.15">
      <c r="A37" s="10" t="s">
        <v>78</v>
      </c>
      <c r="B37" s="10">
        <f t="shared" si="0"/>
        <v>1701</v>
      </c>
      <c r="C37" s="11" t="s">
        <v>79</v>
      </c>
      <c r="D37" s="11" t="s">
        <v>19</v>
      </c>
      <c r="E37" s="12">
        <v>0</v>
      </c>
      <c r="F37" s="12">
        <v>0</v>
      </c>
      <c r="G37" s="12">
        <v>0</v>
      </c>
      <c r="H37" s="12" t="str">
        <f t="shared" si="1"/>
        <v>贷</v>
      </c>
      <c r="I37" s="12">
        <f t="shared" si="2"/>
        <v>0</v>
      </c>
      <c r="J37" s="13"/>
      <c r="K37" s="11"/>
    </row>
    <row r="38" spans="1:11" s="2" customFormat="1" x14ac:dyDescent="0.15">
      <c r="A38" s="10" t="s">
        <v>80</v>
      </c>
      <c r="B38" s="10">
        <f t="shared" si="0"/>
        <v>1801</v>
      </c>
      <c r="C38" s="11" t="s">
        <v>81</v>
      </c>
      <c r="D38" s="11" t="s">
        <v>10</v>
      </c>
      <c r="E38" s="12">
        <v>0</v>
      </c>
      <c r="F38" s="12">
        <v>0</v>
      </c>
      <c r="G38" s="12">
        <v>0</v>
      </c>
      <c r="H38" s="12" t="str">
        <f t="shared" si="1"/>
        <v>借</v>
      </c>
      <c r="I38" s="12">
        <f t="shared" si="2"/>
        <v>0</v>
      </c>
      <c r="J38" s="13"/>
      <c r="K38" s="11"/>
    </row>
    <row r="39" spans="1:11" s="2" customFormat="1" x14ac:dyDescent="0.15">
      <c r="A39" s="10" t="s">
        <v>82</v>
      </c>
      <c r="B39" s="10">
        <f t="shared" si="0"/>
        <v>1805</v>
      </c>
      <c r="C39" s="11" t="s">
        <v>83</v>
      </c>
      <c r="D39" s="11" t="s">
        <v>10</v>
      </c>
      <c r="E39" s="12">
        <v>0</v>
      </c>
      <c r="F39" s="12">
        <v>0</v>
      </c>
      <c r="G39" s="12">
        <v>0</v>
      </c>
      <c r="H39" s="12" t="str">
        <f t="shared" si="1"/>
        <v>借</v>
      </c>
      <c r="I39" s="12">
        <f t="shared" si="2"/>
        <v>0</v>
      </c>
      <c r="J39" s="13"/>
      <c r="K39" s="11"/>
    </row>
    <row r="40" spans="1:11" s="2" customFormat="1" x14ac:dyDescent="0.15">
      <c r="A40" s="10" t="s">
        <v>84</v>
      </c>
      <c r="B40" s="10">
        <f t="shared" si="0"/>
        <v>1815</v>
      </c>
      <c r="C40" s="11" t="s">
        <v>85</v>
      </c>
      <c r="D40" s="11" t="s">
        <v>19</v>
      </c>
      <c r="E40" s="12">
        <v>0</v>
      </c>
      <c r="F40" s="12">
        <v>0</v>
      </c>
      <c r="G40" s="12">
        <v>0</v>
      </c>
      <c r="H40" s="12" t="str">
        <f t="shared" si="1"/>
        <v>贷</v>
      </c>
      <c r="I40" s="12">
        <f t="shared" si="2"/>
        <v>0</v>
      </c>
      <c r="J40" s="13"/>
      <c r="K40" s="11"/>
    </row>
    <row r="41" spans="1:11" s="2" customFormat="1" x14ac:dyDescent="0.15">
      <c r="A41" s="10" t="s">
        <v>86</v>
      </c>
      <c r="B41" s="10">
        <f t="shared" si="0"/>
        <v>1901</v>
      </c>
      <c r="C41" s="11" t="s">
        <v>87</v>
      </c>
      <c r="D41" s="11" t="s">
        <v>10</v>
      </c>
      <c r="E41" s="12">
        <v>0</v>
      </c>
      <c r="F41" s="12">
        <v>0</v>
      </c>
      <c r="G41" s="12">
        <v>0</v>
      </c>
      <c r="H41" s="12" t="str">
        <f t="shared" si="1"/>
        <v>借</v>
      </c>
      <c r="I41" s="12">
        <f t="shared" si="2"/>
        <v>0</v>
      </c>
      <c r="J41" s="13"/>
      <c r="K41" s="11"/>
    </row>
    <row r="42" spans="1:11" s="2" customFormat="1" x14ac:dyDescent="0.15">
      <c r="A42" s="10" t="s">
        <v>88</v>
      </c>
      <c r="B42" s="10">
        <f t="shared" si="0"/>
        <v>1911</v>
      </c>
      <c r="C42" s="11" t="s">
        <v>89</v>
      </c>
      <c r="D42" s="11" t="s">
        <v>10</v>
      </c>
      <c r="E42" s="12">
        <v>0</v>
      </c>
      <c r="F42" s="12">
        <v>0</v>
      </c>
      <c r="G42" s="12">
        <v>0</v>
      </c>
      <c r="H42" s="12" t="str">
        <f t="shared" si="1"/>
        <v>借</v>
      </c>
      <c r="I42" s="12">
        <f t="shared" si="2"/>
        <v>0</v>
      </c>
      <c r="J42" s="13"/>
      <c r="K42" s="11"/>
    </row>
    <row r="43" spans="1:11" s="2" customFormat="1" x14ac:dyDescent="0.15">
      <c r="A43" s="10" t="s">
        <v>90</v>
      </c>
      <c r="B43" s="10">
        <f t="shared" si="0"/>
        <v>2101</v>
      </c>
      <c r="C43" s="11" t="s">
        <v>91</v>
      </c>
      <c r="D43" s="11" t="s">
        <v>19</v>
      </c>
      <c r="E43" s="1">
        <v>25614</v>
      </c>
      <c r="F43" s="12">
        <v>0</v>
      </c>
      <c r="G43" s="12">
        <v>0</v>
      </c>
      <c r="H43" s="12" t="str">
        <f t="shared" si="1"/>
        <v>贷</v>
      </c>
      <c r="I43" s="12">
        <f t="shared" si="2"/>
        <v>25614</v>
      </c>
      <c r="J43" s="13"/>
      <c r="K43" s="11"/>
    </row>
    <row r="44" spans="1:11" s="2" customFormat="1" x14ac:dyDescent="0.15">
      <c r="A44" s="10" t="s">
        <v>92</v>
      </c>
      <c r="B44" s="10">
        <f t="shared" si="0"/>
        <v>2111</v>
      </c>
      <c r="C44" s="11" t="s">
        <v>93</v>
      </c>
      <c r="D44" s="11" t="s">
        <v>19</v>
      </c>
      <c r="E44" s="12">
        <v>0</v>
      </c>
      <c r="F44" s="12">
        <v>0</v>
      </c>
      <c r="G44" s="12">
        <v>0</v>
      </c>
      <c r="H44" s="12" t="str">
        <f t="shared" si="1"/>
        <v>贷</v>
      </c>
      <c r="I44" s="12">
        <f t="shared" si="2"/>
        <v>0</v>
      </c>
      <c r="J44" s="13"/>
      <c r="K44" s="11"/>
    </row>
    <row r="45" spans="1:11" s="2" customFormat="1" x14ac:dyDescent="0.15">
      <c r="A45" s="10" t="s">
        <v>94</v>
      </c>
      <c r="B45" s="10">
        <f t="shared" si="0"/>
        <v>2121</v>
      </c>
      <c r="C45" s="11" t="s">
        <v>95</v>
      </c>
      <c r="D45" s="11" t="s">
        <v>19</v>
      </c>
      <c r="E45" s="1">
        <v>2443014</v>
      </c>
      <c r="F45" s="1">
        <v>33414</v>
      </c>
      <c r="G45" s="1">
        <v>28414</v>
      </c>
      <c r="H45" s="12" t="str">
        <f t="shared" si="1"/>
        <v>贷</v>
      </c>
      <c r="I45" s="12">
        <f t="shared" si="2"/>
        <v>2438014</v>
      </c>
      <c r="J45" s="13"/>
      <c r="K45" s="11"/>
    </row>
    <row r="46" spans="1:11" s="2" customFormat="1" x14ac:dyDescent="0.15">
      <c r="A46" s="10" t="s">
        <v>96</v>
      </c>
      <c r="B46" s="10">
        <f t="shared" si="0"/>
        <v>2131</v>
      </c>
      <c r="C46" s="11" t="s">
        <v>97</v>
      </c>
      <c r="D46" s="11" t="s">
        <v>19</v>
      </c>
      <c r="E46" s="1">
        <v>0</v>
      </c>
      <c r="F46" s="12">
        <v>0</v>
      </c>
      <c r="G46" s="12">
        <v>0</v>
      </c>
      <c r="H46" s="12" t="str">
        <f t="shared" si="1"/>
        <v>贷</v>
      </c>
      <c r="I46" s="12">
        <f t="shared" si="2"/>
        <v>0</v>
      </c>
      <c r="J46" s="13"/>
      <c r="K46" s="11"/>
    </row>
    <row r="47" spans="1:11" s="2" customFormat="1" x14ac:dyDescent="0.15">
      <c r="A47" s="10" t="s">
        <v>98</v>
      </c>
      <c r="B47" s="10">
        <f t="shared" si="0"/>
        <v>2141</v>
      </c>
      <c r="C47" s="11" t="s">
        <v>99</v>
      </c>
      <c r="D47" s="11" t="s">
        <v>19</v>
      </c>
      <c r="E47" s="12">
        <v>0</v>
      </c>
      <c r="F47" s="12">
        <v>0</v>
      </c>
      <c r="G47" s="12">
        <v>0</v>
      </c>
      <c r="H47" s="12" t="str">
        <f t="shared" si="1"/>
        <v>贷</v>
      </c>
      <c r="I47" s="12">
        <f t="shared" si="2"/>
        <v>0</v>
      </c>
      <c r="J47" s="13"/>
      <c r="K47" s="11"/>
    </row>
    <row r="48" spans="1:11" s="2" customFormat="1" x14ac:dyDescent="0.15">
      <c r="A48" s="10" t="s">
        <v>100</v>
      </c>
      <c r="B48" s="10">
        <f t="shared" si="0"/>
        <v>2151</v>
      </c>
      <c r="C48" s="11" t="s">
        <v>101</v>
      </c>
      <c r="D48" s="11" t="s">
        <v>19</v>
      </c>
      <c r="E48" s="12">
        <v>0</v>
      </c>
      <c r="F48" s="1">
        <v>20014</v>
      </c>
      <c r="G48" s="1">
        <v>20014</v>
      </c>
      <c r="H48" s="12" t="str">
        <f t="shared" si="1"/>
        <v>贷</v>
      </c>
      <c r="I48" s="12">
        <f t="shared" si="2"/>
        <v>0</v>
      </c>
      <c r="J48" s="13"/>
      <c r="K48" s="11"/>
    </row>
    <row r="49" spans="1:11" s="2" customFormat="1" x14ac:dyDescent="0.15">
      <c r="A49" s="10" t="s">
        <v>102</v>
      </c>
      <c r="B49" s="10">
        <f t="shared" si="0"/>
        <v>2153</v>
      </c>
      <c r="C49" s="11" t="s">
        <v>103</v>
      </c>
      <c r="D49" s="11" t="s">
        <v>19</v>
      </c>
      <c r="E49" s="1">
        <v>6447</v>
      </c>
      <c r="F49" s="1">
        <v>1134</v>
      </c>
      <c r="G49" s="1">
        <v>2814</v>
      </c>
      <c r="H49" s="12" t="str">
        <f t="shared" si="1"/>
        <v>贷</v>
      </c>
      <c r="I49" s="12">
        <f t="shared" si="2"/>
        <v>8127</v>
      </c>
      <c r="J49" s="13"/>
      <c r="K49" s="11"/>
    </row>
    <row r="50" spans="1:11" s="2" customFormat="1" x14ac:dyDescent="0.15">
      <c r="A50" s="10" t="s">
        <v>104</v>
      </c>
      <c r="B50" s="10">
        <f t="shared" si="0"/>
        <v>2161</v>
      </c>
      <c r="C50" s="11" t="s">
        <v>105</v>
      </c>
      <c r="D50" s="11" t="s">
        <v>19</v>
      </c>
      <c r="E50" s="12">
        <v>0</v>
      </c>
      <c r="F50" s="12">
        <v>0</v>
      </c>
      <c r="G50" s="12">
        <v>0</v>
      </c>
      <c r="H50" s="12" t="str">
        <f t="shared" si="1"/>
        <v>贷</v>
      </c>
      <c r="I50" s="12">
        <f t="shared" si="2"/>
        <v>0</v>
      </c>
      <c r="J50" s="13"/>
      <c r="K50" s="11"/>
    </row>
    <row r="51" spans="1:11" s="2" customFormat="1" x14ac:dyDescent="0.15">
      <c r="A51" s="10" t="s">
        <v>106</v>
      </c>
      <c r="B51" s="10">
        <f t="shared" si="0"/>
        <v>2171</v>
      </c>
      <c r="C51" s="11" t="s">
        <v>107</v>
      </c>
      <c r="D51" s="11" t="s">
        <v>19</v>
      </c>
      <c r="E51" s="12">
        <v>0</v>
      </c>
      <c r="F51" s="12">
        <v>0</v>
      </c>
      <c r="G51" s="12">
        <v>0</v>
      </c>
      <c r="H51" s="12" t="str">
        <f t="shared" si="1"/>
        <v>贷</v>
      </c>
      <c r="I51" s="12">
        <f t="shared" si="2"/>
        <v>0</v>
      </c>
      <c r="J51" s="13"/>
      <c r="K51" s="11"/>
    </row>
    <row r="52" spans="1:11" s="2" customFormat="1" x14ac:dyDescent="0.15">
      <c r="A52" s="10" t="s">
        <v>108</v>
      </c>
      <c r="B52" s="10">
        <f t="shared" si="0"/>
        <v>2176</v>
      </c>
      <c r="C52" s="11" t="s">
        <v>109</v>
      </c>
      <c r="D52" s="11" t="s">
        <v>19</v>
      </c>
      <c r="E52" s="12">
        <v>0</v>
      </c>
      <c r="F52" s="12">
        <v>0</v>
      </c>
      <c r="G52" s="12">
        <v>0</v>
      </c>
      <c r="H52" s="12" t="str">
        <f t="shared" si="1"/>
        <v>贷</v>
      </c>
      <c r="I52" s="12">
        <f t="shared" si="2"/>
        <v>0</v>
      </c>
      <c r="J52" s="13"/>
      <c r="K52" s="11"/>
    </row>
    <row r="53" spans="1:11" s="2" customFormat="1" x14ac:dyDescent="0.15">
      <c r="A53" s="10" t="s">
        <v>110</v>
      </c>
      <c r="B53" s="10">
        <f t="shared" si="0"/>
        <v>2181</v>
      </c>
      <c r="C53" s="11" t="s">
        <v>111</v>
      </c>
      <c r="D53" s="11" t="s">
        <v>19</v>
      </c>
      <c r="E53" s="12">
        <v>0</v>
      </c>
      <c r="F53" s="12">
        <v>0</v>
      </c>
      <c r="G53" s="12">
        <v>0</v>
      </c>
      <c r="H53" s="12" t="str">
        <f t="shared" si="1"/>
        <v>贷</v>
      </c>
      <c r="I53" s="12">
        <f t="shared" si="2"/>
        <v>0</v>
      </c>
      <c r="J53" s="13"/>
      <c r="K53" s="11"/>
    </row>
    <row r="54" spans="1:11" s="2" customFormat="1" x14ac:dyDescent="0.15">
      <c r="A54" s="10" t="s">
        <v>112</v>
      </c>
      <c r="B54" s="10">
        <f t="shared" si="0"/>
        <v>2191</v>
      </c>
      <c r="C54" s="11" t="s">
        <v>113</v>
      </c>
      <c r="D54" s="11" t="s">
        <v>19</v>
      </c>
      <c r="E54" s="12">
        <v>0</v>
      </c>
      <c r="F54" s="1">
        <v>12014</v>
      </c>
      <c r="G54" s="12">
        <v>0</v>
      </c>
      <c r="H54" s="12" t="str">
        <f t="shared" si="1"/>
        <v>贷</v>
      </c>
      <c r="I54" s="12">
        <f t="shared" si="2"/>
        <v>-12014</v>
      </c>
      <c r="J54" s="13"/>
      <c r="K54" s="11"/>
    </row>
    <row r="55" spans="1:11" s="2" customFormat="1" x14ac:dyDescent="0.15">
      <c r="A55" s="10" t="s">
        <v>114</v>
      </c>
      <c r="B55" s="10">
        <f t="shared" si="0"/>
        <v>2201</v>
      </c>
      <c r="C55" s="11" t="s">
        <v>115</v>
      </c>
      <c r="D55" s="11" t="s">
        <v>19</v>
      </c>
      <c r="E55" s="12">
        <v>0</v>
      </c>
      <c r="F55" s="12">
        <v>0</v>
      </c>
      <c r="G55" s="12">
        <v>0</v>
      </c>
      <c r="H55" s="12" t="str">
        <f t="shared" si="1"/>
        <v>贷</v>
      </c>
      <c r="I55" s="12">
        <f t="shared" si="2"/>
        <v>0</v>
      </c>
      <c r="J55" s="13"/>
      <c r="K55" s="11"/>
    </row>
    <row r="56" spans="1:11" s="2" customFormat="1" x14ac:dyDescent="0.15">
      <c r="A56" s="10" t="s">
        <v>116</v>
      </c>
      <c r="B56" s="10">
        <f t="shared" si="0"/>
        <v>2211</v>
      </c>
      <c r="C56" s="11" t="s">
        <v>117</v>
      </c>
      <c r="D56" s="11" t="s">
        <v>19</v>
      </c>
      <c r="E56" s="12">
        <v>0</v>
      </c>
      <c r="F56" s="12">
        <v>0</v>
      </c>
      <c r="G56" s="12">
        <v>0</v>
      </c>
      <c r="H56" s="12" t="str">
        <f t="shared" si="1"/>
        <v>贷</v>
      </c>
      <c r="I56" s="12">
        <f t="shared" si="2"/>
        <v>0</v>
      </c>
      <c r="J56" s="13"/>
      <c r="K56" s="11"/>
    </row>
    <row r="57" spans="1:11" s="2" customFormat="1" x14ac:dyDescent="0.15">
      <c r="A57" s="10" t="s">
        <v>118</v>
      </c>
      <c r="B57" s="10">
        <f t="shared" si="0"/>
        <v>2301</v>
      </c>
      <c r="C57" s="11" t="s">
        <v>119</v>
      </c>
      <c r="D57" s="11" t="s">
        <v>19</v>
      </c>
      <c r="E57" s="12">
        <v>0</v>
      </c>
      <c r="F57" s="12">
        <v>0</v>
      </c>
      <c r="G57" s="12">
        <v>0</v>
      </c>
      <c r="H57" s="12" t="str">
        <f t="shared" si="1"/>
        <v>贷</v>
      </c>
      <c r="I57" s="12">
        <f t="shared" si="2"/>
        <v>0</v>
      </c>
      <c r="J57" s="13"/>
      <c r="K57" s="11"/>
    </row>
    <row r="58" spans="1:11" s="2" customFormat="1" x14ac:dyDescent="0.15">
      <c r="A58" s="10" t="s">
        <v>120</v>
      </c>
      <c r="B58" s="10">
        <f t="shared" si="0"/>
        <v>2311</v>
      </c>
      <c r="C58" s="11" t="s">
        <v>121</v>
      </c>
      <c r="D58" s="11" t="s">
        <v>19</v>
      </c>
      <c r="E58" s="12">
        <v>0</v>
      </c>
      <c r="F58" s="12">
        <v>0</v>
      </c>
      <c r="G58" s="12">
        <v>0</v>
      </c>
      <c r="H58" s="12" t="str">
        <f t="shared" si="1"/>
        <v>贷</v>
      </c>
      <c r="I58" s="12">
        <f t="shared" si="2"/>
        <v>0</v>
      </c>
      <c r="J58" s="13"/>
      <c r="K58" s="11"/>
    </row>
    <row r="59" spans="1:11" s="2" customFormat="1" x14ac:dyDescent="0.15">
      <c r="A59" s="10" t="s">
        <v>122</v>
      </c>
      <c r="B59" s="10">
        <f t="shared" si="0"/>
        <v>2331</v>
      </c>
      <c r="C59" s="11" t="s">
        <v>123</v>
      </c>
      <c r="D59" s="11" t="s">
        <v>19</v>
      </c>
      <c r="E59" s="12">
        <v>0</v>
      </c>
      <c r="F59" s="12">
        <v>0</v>
      </c>
      <c r="G59" s="12">
        <v>0</v>
      </c>
      <c r="H59" s="12" t="str">
        <f t="shared" si="1"/>
        <v>贷</v>
      </c>
      <c r="I59" s="12">
        <f t="shared" si="2"/>
        <v>0</v>
      </c>
      <c r="J59" s="13"/>
      <c r="K59" s="11"/>
    </row>
    <row r="60" spans="1:11" s="2" customFormat="1" x14ac:dyDescent="0.15">
      <c r="A60" s="10" t="s">
        <v>124</v>
      </c>
      <c r="B60" s="10">
        <f t="shared" si="0"/>
        <v>2341</v>
      </c>
      <c r="C60" s="11" t="s">
        <v>125</v>
      </c>
      <c r="D60" s="11" t="s">
        <v>19</v>
      </c>
      <c r="E60" s="12">
        <v>0</v>
      </c>
      <c r="F60" s="12">
        <v>0</v>
      </c>
      <c r="G60" s="12">
        <v>0</v>
      </c>
      <c r="H60" s="12" t="str">
        <f t="shared" si="1"/>
        <v>贷</v>
      </c>
      <c r="I60" s="12">
        <f t="shared" si="2"/>
        <v>0</v>
      </c>
      <c r="J60" s="13"/>
      <c r="K60" s="11"/>
    </row>
    <row r="61" spans="1:11" s="2" customFormat="1" x14ac:dyDescent="0.15">
      <c r="A61" s="10" t="s">
        <v>126</v>
      </c>
      <c r="B61" s="10">
        <f t="shared" si="0"/>
        <v>3101</v>
      </c>
      <c r="C61" s="11" t="s">
        <v>127</v>
      </c>
      <c r="D61" s="11" t="s">
        <v>19</v>
      </c>
      <c r="E61" s="1">
        <v>303314</v>
      </c>
      <c r="F61" s="12">
        <v>0</v>
      </c>
      <c r="G61" s="12">
        <v>0</v>
      </c>
      <c r="H61" s="12" t="str">
        <f t="shared" si="1"/>
        <v>贷</v>
      </c>
      <c r="I61" s="12">
        <f t="shared" si="2"/>
        <v>303314</v>
      </c>
      <c r="J61" s="13"/>
      <c r="K61" s="11"/>
    </row>
    <row r="62" spans="1:11" s="2" customFormat="1" x14ac:dyDescent="0.15">
      <c r="A62" s="10" t="s">
        <v>128</v>
      </c>
      <c r="B62" s="10">
        <f t="shared" si="0"/>
        <v>3103</v>
      </c>
      <c r="C62" s="11" t="s">
        <v>129</v>
      </c>
      <c r="D62" s="11" t="s">
        <v>10</v>
      </c>
      <c r="E62" s="12">
        <v>0</v>
      </c>
      <c r="F62" s="12">
        <v>0</v>
      </c>
      <c r="G62" s="12">
        <v>0</v>
      </c>
      <c r="H62" s="12" t="str">
        <f t="shared" si="1"/>
        <v>借</v>
      </c>
      <c r="I62" s="12">
        <f t="shared" si="2"/>
        <v>0</v>
      </c>
      <c r="J62" s="13"/>
      <c r="K62" s="11"/>
    </row>
    <row r="63" spans="1:11" s="2" customFormat="1" x14ac:dyDescent="0.15">
      <c r="A63" s="10" t="s">
        <v>130</v>
      </c>
      <c r="B63" s="10">
        <f t="shared" si="0"/>
        <v>3111</v>
      </c>
      <c r="C63" s="11" t="s">
        <v>131</v>
      </c>
      <c r="D63" s="11" t="s">
        <v>19</v>
      </c>
      <c r="E63" s="12">
        <v>0</v>
      </c>
      <c r="F63" s="12">
        <v>0</v>
      </c>
      <c r="G63" s="12">
        <v>0</v>
      </c>
      <c r="H63" s="12" t="str">
        <f t="shared" si="1"/>
        <v>贷</v>
      </c>
      <c r="I63" s="12">
        <f t="shared" si="2"/>
        <v>0</v>
      </c>
      <c r="J63" s="13"/>
      <c r="K63" s="11"/>
    </row>
    <row r="64" spans="1:11" s="2" customFormat="1" x14ac:dyDescent="0.15">
      <c r="A64" s="10" t="s">
        <v>132</v>
      </c>
      <c r="B64" s="10">
        <f t="shared" si="0"/>
        <v>3121</v>
      </c>
      <c r="C64" s="11" t="s">
        <v>133</v>
      </c>
      <c r="D64" s="11" t="s">
        <v>19</v>
      </c>
      <c r="E64" s="12">
        <v>0</v>
      </c>
      <c r="F64" s="12">
        <v>0</v>
      </c>
      <c r="G64" s="12">
        <v>0</v>
      </c>
      <c r="H64" s="12" t="str">
        <f t="shared" si="1"/>
        <v>贷</v>
      </c>
      <c r="I64" s="12">
        <f t="shared" si="2"/>
        <v>0</v>
      </c>
      <c r="J64" s="13"/>
      <c r="K64" s="11"/>
    </row>
    <row r="65" spans="1:11" s="2" customFormat="1" x14ac:dyDescent="0.15">
      <c r="A65" s="10" t="s">
        <v>134</v>
      </c>
      <c r="B65" s="10">
        <f t="shared" si="0"/>
        <v>3131</v>
      </c>
      <c r="C65" s="11" t="s">
        <v>135</v>
      </c>
      <c r="D65" s="11" t="s">
        <v>19</v>
      </c>
      <c r="E65" s="12">
        <v>0</v>
      </c>
      <c r="F65" s="1">
        <v>150864</v>
      </c>
      <c r="G65" s="1">
        <v>150864</v>
      </c>
      <c r="H65" s="12" t="str">
        <f t="shared" si="1"/>
        <v>贷</v>
      </c>
      <c r="I65" s="12">
        <f t="shared" si="2"/>
        <v>0</v>
      </c>
      <c r="J65" s="13"/>
      <c r="K65" s="11"/>
    </row>
    <row r="66" spans="1:11" s="2" customFormat="1" x14ac:dyDescent="0.15">
      <c r="A66" s="10" t="s">
        <v>136</v>
      </c>
      <c r="B66" s="10">
        <f t="shared" si="0"/>
        <v>3141</v>
      </c>
      <c r="C66" s="11" t="s">
        <v>137</v>
      </c>
      <c r="D66" s="11" t="s">
        <v>19</v>
      </c>
      <c r="E66" s="1">
        <v>-5890.85</v>
      </c>
      <c r="F66" s="12">
        <v>0</v>
      </c>
      <c r="G66" s="1">
        <v>84564</v>
      </c>
      <c r="H66" s="12" t="str">
        <f t="shared" si="1"/>
        <v>贷</v>
      </c>
      <c r="I66" s="12">
        <f t="shared" si="2"/>
        <v>78673.149999999994</v>
      </c>
      <c r="J66" s="13"/>
      <c r="K66" s="11"/>
    </row>
    <row r="67" spans="1:11" s="2" customFormat="1" x14ac:dyDescent="0.15">
      <c r="A67" s="10" t="s">
        <v>138</v>
      </c>
      <c r="B67" s="10">
        <f t="shared" ref="B67:B83" si="3">VALUE(A67)</f>
        <v>4101</v>
      </c>
      <c r="C67" s="11" t="s">
        <v>139</v>
      </c>
      <c r="D67" s="11" t="s">
        <v>10</v>
      </c>
      <c r="E67" s="12">
        <v>0</v>
      </c>
      <c r="F67" s="1">
        <v>41694</v>
      </c>
      <c r="G67" s="1">
        <v>41694</v>
      </c>
      <c r="H67" s="12" t="str">
        <f t="shared" ref="H67:H83" si="4">D67</f>
        <v>借</v>
      </c>
      <c r="I67" s="12">
        <f t="shared" ref="I67:I83" si="5">IF(H67="借",E67+F67-G67,E67+G67-F67)</f>
        <v>0</v>
      </c>
      <c r="J67" s="13"/>
      <c r="K67" s="11"/>
    </row>
    <row r="68" spans="1:11" s="2" customFormat="1" x14ac:dyDescent="0.15">
      <c r="A68" s="10" t="s">
        <v>140</v>
      </c>
      <c r="B68" s="10">
        <f t="shared" si="3"/>
        <v>4105</v>
      </c>
      <c r="C68" s="11" t="s">
        <v>141</v>
      </c>
      <c r="D68" s="11" t="s">
        <v>10</v>
      </c>
      <c r="E68" s="12">
        <v>0</v>
      </c>
      <c r="F68" s="1">
        <v>6534</v>
      </c>
      <c r="G68" s="1">
        <v>6534</v>
      </c>
      <c r="H68" s="12" t="str">
        <f t="shared" si="4"/>
        <v>借</v>
      </c>
      <c r="I68" s="12">
        <f t="shared" si="5"/>
        <v>0</v>
      </c>
      <c r="J68" s="13"/>
      <c r="K68" s="11"/>
    </row>
    <row r="69" spans="1:11" s="2" customFormat="1" x14ac:dyDescent="0.15">
      <c r="A69" s="10" t="s">
        <v>142</v>
      </c>
      <c r="B69" s="10">
        <f t="shared" si="3"/>
        <v>4107</v>
      </c>
      <c r="C69" s="11" t="s">
        <v>143</v>
      </c>
      <c r="D69" s="11" t="s">
        <v>10</v>
      </c>
      <c r="E69" s="12">
        <v>0</v>
      </c>
      <c r="F69" s="12">
        <v>0</v>
      </c>
      <c r="G69" s="12">
        <v>0</v>
      </c>
      <c r="H69" s="12" t="str">
        <f t="shared" si="4"/>
        <v>借</v>
      </c>
      <c r="I69" s="12">
        <f t="shared" si="5"/>
        <v>0</v>
      </c>
      <c r="J69" s="13"/>
      <c r="K69" s="11"/>
    </row>
    <row r="70" spans="1:11" s="2" customFormat="1" x14ac:dyDescent="0.15">
      <c r="A70" s="10" t="s">
        <v>144</v>
      </c>
      <c r="B70" s="10">
        <f t="shared" si="3"/>
        <v>5101</v>
      </c>
      <c r="C70" s="11" t="s">
        <v>145</v>
      </c>
      <c r="D70" s="11" t="s">
        <v>19</v>
      </c>
      <c r="E70" s="12">
        <v>0</v>
      </c>
      <c r="F70" s="1">
        <v>148514</v>
      </c>
      <c r="G70" s="1">
        <v>148514</v>
      </c>
      <c r="H70" s="12" t="str">
        <f t="shared" si="4"/>
        <v>贷</v>
      </c>
      <c r="I70" s="12">
        <f t="shared" si="5"/>
        <v>0</v>
      </c>
      <c r="J70" s="13"/>
      <c r="K70" s="11"/>
    </row>
    <row r="71" spans="1:11" s="2" customFormat="1" x14ac:dyDescent="0.15">
      <c r="A71" s="10" t="s">
        <v>146</v>
      </c>
      <c r="B71" s="10">
        <f t="shared" si="3"/>
        <v>5102</v>
      </c>
      <c r="C71" s="11" t="s">
        <v>147</v>
      </c>
      <c r="D71" s="11" t="s">
        <v>19</v>
      </c>
      <c r="E71" s="12">
        <v>0</v>
      </c>
      <c r="F71" s="1">
        <v>1864</v>
      </c>
      <c r="G71" s="1">
        <v>1864</v>
      </c>
      <c r="H71" s="12" t="str">
        <f t="shared" si="4"/>
        <v>贷</v>
      </c>
      <c r="I71" s="12">
        <f t="shared" si="5"/>
        <v>0</v>
      </c>
      <c r="J71" s="13"/>
      <c r="K71" s="11"/>
    </row>
    <row r="72" spans="1:11" s="2" customFormat="1" x14ac:dyDescent="0.15">
      <c r="A72" s="10" t="s">
        <v>148</v>
      </c>
      <c r="B72" s="10">
        <f t="shared" si="3"/>
        <v>5201</v>
      </c>
      <c r="C72" s="11" t="s">
        <v>149</v>
      </c>
      <c r="D72" s="11" t="s">
        <v>19</v>
      </c>
      <c r="E72" s="12">
        <v>0</v>
      </c>
      <c r="F72" s="12">
        <v>0</v>
      </c>
      <c r="G72" s="12">
        <v>0</v>
      </c>
      <c r="H72" s="12" t="str">
        <f t="shared" si="4"/>
        <v>贷</v>
      </c>
      <c r="I72" s="12">
        <f t="shared" si="5"/>
        <v>0</v>
      </c>
      <c r="J72" s="13"/>
      <c r="K72" s="11"/>
    </row>
    <row r="73" spans="1:11" s="2" customFormat="1" x14ac:dyDescent="0.15">
      <c r="A73" s="10" t="s">
        <v>150</v>
      </c>
      <c r="B73" s="10">
        <f t="shared" si="3"/>
        <v>5203</v>
      </c>
      <c r="C73" s="11" t="s">
        <v>151</v>
      </c>
      <c r="D73" s="11" t="s">
        <v>19</v>
      </c>
      <c r="E73" s="12">
        <v>0</v>
      </c>
      <c r="F73" s="12">
        <v>0</v>
      </c>
      <c r="G73" s="12">
        <v>0</v>
      </c>
      <c r="H73" s="12" t="str">
        <f t="shared" si="4"/>
        <v>贷</v>
      </c>
      <c r="I73" s="12">
        <f t="shared" si="5"/>
        <v>0</v>
      </c>
      <c r="J73" s="13"/>
      <c r="K73" s="11"/>
    </row>
    <row r="74" spans="1:11" s="2" customFormat="1" x14ac:dyDescent="0.15">
      <c r="A74" s="10" t="s">
        <v>152</v>
      </c>
      <c r="B74" s="10">
        <f t="shared" si="3"/>
        <v>5301</v>
      </c>
      <c r="C74" s="11" t="s">
        <v>153</v>
      </c>
      <c r="D74" s="11" t="s">
        <v>19</v>
      </c>
      <c r="E74" s="12">
        <v>0</v>
      </c>
      <c r="F74" s="1">
        <v>514</v>
      </c>
      <c r="G74" s="1">
        <v>514</v>
      </c>
      <c r="H74" s="12" t="str">
        <f t="shared" si="4"/>
        <v>贷</v>
      </c>
      <c r="I74" s="12">
        <f t="shared" si="5"/>
        <v>0</v>
      </c>
      <c r="J74" s="13"/>
      <c r="K74" s="11"/>
    </row>
    <row r="75" spans="1:11" s="2" customFormat="1" x14ac:dyDescent="0.15">
      <c r="A75" s="10" t="s">
        <v>154</v>
      </c>
      <c r="B75" s="10">
        <f t="shared" si="3"/>
        <v>5401</v>
      </c>
      <c r="C75" s="11" t="s">
        <v>155</v>
      </c>
      <c r="D75" s="11" t="s">
        <v>10</v>
      </c>
      <c r="E75" s="12">
        <v>0</v>
      </c>
      <c r="F75" s="12">
        <v>0</v>
      </c>
      <c r="G75" s="12">
        <v>0</v>
      </c>
      <c r="H75" s="12" t="str">
        <f t="shared" si="4"/>
        <v>借</v>
      </c>
      <c r="I75" s="12">
        <f t="shared" si="5"/>
        <v>0</v>
      </c>
      <c r="J75" s="13"/>
      <c r="K75" s="11"/>
    </row>
    <row r="76" spans="1:11" s="2" customFormat="1" x14ac:dyDescent="0.15">
      <c r="A76" s="10" t="s">
        <v>156</v>
      </c>
      <c r="B76" s="10">
        <f t="shared" si="3"/>
        <v>5402</v>
      </c>
      <c r="C76" s="11" t="s">
        <v>157</v>
      </c>
      <c r="D76" s="11" t="s">
        <v>10</v>
      </c>
      <c r="E76" s="12">
        <v>0</v>
      </c>
      <c r="F76" s="12">
        <v>0</v>
      </c>
      <c r="G76" s="12">
        <v>0</v>
      </c>
      <c r="H76" s="12" t="str">
        <f t="shared" si="4"/>
        <v>借</v>
      </c>
      <c r="I76" s="12">
        <f t="shared" si="5"/>
        <v>0</v>
      </c>
      <c r="J76" s="13"/>
      <c r="K76" s="11"/>
    </row>
    <row r="77" spans="1:11" s="2" customFormat="1" x14ac:dyDescent="0.15">
      <c r="A77" s="10" t="s">
        <v>158</v>
      </c>
      <c r="B77" s="10">
        <f t="shared" si="3"/>
        <v>5405</v>
      </c>
      <c r="C77" s="11" t="s">
        <v>159</v>
      </c>
      <c r="D77" s="11" t="s">
        <v>10</v>
      </c>
      <c r="E77" s="12">
        <v>0</v>
      </c>
      <c r="F77" s="1">
        <v>1914</v>
      </c>
      <c r="G77" s="1">
        <v>1914</v>
      </c>
      <c r="H77" s="12" t="str">
        <f t="shared" si="4"/>
        <v>借</v>
      </c>
      <c r="I77" s="12">
        <f t="shared" si="5"/>
        <v>0</v>
      </c>
      <c r="J77" s="13"/>
      <c r="K77" s="11"/>
    </row>
    <row r="78" spans="1:11" s="2" customFormat="1" x14ac:dyDescent="0.15">
      <c r="A78" s="10" t="s">
        <v>160</v>
      </c>
      <c r="B78" s="10">
        <f t="shared" si="3"/>
        <v>5501</v>
      </c>
      <c r="C78" s="11" t="s">
        <v>161</v>
      </c>
      <c r="D78" s="11" t="s">
        <v>10</v>
      </c>
      <c r="E78" s="12">
        <v>0</v>
      </c>
      <c r="F78" s="12">
        <v>0</v>
      </c>
      <c r="G78" s="12">
        <v>0</v>
      </c>
      <c r="H78" s="12" t="str">
        <f t="shared" si="4"/>
        <v>借</v>
      </c>
      <c r="I78" s="12">
        <f t="shared" si="5"/>
        <v>0</v>
      </c>
      <c r="J78" s="13"/>
      <c r="K78" s="11"/>
    </row>
    <row r="79" spans="1:11" s="2" customFormat="1" x14ac:dyDescent="0.15">
      <c r="A79" s="10" t="s">
        <v>162</v>
      </c>
      <c r="B79" s="10">
        <f t="shared" si="3"/>
        <v>5502</v>
      </c>
      <c r="C79" s="11" t="s">
        <v>163</v>
      </c>
      <c r="D79" s="11" t="s">
        <v>10</v>
      </c>
      <c r="E79" s="12">
        <v>0</v>
      </c>
      <c r="F79" s="1">
        <v>8964</v>
      </c>
      <c r="G79" s="1">
        <v>8964</v>
      </c>
      <c r="H79" s="12" t="str">
        <f t="shared" si="4"/>
        <v>借</v>
      </c>
      <c r="I79" s="12">
        <f t="shared" si="5"/>
        <v>0</v>
      </c>
      <c r="J79" s="13"/>
      <c r="K79" s="11"/>
    </row>
    <row r="80" spans="1:11" s="2" customFormat="1" x14ac:dyDescent="0.15">
      <c r="A80" s="10" t="s">
        <v>164</v>
      </c>
      <c r="B80" s="10">
        <f t="shared" si="3"/>
        <v>5503</v>
      </c>
      <c r="C80" s="11" t="s">
        <v>165</v>
      </c>
      <c r="D80" s="11" t="s">
        <v>10</v>
      </c>
      <c r="E80" s="12">
        <v>0</v>
      </c>
      <c r="F80" s="1">
        <v>364</v>
      </c>
      <c r="G80" s="1">
        <v>364</v>
      </c>
      <c r="H80" s="12" t="str">
        <f t="shared" si="4"/>
        <v>借</v>
      </c>
      <c r="I80" s="12">
        <f t="shared" si="5"/>
        <v>0</v>
      </c>
      <c r="J80" s="13"/>
      <c r="K80" s="11"/>
    </row>
    <row r="81" spans="1:11" s="2" customFormat="1" x14ac:dyDescent="0.15">
      <c r="A81" s="10" t="s">
        <v>166</v>
      </c>
      <c r="B81" s="10">
        <f t="shared" si="3"/>
        <v>5601</v>
      </c>
      <c r="C81" s="11" t="s">
        <v>167</v>
      </c>
      <c r="D81" s="11" t="s">
        <v>10</v>
      </c>
      <c r="E81" s="12">
        <v>0</v>
      </c>
      <c r="F81" s="1">
        <v>10414</v>
      </c>
      <c r="G81" s="1">
        <v>10414</v>
      </c>
      <c r="H81" s="12" t="str">
        <f t="shared" si="4"/>
        <v>借</v>
      </c>
      <c r="I81" s="12">
        <f t="shared" si="5"/>
        <v>0</v>
      </c>
      <c r="J81" s="13"/>
      <c r="K81" s="11"/>
    </row>
    <row r="82" spans="1:11" s="2" customFormat="1" x14ac:dyDescent="0.15">
      <c r="A82" s="10" t="s">
        <v>168</v>
      </c>
      <c r="B82" s="10">
        <f t="shared" si="3"/>
        <v>5701</v>
      </c>
      <c r="C82" s="11" t="s">
        <v>169</v>
      </c>
      <c r="D82" s="11" t="s">
        <v>10</v>
      </c>
      <c r="E82" s="12">
        <v>0</v>
      </c>
      <c r="F82" s="12">
        <v>0</v>
      </c>
      <c r="G82" s="12">
        <v>0</v>
      </c>
      <c r="H82" s="12" t="str">
        <f t="shared" si="4"/>
        <v>借</v>
      </c>
      <c r="I82" s="12">
        <f t="shared" si="5"/>
        <v>0</v>
      </c>
      <c r="J82" s="13"/>
      <c r="K82" s="11"/>
    </row>
    <row r="83" spans="1:11" s="2" customFormat="1" x14ac:dyDescent="0.15">
      <c r="A83" s="10" t="s">
        <v>170</v>
      </c>
      <c r="B83" s="10">
        <f t="shared" si="3"/>
        <v>5801</v>
      </c>
      <c r="C83" s="11" t="s">
        <v>171</v>
      </c>
      <c r="D83" s="11" t="s">
        <v>10</v>
      </c>
      <c r="E83" s="12">
        <v>0</v>
      </c>
      <c r="F83" s="12">
        <v>0</v>
      </c>
      <c r="G83" s="12">
        <v>0</v>
      </c>
      <c r="H83" s="12" t="str">
        <f t="shared" si="4"/>
        <v>借</v>
      </c>
      <c r="I83" s="12">
        <f t="shared" si="5"/>
        <v>0</v>
      </c>
      <c r="J83" s="13"/>
      <c r="K83" s="11"/>
    </row>
    <row r="84" spans="1:11" s="2" customFormat="1" x14ac:dyDescent="0.15">
      <c r="A84" s="10"/>
      <c r="B84" s="10"/>
      <c r="C84" s="11"/>
      <c r="D84" s="11"/>
      <c r="E84" s="12"/>
      <c r="F84" s="12"/>
      <c r="G84" s="12"/>
      <c r="H84" s="12"/>
      <c r="I84" s="12"/>
      <c r="J84" s="13"/>
      <c r="K84" s="11"/>
    </row>
    <row r="85" spans="1:11" s="2" customFormat="1" x14ac:dyDescent="0.15">
      <c r="A85" s="10"/>
      <c r="B85" s="10"/>
      <c r="C85" s="11"/>
      <c r="D85" s="11"/>
      <c r="E85" s="12"/>
      <c r="F85" s="12"/>
      <c r="G85" s="12"/>
      <c r="H85" s="12"/>
      <c r="I85" s="12"/>
      <c r="J85" s="13"/>
      <c r="K85" s="11"/>
    </row>
    <row r="86" spans="1:11" s="2" customFormat="1" x14ac:dyDescent="0.15">
      <c r="A86" s="10"/>
      <c r="B86" s="10"/>
      <c r="C86" s="12"/>
      <c r="D86" s="11"/>
      <c r="E86" s="12"/>
      <c r="F86" s="12"/>
      <c r="G86" s="12"/>
      <c r="H86" s="12"/>
      <c r="I86" s="12"/>
      <c r="J86" s="13"/>
      <c r="K86" s="11"/>
    </row>
    <row r="87" spans="1:11" s="2" customFormat="1" x14ac:dyDescent="0.15">
      <c r="A87" s="10"/>
      <c r="B87" s="10"/>
      <c r="C87" s="11"/>
      <c r="D87" s="11"/>
      <c r="E87" s="12"/>
      <c r="F87" s="12"/>
      <c r="G87" s="12"/>
      <c r="H87" s="12"/>
      <c r="I87" s="12"/>
      <c r="J87" s="13"/>
      <c r="K87" s="11"/>
    </row>
    <row r="88" spans="1:11" s="2" customFormat="1" x14ac:dyDescent="0.15">
      <c r="A88" s="10"/>
      <c r="B88" s="10"/>
      <c r="C88" s="12"/>
      <c r="D88" s="11"/>
      <c r="E88" s="12"/>
      <c r="F88" s="12"/>
      <c r="G88" s="12"/>
      <c r="H88" s="12"/>
      <c r="I88" s="12"/>
      <c r="J88" s="13"/>
      <c r="K88" s="11"/>
    </row>
    <row r="89" spans="1:11" s="2" customFormat="1" x14ac:dyDescent="0.15">
      <c r="A89" s="10"/>
      <c r="B89" s="10"/>
      <c r="C89" s="11"/>
      <c r="D89" s="11"/>
      <c r="E89" s="12"/>
      <c r="F89" s="12"/>
      <c r="G89" s="12"/>
      <c r="H89" s="12"/>
      <c r="I89" s="12"/>
      <c r="J89" s="13"/>
      <c r="K89" s="11"/>
    </row>
    <row r="90" spans="1:11" s="2" customFormat="1" x14ac:dyDescent="0.15">
      <c r="A90" s="10"/>
      <c r="B90" s="10"/>
      <c r="C90" s="11"/>
      <c r="D90" s="11"/>
      <c r="E90" s="12"/>
      <c r="F90" s="12"/>
      <c r="G90" s="12"/>
      <c r="H90" s="12"/>
      <c r="I90" s="12"/>
      <c r="J90" s="13"/>
      <c r="K90" s="11"/>
    </row>
    <row r="91" spans="1:11" s="2" customFormat="1" x14ac:dyDescent="0.15">
      <c r="A91" s="10"/>
      <c r="B91" s="10"/>
      <c r="C91" s="11"/>
      <c r="D91" s="11"/>
      <c r="E91" s="12"/>
      <c r="F91" s="12"/>
      <c r="G91" s="12"/>
      <c r="H91" s="12"/>
      <c r="I91" s="12"/>
      <c r="J91" s="13"/>
      <c r="K91" s="11"/>
    </row>
    <row r="92" spans="1:11" s="2" customFormat="1" x14ac:dyDescent="0.15">
      <c r="A92" s="10"/>
      <c r="B92" s="10"/>
      <c r="C92" s="11"/>
      <c r="D92" s="11"/>
      <c r="E92" s="12"/>
      <c r="F92" s="12"/>
      <c r="G92" s="12"/>
      <c r="H92" s="12"/>
      <c r="I92" s="12"/>
      <c r="J92" s="13"/>
      <c r="K92" s="11"/>
    </row>
    <row r="93" spans="1:11" s="2" customFormat="1" x14ac:dyDescent="0.15">
      <c r="A93" s="10"/>
      <c r="B93" s="10"/>
      <c r="C93" s="11"/>
      <c r="D93" s="11"/>
      <c r="E93" s="12"/>
      <c r="F93" s="12"/>
      <c r="G93" s="12"/>
      <c r="H93" s="12"/>
      <c r="I93" s="12"/>
      <c r="J93" s="13"/>
      <c r="K93" s="11"/>
    </row>
    <row r="94" spans="1:11" s="2" customFormat="1" x14ac:dyDescent="0.15">
      <c r="A94" s="10"/>
      <c r="B94" s="10"/>
      <c r="C94" s="11"/>
      <c r="D94" s="11"/>
      <c r="E94" s="12"/>
      <c r="F94" s="12"/>
      <c r="G94" s="12"/>
      <c r="H94" s="12"/>
      <c r="I94" s="12"/>
      <c r="J94" s="13"/>
      <c r="K94" s="11"/>
    </row>
    <row r="95" spans="1:11" s="2" customFormat="1" x14ac:dyDescent="0.15">
      <c r="A95" s="10"/>
      <c r="B95" s="10"/>
      <c r="C95" s="11"/>
      <c r="D95" s="11"/>
      <c r="E95" s="12"/>
      <c r="F95" s="12"/>
      <c r="G95" s="12"/>
      <c r="H95" s="12"/>
      <c r="I95" s="12"/>
      <c r="J95" s="13"/>
      <c r="K95" s="11"/>
    </row>
    <row r="96" spans="1:11" s="2" customFormat="1" x14ac:dyDescent="0.15">
      <c r="A96" s="10"/>
      <c r="B96" s="10"/>
      <c r="C96" s="11"/>
      <c r="D96" s="11"/>
      <c r="E96" s="12"/>
      <c r="F96" s="12"/>
      <c r="G96" s="12"/>
      <c r="H96" s="12"/>
      <c r="I96" s="12"/>
      <c r="J96" s="13"/>
      <c r="K96" s="11"/>
    </row>
    <row r="97" spans="1:11" s="2" customFormat="1" x14ac:dyDescent="0.15">
      <c r="A97" s="10"/>
      <c r="B97" s="10"/>
      <c r="C97" s="11"/>
      <c r="D97" s="11"/>
      <c r="E97" s="14"/>
      <c r="F97" s="12"/>
      <c r="G97" s="12"/>
      <c r="H97" s="12"/>
      <c r="I97" s="12"/>
      <c r="J97" s="13"/>
      <c r="K97" s="11"/>
    </row>
    <row r="98" spans="1:11" s="2" customFormat="1" x14ac:dyDescent="0.15">
      <c r="A98" s="10"/>
      <c r="B98" s="10"/>
      <c r="C98" s="11"/>
      <c r="D98" s="11"/>
      <c r="E98" s="12"/>
      <c r="F98" s="12"/>
      <c r="G98" s="12"/>
      <c r="H98" s="12"/>
      <c r="I98" s="12"/>
      <c r="J98" s="13"/>
      <c r="K98" s="11"/>
    </row>
    <row r="99" spans="1:11" s="2" customFormat="1" x14ac:dyDescent="0.15">
      <c r="A99" s="10"/>
      <c r="B99" s="10"/>
      <c r="C99" s="11"/>
      <c r="D99" s="11"/>
      <c r="E99" s="12"/>
      <c r="F99" s="12"/>
      <c r="G99" s="12"/>
      <c r="H99" s="12"/>
      <c r="I99" s="12"/>
      <c r="J99" s="13"/>
      <c r="K99" s="11"/>
    </row>
    <row r="100" spans="1:11" s="2" customFormat="1" x14ac:dyDescent="0.15">
      <c r="A100" s="10"/>
      <c r="B100" s="10"/>
      <c r="C100" s="11"/>
      <c r="D100" s="11"/>
      <c r="E100" s="12"/>
      <c r="F100" s="12"/>
      <c r="G100" s="12"/>
      <c r="H100" s="12"/>
      <c r="I100" s="12"/>
      <c r="J100" s="13"/>
      <c r="K100" s="11"/>
    </row>
    <row r="101" spans="1:11" s="2" customFormat="1" x14ac:dyDescent="0.15">
      <c r="A101" s="10"/>
      <c r="B101" s="10"/>
      <c r="C101" s="11"/>
      <c r="D101" s="11"/>
      <c r="E101" s="12"/>
      <c r="F101" s="12"/>
      <c r="G101" s="12"/>
      <c r="H101" s="12"/>
      <c r="I101" s="12"/>
      <c r="J101" s="13"/>
      <c r="K101" s="11"/>
    </row>
    <row r="102" spans="1:11" s="2" customFormat="1" x14ac:dyDescent="0.15">
      <c r="A102" s="10"/>
      <c r="B102" s="10"/>
      <c r="C102" s="11"/>
      <c r="D102" s="11"/>
      <c r="E102" s="12"/>
      <c r="F102" s="12"/>
      <c r="G102" s="12"/>
      <c r="H102" s="12"/>
      <c r="I102" s="12"/>
      <c r="J102" s="13"/>
      <c r="K102" s="11"/>
    </row>
    <row r="103" spans="1:11" s="2" customFormat="1" x14ac:dyDescent="0.15">
      <c r="A103" s="10"/>
      <c r="B103" s="10"/>
      <c r="C103" s="11"/>
      <c r="D103" s="11"/>
      <c r="E103" s="12"/>
      <c r="F103" s="12"/>
      <c r="G103" s="12"/>
      <c r="H103" s="12"/>
      <c r="I103" s="12"/>
      <c r="J103" s="13"/>
      <c r="K103" s="11"/>
    </row>
    <row r="104" spans="1:11" s="2" customFormat="1" x14ac:dyDescent="0.15">
      <c r="A104" s="10"/>
      <c r="B104" s="10"/>
      <c r="C104" s="11"/>
      <c r="D104" s="11"/>
      <c r="E104" s="12"/>
      <c r="F104" s="12"/>
      <c r="G104" s="12"/>
      <c r="H104" s="12"/>
      <c r="I104" s="12"/>
      <c r="J104" s="13"/>
      <c r="K104" s="11"/>
    </row>
    <row r="105" spans="1:11" s="2" customFormat="1" x14ac:dyDescent="0.15">
      <c r="A105" s="10"/>
      <c r="B105" s="10"/>
      <c r="C105" s="11"/>
      <c r="D105" s="11"/>
      <c r="E105" s="12"/>
      <c r="F105" s="12"/>
      <c r="G105" s="12"/>
      <c r="H105" s="12"/>
      <c r="I105" s="12"/>
      <c r="J105" s="13"/>
      <c r="K105" s="11"/>
    </row>
    <row r="106" spans="1:11" s="2" customFormat="1" x14ac:dyDescent="0.15">
      <c r="A106" s="10"/>
      <c r="B106" s="10"/>
      <c r="C106" s="11"/>
      <c r="D106" s="11"/>
      <c r="E106" s="12"/>
      <c r="F106" s="12"/>
      <c r="G106" s="12"/>
      <c r="H106" s="12"/>
      <c r="I106" s="12"/>
      <c r="J106" s="13"/>
      <c r="K106" s="11"/>
    </row>
    <row r="107" spans="1:11" s="2" customFormat="1" x14ac:dyDescent="0.15">
      <c r="A107" s="10"/>
      <c r="B107" s="10"/>
      <c r="C107" s="11"/>
      <c r="D107" s="11"/>
      <c r="E107" s="12"/>
      <c r="F107" s="12"/>
      <c r="G107" s="12"/>
      <c r="H107" s="12"/>
      <c r="I107" s="12"/>
      <c r="J107" s="13"/>
      <c r="K107" s="11"/>
    </row>
    <row r="108" spans="1:11" s="2" customFormat="1" x14ac:dyDescent="0.15">
      <c r="A108" s="10"/>
      <c r="B108" s="10"/>
      <c r="C108" s="11"/>
      <c r="D108" s="11"/>
      <c r="E108" s="12"/>
      <c r="F108" s="12"/>
      <c r="G108" s="12"/>
      <c r="H108" s="12"/>
      <c r="I108" s="12"/>
      <c r="J108" s="13"/>
      <c r="K108" s="11"/>
    </row>
    <row r="109" spans="1:11" s="2" customFormat="1" x14ac:dyDescent="0.15">
      <c r="A109" s="10"/>
      <c r="B109" s="10"/>
      <c r="C109" s="11"/>
      <c r="D109" s="11"/>
      <c r="E109" s="12"/>
      <c r="F109" s="12"/>
      <c r="G109" s="12"/>
      <c r="H109" s="12"/>
      <c r="I109" s="12"/>
      <c r="J109" s="13"/>
      <c r="K109" s="11"/>
    </row>
    <row r="110" spans="1:11" s="2" customFormat="1" x14ac:dyDescent="0.15">
      <c r="A110" s="10"/>
      <c r="B110" s="10"/>
      <c r="C110" s="11"/>
      <c r="D110" s="11"/>
      <c r="E110" s="12"/>
      <c r="F110" s="12"/>
      <c r="G110" s="12"/>
      <c r="H110" s="12"/>
      <c r="I110" s="12"/>
      <c r="J110" s="13"/>
      <c r="K110" s="11"/>
    </row>
    <row r="111" spans="1:11" s="2" customFormat="1" x14ac:dyDescent="0.15">
      <c r="A111" s="10"/>
      <c r="B111" s="10"/>
      <c r="C111" s="11"/>
      <c r="D111" s="11"/>
      <c r="E111" s="12"/>
      <c r="F111" s="12"/>
      <c r="G111" s="12"/>
      <c r="H111" s="12"/>
      <c r="I111" s="12"/>
      <c r="J111" s="13"/>
      <c r="K111" s="11"/>
    </row>
    <row r="112" spans="1:11" s="2" customFormat="1" x14ac:dyDescent="0.15">
      <c r="A112" s="10"/>
      <c r="B112" s="10"/>
      <c r="C112" s="11"/>
      <c r="D112" s="11"/>
      <c r="E112" s="12"/>
      <c r="F112" s="12"/>
      <c r="G112" s="12"/>
      <c r="H112" s="12"/>
      <c r="I112" s="12"/>
      <c r="J112" s="13"/>
      <c r="K112" s="11"/>
    </row>
    <row r="113" spans="1:11" s="2" customFormat="1" x14ac:dyDescent="0.15">
      <c r="A113" s="10"/>
      <c r="B113" s="10"/>
      <c r="C113" s="11"/>
      <c r="D113" s="11"/>
      <c r="E113" s="12"/>
      <c r="F113" s="12"/>
      <c r="G113" s="12"/>
      <c r="H113" s="12"/>
      <c r="I113" s="12"/>
      <c r="J113" s="13"/>
      <c r="K113" s="11"/>
    </row>
    <row r="114" spans="1:11" s="2" customFormat="1" x14ac:dyDescent="0.15">
      <c r="A114" s="10"/>
      <c r="B114" s="10"/>
      <c r="C114" s="11"/>
      <c r="D114" s="11"/>
      <c r="E114" s="12"/>
      <c r="F114" s="12"/>
      <c r="G114" s="12"/>
      <c r="H114" s="12"/>
      <c r="I114" s="12"/>
      <c r="J114" s="13"/>
      <c r="K114" s="11"/>
    </row>
    <row r="115" spans="1:11" s="2" customFormat="1" x14ac:dyDescent="0.15">
      <c r="A115" s="10"/>
      <c r="B115" s="10"/>
      <c r="C115" s="11"/>
      <c r="D115" s="11"/>
      <c r="E115" s="12"/>
      <c r="F115" s="12"/>
      <c r="G115" s="12"/>
      <c r="H115" s="12"/>
      <c r="I115" s="12"/>
      <c r="J115" s="13"/>
      <c r="K115" s="11"/>
    </row>
    <row r="116" spans="1:11" s="2" customFormat="1" x14ac:dyDescent="0.15">
      <c r="A116" s="10"/>
      <c r="B116" s="10"/>
      <c r="C116" s="11"/>
      <c r="D116" s="11"/>
      <c r="E116" s="12"/>
      <c r="F116" s="12"/>
      <c r="G116" s="12"/>
      <c r="H116" s="12"/>
      <c r="I116" s="12"/>
      <c r="J116" s="13"/>
      <c r="K116" s="11"/>
    </row>
    <row r="117" spans="1:11" s="2" customFormat="1" x14ac:dyDescent="0.15">
      <c r="A117" s="10"/>
      <c r="B117" s="10"/>
      <c r="C117" s="11"/>
      <c r="D117" s="11"/>
      <c r="E117" s="12"/>
      <c r="F117" s="12"/>
      <c r="G117" s="12"/>
      <c r="H117" s="12"/>
      <c r="I117" s="12"/>
      <c r="J117" s="13"/>
      <c r="K117" s="11"/>
    </row>
    <row r="118" spans="1:11" s="2" customFormat="1" x14ac:dyDescent="0.15">
      <c r="A118" s="10"/>
      <c r="B118" s="10"/>
      <c r="C118" s="11"/>
      <c r="D118" s="11"/>
      <c r="E118" s="12"/>
      <c r="F118" s="12"/>
      <c r="G118" s="12"/>
      <c r="H118" s="12"/>
      <c r="I118" s="12"/>
      <c r="J118" s="13"/>
      <c r="K118" s="11"/>
    </row>
    <row r="119" spans="1:11" s="2" customFormat="1" x14ac:dyDescent="0.15">
      <c r="A119" s="10"/>
      <c r="B119" s="10"/>
      <c r="C119" s="11"/>
      <c r="D119" s="11"/>
      <c r="E119" s="12"/>
      <c r="F119" s="12"/>
      <c r="G119" s="12"/>
      <c r="H119" s="12"/>
      <c r="I119" s="12"/>
      <c r="J119" s="13"/>
      <c r="K119" s="11"/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showGridLines="0" tabSelected="1" workbookViewId="0">
      <selection activeCell="G5" sqref="G5"/>
    </sheetView>
  </sheetViews>
  <sheetFormatPr defaultRowHeight="13.5" x14ac:dyDescent="0.15"/>
  <cols>
    <col min="1" max="1" width="1.125" style="1" customWidth="1"/>
    <col min="2" max="2" width="26.875" style="1" customWidth="1"/>
    <col min="3" max="3" width="10.75" style="21" customWidth="1"/>
    <col min="4" max="4" width="9.25" style="21" customWidth="1"/>
    <col min="5" max="5" width="22.875" style="19" customWidth="1"/>
    <col min="6" max="6" width="13.25" style="19" customWidth="1"/>
    <col min="7" max="7" width="21.75" style="19" customWidth="1"/>
    <col min="8" max="16384" width="9" style="1"/>
  </cols>
  <sheetData>
    <row r="1" spans="2:9" ht="47.25" customHeight="1" x14ac:dyDescent="0.15">
      <c r="B1" s="48" t="s">
        <v>198</v>
      </c>
      <c r="C1" s="48"/>
      <c r="D1" s="48"/>
      <c r="E1" s="48"/>
      <c r="F1" s="48"/>
      <c r="G1" s="48"/>
    </row>
    <row r="2" spans="2:9" ht="18.75" customHeight="1" x14ac:dyDescent="0.15">
      <c r="B2" s="16" t="s">
        <v>172</v>
      </c>
      <c r="C2" s="17"/>
      <c r="D2" s="17" t="s">
        <v>173</v>
      </c>
      <c r="E2" s="18">
        <v>41061</v>
      </c>
      <c r="G2" s="20" t="s">
        <v>174</v>
      </c>
    </row>
    <row r="3" spans="2:9" ht="7.5" customHeight="1" thickBot="1" x14ac:dyDescent="0.2"/>
    <row r="4" spans="2:9" ht="18.75" customHeight="1" x14ac:dyDescent="0.25">
      <c r="B4" s="23" t="s">
        <v>175</v>
      </c>
      <c r="C4" s="24" t="s">
        <v>176</v>
      </c>
      <c r="D4" s="24" t="s">
        <v>177</v>
      </c>
      <c r="E4" s="25" t="s">
        <v>178</v>
      </c>
      <c r="F4" s="25" t="s">
        <v>179</v>
      </c>
      <c r="G4" s="26" t="s">
        <v>180</v>
      </c>
    </row>
    <row r="5" spans="2:9" ht="18" customHeight="1" x14ac:dyDescent="0.15">
      <c r="B5" s="27" t="s">
        <v>181</v>
      </c>
      <c r="C5" s="28">
        <v>5101</v>
      </c>
      <c r="D5" s="29">
        <v>1</v>
      </c>
      <c r="E5" s="30">
        <f>SUMIF(总账!$B$3:$B$83,C5,总账!$G$3:$G$83)</f>
        <v>148514</v>
      </c>
      <c r="F5" s="31">
        <v>1511600</v>
      </c>
      <c r="G5" s="32">
        <f>E5+F5</f>
        <v>1660114</v>
      </c>
    </row>
    <row r="6" spans="2:9" ht="18" customHeight="1" x14ac:dyDescent="0.15">
      <c r="B6" s="33" t="s">
        <v>182</v>
      </c>
      <c r="C6" s="34">
        <v>5401</v>
      </c>
      <c r="D6" s="35">
        <v>2</v>
      </c>
      <c r="E6" s="36">
        <f>SUMIF(总账!$B$3:$B$83,C6,总账!$G$3:$G$83)</f>
        <v>0</v>
      </c>
      <c r="F6" s="37">
        <v>484100</v>
      </c>
      <c r="G6" s="46">
        <f t="shared" ref="G6:G21" si="0">E6+F6</f>
        <v>484100</v>
      </c>
    </row>
    <row r="7" spans="2:9" ht="18" customHeight="1" x14ac:dyDescent="0.15">
      <c r="B7" s="33" t="s">
        <v>183</v>
      </c>
      <c r="C7" s="34">
        <v>5402</v>
      </c>
      <c r="D7" s="35">
        <v>3</v>
      </c>
      <c r="E7" s="36">
        <f>SUMIF(总账!$B$3:$B$83,C7,总账!$G$3:$G$83)</f>
        <v>0</v>
      </c>
      <c r="F7" s="37">
        <v>23694</v>
      </c>
      <c r="G7" s="46">
        <f t="shared" si="0"/>
        <v>23694</v>
      </c>
    </row>
    <row r="8" spans="2:9" ht="18" customHeight="1" x14ac:dyDescent="0.15">
      <c r="B8" s="27" t="s">
        <v>184</v>
      </c>
      <c r="C8" s="28"/>
      <c r="D8" s="29">
        <v>4</v>
      </c>
      <c r="E8" s="30">
        <f>E5-E6-E7</f>
        <v>148514</v>
      </c>
      <c r="F8" s="31">
        <v>1007234</v>
      </c>
      <c r="G8" s="32">
        <f t="shared" si="0"/>
        <v>1155748</v>
      </c>
    </row>
    <row r="9" spans="2:9" ht="18" customHeight="1" x14ac:dyDescent="0.15">
      <c r="B9" s="33" t="s">
        <v>185</v>
      </c>
      <c r="C9" s="34">
        <v>5102</v>
      </c>
      <c r="D9" s="38">
        <v>5</v>
      </c>
      <c r="E9" s="36">
        <f>SUMIF(总账!$B$3:$B$83,C9,总账!$G$3:$G$83)</f>
        <v>1864</v>
      </c>
      <c r="F9" s="37">
        <v>186714</v>
      </c>
      <c r="G9" s="45">
        <f t="shared" si="0"/>
        <v>188578</v>
      </c>
      <c r="I9" s="1">
        <v>14</v>
      </c>
    </row>
    <row r="10" spans="2:9" ht="18" customHeight="1" x14ac:dyDescent="0.15">
      <c r="B10" s="33" t="s">
        <v>186</v>
      </c>
      <c r="C10" s="34">
        <v>5405</v>
      </c>
      <c r="D10" s="38">
        <v>6</v>
      </c>
      <c r="E10" s="36">
        <f>SUMIF(总账!$B$3:$B$83,C10,总账!$G$3:$G$83)</f>
        <v>1914</v>
      </c>
      <c r="F10" s="37">
        <v>21314</v>
      </c>
      <c r="G10" s="45">
        <f t="shared" si="0"/>
        <v>23228</v>
      </c>
    </row>
    <row r="11" spans="2:9" ht="18" customHeight="1" x14ac:dyDescent="0.15">
      <c r="B11" s="33" t="s">
        <v>187</v>
      </c>
      <c r="C11" s="34">
        <v>5501</v>
      </c>
      <c r="D11" s="38">
        <v>7</v>
      </c>
      <c r="E11" s="36">
        <f>SUMIF(总账!$B$3:$B$83,C11,总账!$G$3:$G$83)</f>
        <v>0</v>
      </c>
      <c r="F11" s="37">
        <v>32014</v>
      </c>
      <c r="G11" s="45">
        <f t="shared" si="0"/>
        <v>32014</v>
      </c>
    </row>
    <row r="12" spans="2:9" ht="18" customHeight="1" x14ac:dyDescent="0.15">
      <c r="B12" s="33" t="s">
        <v>188</v>
      </c>
      <c r="C12" s="34">
        <v>5502</v>
      </c>
      <c r="D12" s="38">
        <v>8</v>
      </c>
      <c r="E12" s="36">
        <f>SUMIF(总账!$B$3:$B$83,C12,总账!$G$3:$G$83)</f>
        <v>8964</v>
      </c>
      <c r="F12" s="37">
        <v>78934</v>
      </c>
      <c r="G12" s="45">
        <f t="shared" si="0"/>
        <v>87898</v>
      </c>
    </row>
    <row r="13" spans="2:9" ht="18" customHeight="1" x14ac:dyDescent="0.15">
      <c r="B13" s="33" t="s">
        <v>189</v>
      </c>
      <c r="C13" s="34">
        <v>5503</v>
      </c>
      <c r="D13" s="38">
        <v>9</v>
      </c>
      <c r="E13" s="36">
        <f>SUMIF(总账!$B$3:$B$83,C13,总账!$G$3:$G$83)</f>
        <v>364</v>
      </c>
      <c r="F13" s="37">
        <v>6403</v>
      </c>
      <c r="G13" s="45">
        <f t="shared" si="0"/>
        <v>6767</v>
      </c>
    </row>
    <row r="14" spans="2:9" ht="18" customHeight="1" x14ac:dyDescent="0.15">
      <c r="B14" s="27" t="s">
        <v>190</v>
      </c>
      <c r="C14" s="28"/>
      <c r="D14" s="29">
        <v>10</v>
      </c>
      <c r="E14" s="30">
        <f>E8+E9-E10-E11-E12-E13</f>
        <v>139136</v>
      </c>
      <c r="F14" s="31">
        <v>1055325</v>
      </c>
      <c r="G14" s="32">
        <f t="shared" si="0"/>
        <v>1194461</v>
      </c>
    </row>
    <row r="15" spans="2:9" ht="18" customHeight="1" x14ac:dyDescent="0.15">
      <c r="B15" s="33" t="s">
        <v>191</v>
      </c>
      <c r="C15" s="34">
        <v>5201</v>
      </c>
      <c r="D15" s="38">
        <v>11</v>
      </c>
      <c r="E15" s="36">
        <f>SUMIF(总账!$B$3:$B$83,C15,总账!$G$3:$G$83)</f>
        <v>0</v>
      </c>
      <c r="F15" s="37">
        <v>6364</v>
      </c>
      <c r="G15" s="45">
        <f t="shared" si="0"/>
        <v>6364</v>
      </c>
    </row>
    <row r="16" spans="2:9" ht="18" customHeight="1" x14ac:dyDescent="0.15">
      <c r="B16" s="33" t="s">
        <v>192</v>
      </c>
      <c r="C16" s="34">
        <v>5203</v>
      </c>
      <c r="D16" s="38">
        <v>12</v>
      </c>
      <c r="E16" s="36">
        <f>SUMIF(总账!$B$3:$B$83,C16,总账!$G$3:$G$83)</f>
        <v>0</v>
      </c>
      <c r="F16" s="37">
        <v>1314</v>
      </c>
      <c r="G16" s="45">
        <f t="shared" si="0"/>
        <v>1314</v>
      </c>
    </row>
    <row r="17" spans="2:7" ht="18" customHeight="1" x14ac:dyDescent="0.15">
      <c r="B17" s="33" t="s">
        <v>193</v>
      </c>
      <c r="C17" s="34">
        <v>5301</v>
      </c>
      <c r="D17" s="38">
        <v>13</v>
      </c>
      <c r="E17" s="36">
        <f>SUMIF(总账!$B$3:$B$83,C17,总账!$G$3:$G$83)</f>
        <v>514</v>
      </c>
      <c r="F17" s="37">
        <v>13014</v>
      </c>
      <c r="G17" s="45">
        <f t="shared" si="0"/>
        <v>13528</v>
      </c>
    </row>
    <row r="18" spans="2:7" ht="18" customHeight="1" x14ac:dyDescent="0.15">
      <c r="B18" s="33" t="s">
        <v>194</v>
      </c>
      <c r="C18" s="34">
        <v>5601</v>
      </c>
      <c r="D18" s="38">
        <v>14</v>
      </c>
      <c r="E18" s="36">
        <f>SUMIF(总账!$B$3:$B$83,C18,总账!$G$3:$G$83)</f>
        <v>10414</v>
      </c>
      <c r="F18" s="37">
        <v>4814</v>
      </c>
      <c r="G18" s="45">
        <f t="shared" si="0"/>
        <v>15228</v>
      </c>
    </row>
    <row r="19" spans="2:7" ht="18" customHeight="1" x14ac:dyDescent="0.15">
      <c r="B19" s="27" t="s">
        <v>195</v>
      </c>
      <c r="C19" s="28"/>
      <c r="D19" s="29">
        <v>15</v>
      </c>
      <c r="E19" s="30">
        <f>E14+E15+E16+E17-E18</f>
        <v>129236</v>
      </c>
      <c r="F19" s="37">
        <v>1069875</v>
      </c>
      <c r="G19" s="32">
        <f t="shared" si="0"/>
        <v>1199111</v>
      </c>
    </row>
    <row r="20" spans="2:7" ht="18" customHeight="1" x14ac:dyDescent="0.15">
      <c r="B20" s="33" t="s">
        <v>196</v>
      </c>
      <c r="C20" s="34">
        <v>5701</v>
      </c>
      <c r="D20" s="38">
        <v>16</v>
      </c>
      <c r="E20" s="36">
        <f>SUMIF(总账!$B$3:$B$83,C20,总账!$F$3:$F$83)</f>
        <v>0</v>
      </c>
      <c r="F20" s="37">
        <v>98714</v>
      </c>
      <c r="G20" s="45">
        <f t="shared" si="0"/>
        <v>98714</v>
      </c>
    </row>
    <row r="21" spans="2:7" ht="18" customHeight="1" thickBot="1" x14ac:dyDescent="0.2">
      <c r="B21" s="39" t="s">
        <v>197</v>
      </c>
      <c r="C21" s="40"/>
      <c r="D21" s="41">
        <v>17</v>
      </c>
      <c r="E21" s="42">
        <f>E19-E20</f>
        <v>129236</v>
      </c>
      <c r="F21" s="43">
        <v>971175</v>
      </c>
      <c r="G21" s="44">
        <f t="shared" si="0"/>
        <v>1100411</v>
      </c>
    </row>
    <row r="22" spans="2:7" x14ac:dyDescent="0.15">
      <c r="B22" s="22"/>
    </row>
    <row r="23" spans="2:7" x14ac:dyDescent="0.15">
      <c r="B23" s="22"/>
    </row>
    <row r="24" spans="2:7" x14ac:dyDescent="0.15">
      <c r="F24" s="20"/>
    </row>
    <row r="25" spans="2:7" x14ac:dyDescent="0.15">
      <c r="F25" s="20"/>
    </row>
    <row r="26" spans="2:7" x14ac:dyDescent="0.15">
      <c r="F26" s="20"/>
    </row>
    <row r="27" spans="2:7" x14ac:dyDescent="0.15">
      <c r="F27" s="20"/>
    </row>
    <row r="28" spans="2:7" x14ac:dyDescent="0.15">
      <c r="F28" s="20"/>
    </row>
    <row r="29" spans="2:7" x14ac:dyDescent="0.15">
      <c r="F29" s="20"/>
    </row>
    <row r="30" spans="2:7" x14ac:dyDescent="0.15">
      <c r="F30" s="20"/>
    </row>
    <row r="31" spans="2:7" x14ac:dyDescent="0.15">
      <c r="F31" s="20"/>
    </row>
    <row r="32" spans="2:7" x14ac:dyDescent="0.15">
      <c r="F32" s="20"/>
    </row>
    <row r="33" spans="6:6" s="1" customFormat="1" x14ac:dyDescent="0.15">
      <c r="F33" s="20"/>
    </row>
    <row r="34" spans="6:6" s="1" customFormat="1" x14ac:dyDescent="0.15">
      <c r="F34" s="20"/>
    </row>
    <row r="35" spans="6:6" s="1" customFormat="1" x14ac:dyDescent="0.15">
      <c r="F35" s="20"/>
    </row>
    <row r="36" spans="6:6" s="1" customFormat="1" x14ac:dyDescent="0.15">
      <c r="F36" s="20"/>
    </row>
    <row r="37" spans="6:6" s="1" customFormat="1" x14ac:dyDescent="0.15">
      <c r="F37" s="20"/>
    </row>
    <row r="38" spans="6:6" s="1" customFormat="1" x14ac:dyDescent="0.15">
      <c r="F38" s="20"/>
    </row>
    <row r="39" spans="6:6" s="1" customFormat="1" x14ac:dyDescent="0.15">
      <c r="F39" s="20"/>
    </row>
    <row r="40" spans="6:6" s="1" customFormat="1" x14ac:dyDescent="0.15">
      <c r="F40" s="20"/>
    </row>
  </sheetData>
  <mergeCells count="1"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总账</vt:lpstr>
      <vt:lpstr>利润表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2012-06-25T12:59:39Z</dcterms:created>
  <dcterms:modified xsi:type="dcterms:W3CDTF">2012-08-27T23:09:16Z</dcterms:modified>
</cp:coreProperties>
</file>