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955" windowHeight="9570" tabRatio="665"/>
  </bookViews>
  <sheets>
    <sheet name="资产负债表" sheetId="1" r:id="rId1"/>
    <sheet name="现金流量表" sheetId="7" r:id="rId2"/>
    <sheet name="现金流量表比率分析" sheetId="13" r:id="rId3"/>
  </sheets>
  <calcPr calcId="145621"/>
</workbook>
</file>

<file path=xl/calcChain.xml><?xml version="1.0" encoding="utf-8"?>
<calcChain xmlns="http://schemas.openxmlformats.org/spreadsheetml/2006/main">
  <c r="C7" i="13" l="1"/>
  <c r="D7" i="13" s="1"/>
  <c r="C6" i="13"/>
  <c r="C5" i="13"/>
  <c r="D5" i="13" s="1"/>
  <c r="C4" i="13"/>
  <c r="C3" i="13"/>
  <c r="D3" i="13" s="1"/>
  <c r="D6" i="13"/>
  <c r="D4" i="13"/>
  <c r="B33" i="7" l="1"/>
  <c r="B19" i="7"/>
  <c r="B24" i="7" s="1"/>
  <c r="B23" i="7"/>
  <c r="B29" i="7"/>
  <c r="B12" i="7"/>
  <c r="B7" i="7"/>
  <c r="B34" i="7" l="1"/>
  <c r="B13" i="7"/>
  <c r="B36" i="7" l="1"/>
  <c r="G35" i="1" l="1"/>
  <c r="G24" i="1"/>
  <c r="G18" i="1"/>
  <c r="G27" i="1" s="1"/>
  <c r="G40" i="1" s="1"/>
  <c r="C26" i="1"/>
  <c r="C28" i="1" s="1"/>
  <c r="C32" i="1" s="1"/>
  <c r="C18" i="1"/>
  <c r="C40" i="1" l="1"/>
  <c r="D26" i="1" l="1"/>
  <c r="D28" i="1" s="1"/>
  <c r="D32" i="1" s="1"/>
  <c r="H35" i="1"/>
  <c r="H24" i="1"/>
  <c r="H18" i="1"/>
  <c r="H27" i="1" s="1"/>
  <c r="H40" i="1" s="1"/>
  <c r="D18" i="1"/>
  <c r="D40" i="1" l="1"/>
</calcChain>
</file>

<file path=xl/sharedStrings.xml><?xml version="1.0" encoding="utf-8"?>
<sst xmlns="http://schemas.openxmlformats.org/spreadsheetml/2006/main" count="126" uniqueCount="123">
  <si>
    <t>编制单位：</t>
    <phoneticPr fontId="3" type="noConversion"/>
  </si>
  <si>
    <t>货币单位</t>
    <phoneticPr fontId="3" type="noConversion"/>
  </si>
  <si>
    <t>：元</t>
    <phoneticPr fontId="3" type="noConversion"/>
  </si>
  <si>
    <t>资 产</t>
    <phoneticPr fontId="3" type="noConversion"/>
  </si>
  <si>
    <t>负债及所有者权益</t>
    <phoneticPr fontId="3" type="noConversion"/>
  </si>
  <si>
    <t>流动资产：</t>
    <phoneticPr fontId="3" type="noConversion"/>
  </si>
  <si>
    <t>流动负债：</t>
    <phoneticPr fontId="3" type="noConversion"/>
  </si>
  <si>
    <t>货币资金</t>
    <phoneticPr fontId="3" type="noConversion"/>
  </si>
  <si>
    <t>短期借款</t>
    <phoneticPr fontId="3" type="noConversion"/>
  </si>
  <si>
    <t>短期投资</t>
    <phoneticPr fontId="3" type="noConversion"/>
  </si>
  <si>
    <t>应付票据</t>
    <phoneticPr fontId="3" type="noConversion"/>
  </si>
  <si>
    <t>应收票据</t>
    <phoneticPr fontId="3" type="noConversion"/>
  </si>
  <si>
    <t>应付账款</t>
    <phoneticPr fontId="3" type="noConversion"/>
  </si>
  <si>
    <t>应收股利</t>
    <phoneticPr fontId="3" type="noConversion"/>
  </si>
  <si>
    <t>预收账款</t>
    <phoneticPr fontId="3" type="noConversion"/>
  </si>
  <si>
    <t>应收利息</t>
    <phoneticPr fontId="3" type="noConversion"/>
  </si>
  <si>
    <t>应付工资</t>
    <phoneticPr fontId="3" type="noConversion"/>
  </si>
  <si>
    <t>应收账款</t>
    <phoneticPr fontId="3" type="noConversion"/>
  </si>
  <si>
    <t>应付福利费</t>
    <phoneticPr fontId="3" type="noConversion"/>
  </si>
  <si>
    <t>其他应收款</t>
    <phoneticPr fontId="3" type="noConversion"/>
  </si>
  <si>
    <t>应付股利</t>
    <phoneticPr fontId="3" type="noConversion"/>
  </si>
  <si>
    <t>预付账款</t>
    <phoneticPr fontId="3" type="noConversion"/>
  </si>
  <si>
    <t>应交税金</t>
    <phoneticPr fontId="3" type="noConversion"/>
  </si>
  <si>
    <t>应收补贴款</t>
    <phoneticPr fontId="3" type="noConversion"/>
  </si>
  <si>
    <t>其他应交款</t>
    <phoneticPr fontId="3" type="noConversion"/>
  </si>
  <si>
    <t>存货</t>
    <phoneticPr fontId="3" type="noConversion"/>
  </si>
  <si>
    <t>其他应付款</t>
    <phoneticPr fontId="3" type="noConversion"/>
  </si>
  <si>
    <t>待摊费用</t>
    <phoneticPr fontId="3" type="noConversion"/>
  </si>
  <si>
    <t>预提费用</t>
    <phoneticPr fontId="3" type="noConversion"/>
  </si>
  <si>
    <t>一年内到期的长期债权</t>
    <phoneticPr fontId="3" type="noConversion"/>
  </si>
  <si>
    <t>一年内到期的长期负债</t>
    <phoneticPr fontId="3" type="noConversion"/>
  </si>
  <si>
    <t>其他流动资产</t>
    <phoneticPr fontId="3" type="noConversion"/>
  </si>
  <si>
    <t>其他流动负债</t>
    <phoneticPr fontId="3" type="noConversion"/>
  </si>
  <si>
    <t>流动资产合计</t>
    <phoneticPr fontId="3" type="noConversion"/>
  </si>
  <si>
    <t>流动负债合计：</t>
    <phoneticPr fontId="3" type="noConversion"/>
  </si>
  <si>
    <t>长期投资：</t>
    <phoneticPr fontId="3" type="noConversion"/>
  </si>
  <si>
    <t>长期负债：</t>
    <phoneticPr fontId="3" type="noConversion"/>
  </si>
  <si>
    <t>长期股权投资</t>
    <phoneticPr fontId="3" type="noConversion"/>
  </si>
  <si>
    <t>长期借款</t>
    <phoneticPr fontId="3" type="noConversion"/>
  </si>
  <si>
    <t>长期债权投资</t>
    <phoneticPr fontId="3" type="noConversion"/>
  </si>
  <si>
    <t>应付债券</t>
    <phoneticPr fontId="3" type="noConversion"/>
  </si>
  <si>
    <t>长期投资合计</t>
    <phoneticPr fontId="3" type="noConversion"/>
  </si>
  <si>
    <t>长期应付款</t>
    <phoneticPr fontId="3" type="noConversion"/>
  </si>
  <si>
    <t>固定资产:</t>
    <phoneticPr fontId="3" type="noConversion"/>
  </si>
  <si>
    <t>其他长期负债</t>
    <phoneticPr fontId="3" type="noConversion"/>
  </si>
  <si>
    <t>固定资产原值</t>
    <phoneticPr fontId="3" type="noConversion"/>
  </si>
  <si>
    <t>长期负债合计</t>
    <phoneticPr fontId="3" type="noConversion"/>
  </si>
  <si>
    <t>减：累计折旧</t>
    <phoneticPr fontId="3" type="noConversion"/>
  </si>
  <si>
    <t>递延税项：</t>
    <phoneticPr fontId="3" type="noConversion"/>
  </si>
  <si>
    <t>固定资产净值</t>
    <phoneticPr fontId="3" type="noConversion"/>
  </si>
  <si>
    <t>递延税项贷项</t>
    <phoneticPr fontId="3" type="noConversion"/>
  </si>
  <si>
    <t>减：固定资产减值准备</t>
    <phoneticPr fontId="3" type="noConversion"/>
  </si>
  <si>
    <t>负债合计：</t>
    <phoneticPr fontId="3" type="noConversion"/>
  </si>
  <si>
    <t>固定资产净额</t>
    <phoneticPr fontId="3" type="noConversion"/>
  </si>
  <si>
    <t>所有者权益：</t>
    <phoneticPr fontId="3" type="noConversion"/>
  </si>
  <si>
    <t>工程物资</t>
    <phoneticPr fontId="3" type="noConversion"/>
  </si>
  <si>
    <t>股本</t>
    <phoneticPr fontId="3" type="noConversion"/>
  </si>
  <si>
    <t>在建工程</t>
    <phoneticPr fontId="3" type="noConversion"/>
  </si>
  <si>
    <t>资本公积</t>
    <phoneticPr fontId="3" type="noConversion"/>
  </si>
  <si>
    <t>固定资产清理</t>
    <phoneticPr fontId="3" type="noConversion"/>
  </si>
  <si>
    <t>盈余公积</t>
    <phoneticPr fontId="3" type="noConversion"/>
  </si>
  <si>
    <t>固定资产合计</t>
    <phoneticPr fontId="3" type="noConversion"/>
  </si>
  <si>
    <t>其中：法定公益金</t>
    <phoneticPr fontId="3" type="noConversion"/>
  </si>
  <si>
    <t>无形资产及其他资产：</t>
    <phoneticPr fontId="3" type="noConversion"/>
  </si>
  <si>
    <t>拟分配现金股利</t>
    <phoneticPr fontId="3" type="noConversion"/>
  </si>
  <si>
    <t>无形资产</t>
    <phoneticPr fontId="3" type="noConversion"/>
  </si>
  <si>
    <t>未分配利润</t>
    <phoneticPr fontId="3" type="noConversion"/>
  </si>
  <si>
    <t>长期待摊费用</t>
    <phoneticPr fontId="3" type="noConversion"/>
  </si>
  <si>
    <t>股东权益合计</t>
    <phoneticPr fontId="3" type="noConversion"/>
  </si>
  <si>
    <t>其他长期资产</t>
    <phoneticPr fontId="3" type="noConversion"/>
  </si>
  <si>
    <t>无形资产及其他资产合计</t>
    <phoneticPr fontId="3" type="noConversion"/>
  </si>
  <si>
    <t>递延税项借项</t>
    <phoneticPr fontId="3" type="noConversion"/>
  </si>
  <si>
    <t>资产总计</t>
    <phoneticPr fontId="3" type="noConversion"/>
  </si>
  <si>
    <t>负债和所有者权益总计</t>
    <phoneticPr fontId="3" type="noConversion"/>
  </si>
  <si>
    <t>资产负债表</t>
    <phoneticPr fontId="3" type="noConversion"/>
  </si>
  <si>
    <t>年初数</t>
    <phoneticPr fontId="3" type="noConversion"/>
  </si>
  <si>
    <t>期末数</t>
    <phoneticPr fontId="3" type="noConversion"/>
  </si>
  <si>
    <t>项目</t>
    <phoneticPr fontId="3" type="noConversion"/>
  </si>
  <si>
    <t>金额</t>
    <phoneticPr fontId="3" type="noConversion"/>
  </si>
  <si>
    <t>一、经营活动产生的现金流量</t>
    <phoneticPr fontId="3" type="noConversion"/>
  </si>
  <si>
    <t>销售商品、提供劳务收到的现金</t>
    <phoneticPr fontId="3" type="noConversion"/>
  </si>
  <si>
    <t>收到的税费返还</t>
    <phoneticPr fontId="3" type="noConversion"/>
  </si>
  <si>
    <t>收到的其他与经营活动有关的现金</t>
    <phoneticPr fontId="3" type="noConversion"/>
  </si>
  <si>
    <t>现金流入小计</t>
    <phoneticPr fontId="3" type="noConversion"/>
  </si>
  <si>
    <t>购买商品、接受劳务支付的现金</t>
    <phoneticPr fontId="3" type="noConversion"/>
  </si>
  <si>
    <t>支付给职工以及为职工支付的现金</t>
    <phoneticPr fontId="3" type="noConversion"/>
  </si>
  <si>
    <t>支付的各项税费</t>
    <phoneticPr fontId="3" type="noConversion"/>
  </si>
  <si>
    <t>支付的其他与经营活动有关的现金</t>
    <phoneticPr fontId="3" type="noConversion"/>
  </si>
  <si>
    <t>现金流出小计</t>
    <phoneticPr fontId="3" type="noConversion"/>
  </si>
  <si>
    <t>经营活动产生的现金净流量净额</t>
    <phoneticPr fontId="3" type="noConversion"/>
  </si>
  <si>
    <t>二、投资活动产生的现金流量</t>
    <phoneticPr fontId="3" type="noConversion"/>
  </si>
  <si>
    <t>收回投资所收到的现金</t>
    <phoneticPr fontId="3" type="noConversion"/>
  </si>
  <si>
    <t>取得投资收益所收到的现金</t>
    <phoneticPr fontId="3" type="noConversion"/>
  </si>
  <si>
    <t>处置固定资产、无形资产和其他长期资产而收回的现金净额</t>
    <phoneticPr fontId="3" type="noConversion"/>
  </si>
  <si>
    <t>收到的其他与投资活动有关的现金</t>
    <phoneticPr fontId="3" type="noConversion"/>
  </si>
  <si>
    <t>现金流入小计</t>
    <phoneticPr fontId="3" type="noConversion"/>
  </si>
  <si>
    <t>购建固定资产、无形资产和其他长期资产所支付的现金</t>
    <phoneticPr fontId="3" type="noConversion"/>
  </si>
  <si>
    <t>投资所支付的现金</t>
    <phoneticPr fontId="3" type="noConversion"/>
  </si>
  <si>
    <t>支付的其他与投资活动有关的现金</t>
    <phoneticPr fontId="3" type="noConversion"/>
  </si>
  <si>
    <t>现金流出小计</t>
    <phoneticPr fontId="3" type="noConversion"/>
  </si>
  <si>
    <t>投资活动所产生的现金流量净额</t>
    <phoneticPr fontId="3" type="noConversion"/>
  </si>
  <si>
    <t>三、筹资活动产生的现金流量</t>
    <phoneticPr fontId="3" type="noConversion"/>
  </si>
  <si>
    <t>吸收投资所收到的现金</t>
    <phoneticPr fontId="3" type="noConversion"/>
  </si>
  <si>
    <t>借款所收到的现金</t>
    <phoneticPr fontId="3" type="noConversion"/>
  </si>
  <si>
    <t>收到的其他与筹资活动有关的现金</t>
    <phoneticPr fontId="3" type="noConversion"/>
  </si>
  <si>
    <t>现金流入小计</t>
    <phoneticPr fontId="3" type="noConversion"/>
  </si>
  <si>
    <t>偿还债务所支付的现金</t>
    <phoneticPr fontId="3" type="noConversion"/>
  </si>
  <si>
    <t>分配股利或偿付利息所支付的现金</t>
    <phoneticPr fontId="3" type="noConversion"/>
  </si>
  <si>
    <t>支付的其他与筹资活动有关的现金</t>
    <phoneticPr fontId="3" type="noConversion"/>
  </si>
  <si>
    <t>现出流出小计</t>
    <phoneticPr fontId="3" type="noConversion"/>
  </si>
  <si>
    <t>筹资活动产生的现金流量净额</t>
    <phoneticPr fontId="3" type="noConversion"/>
  </si>
  <si>
    <t>四、汇率变动对现金的影响</t>
    <phoneticPr fontId="3" type="noConversion"/>
  </si>
  <si>
    <t>五、现金及现金等价物净额增加额</t>
    <phoneticPr fontId="3" type="noConversion"/>
  </si>
  <si>
    <t>现金流量表</t>
    <phoneticPr fontId="3" type="noConversion"/>
  </si>
  <si>
    <t>指 标</t>
    <phoneticPr fontId="3" type="noConversion"/>
  </si>
  <si>
    <t>值</t>
    <phoneticPr fontId="3" type="noConversion"/>
  </si>
  <si>
    <t>评价</t>
    <phoneticPr fontId="3" type="noConversion"/>
  </si>
  <si>
    <t>现金比率</t>
    <phoneticPr fontId="3" type="noConversion"/>
  </si>
  <si>
    <t>经营净现金比率（短期债务）</t>
    <phoneticPr fontId="3" type="noConversion"/>
  </si>
  <si>
    <t>经营净现金比率（全部债务）</t>
    <phoneticPr fontId="3" type="noConversion"/>
  </si>
  <si>
    <t>现金再投资比率</t>
    <phoneticPr fontId="3" type="noConversion"/>
  </si>
  <si>
    <t>经营活动净现金流量对现金股利比率</t>
    <phoneticPr fontId="3" type="noConversion"/>
  </si>
  <si>
    <t>现金流量表比率分析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</si>
</sst>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;[Red]\-#,##0.00\ "/>
    <numFmt numFmtId="177" formatCode="#,##0.00_ "/>
    <numFmt numFmtId="178" formatCode="0.00_);[Red]\(0.00\)"/>
  </numFmts>
  <fonts count="12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name val="华文中宋"/>
      <family val="3"/>
      <charset val="134"/>
    </font>
    <font>
      <b/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b/>
      <i/>
      <sz val="10"/>
      <color indexed="9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14"/>
      <color theme="0"/>
      <name val="宋体"/>
      <family val="3"/>
      <charset val="134"/>
    </font>
    <font>
      <b/>
      <sz val="22"/>
      <name val="宋体"/>
      <family val="3"/>
      <charset val="134"/>
    </font>
    <font>
      <b/>
      <sz val="16"/>
      <color indexed="9"/>
      <name val="华文中宋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10"/>
      </left>
      <right style="dashed">
        <color indexed="10"/>
      </right>
      <top style="medium">
        <color indexed="10"/>
      </top>
      <bottom style="dashed">
        <color indexed="10"/>
      </bottom>
      <diagonal/>
    </border>
    <border>
      <left style="dashed">
        <color indexed="10"/>
      </left>
      <right style="dashed">
        <color indexed="10"/>
      </right>
      <top style="medium">
        <color indexed="10"/>
      </top>
      <bottom style="dashed">
        <color indexed="10"/>
      </bottom>
      <diagonal/>
    </border>
    <border>
      <left style="dashed">
        <color indexed="10"/>
      </left>
      <right style="medium">
        <color indexed="10"/>
      </right>
      <top style="medium">
        <color indexed="10"/>
      </top>
      <bottom style="dashed">
        <color indexed="10"/>
      </bottom>
      <diagonal/>
    </border>
    <border>
      <left style="medium">
        <color indexed="10"/>
      </left>
      <right style="dashed">
        <color indexed="10"/>
      </right>
      <top style="dashed">
        <color indexed="10"/>
      </top>
      <bottom style="dashed">
        <color indexed="10"/>
      </bottom>
      <diagonal/>
    </border>
    <border>
      <left style="dashed">
        <color indexed="10"/>
      </left>
      <right style="dashed">
        <color indexed="10"/>
      </right>
      <top style="dashed">
        <color indexed="10"/>
      </top>
      <bottom style="dashed">
        <color indexed="10"/>
      </bottom>
      <diagonal/>
    </border>
    <border>
      <left style="dashed">
        <color indexed="10"/>
      </left>
      <right style="medium">
        <color indexed="10"/>
      </right>
      <top style="dashed">
        <color indexed="10"/>
      </top>
      <bottom style="dashed">
        <color indexed="10"/>
      </bottom>
      <diagonal/>
    </border>
    <border>
      <left style="medium">
        <color indexed="10"/>
      </left>
      <right style="dashed">
        <color indexed="10"/>
      </right>
      <top style="dashed">
        <color indexed="10"/>
      </top>
      <bottom style="medium">
        <color indexed="10"/>
      </bottom>
      <diagonal/>
    </border>
    <border>
      <left style="dashed">
        <color indexed="10"/>
      </left>
      <right style="dashed">
        <color indexed="10"/>
      </right>
      <top style="dashed">
        <color indexed="10"/>
      </top>
      <bottom style="medium">
        <color indexed="10"/>
      </bottom>
      <diagonal/>
    </border>
    <border>
      <left style="dashed">
        <color indexed="10"/>
      </left>
      <right style="medium">
        <color indexed="10"/>
      </right>
      <top style="dashed">
        <color indexed="10"/>
      </top>
      <bottom style="medium">
        <color indexed="10"/>
      </bottom>
      <diagonal/>
    </border>
    <border>
      <left/>
      <right style="medium">
        <color indexed="1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Protection="0">
      <alignment horizontal="center" vertical="center"/>
    </xf>
  </cellStyleXfs>
  <cellXfs count="5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176" fontId="0" fillId="0" borderId="0" xfId="0" applyNumberFormat="1" applyAlignment="1"/>
    <xf numFmtId="176" fontId="1" fillId="0" borderId="0" xfId="0" applyNumberFormat="1" applyFont="1" applyAlignment="1"/>
    <xf numFmtId="0" fontId="1" fillId="0" borderId="0" xfId="0" applyFont="1" applyAlignment="1">
      <alignment horizontal="right"/>
    </xf>
    <xf numFmtId="0" fontId="5" fillId="4" borderId="2" xfId="0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5" fillId="4" borderId="4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/>
    <xf numFmtId="0" fontId="1" fillId="0" borderId="5" xfId="0" applyFont="1" applyBorder="1" applyAlignment="1"/>
    <xf numFmtId="0" fontId="6" fillId="0" borderId="5" xfId="0" applyFont="1" applyBorder="1" applyAlignment="1"/>
    <xf numFmtId="0" fontId="7" fillId="4" borderId="8" xfId="0" applyFont="1" applyFill="1" applyBorder="1" applyAlignment="1">
      <alignment horizontal="center" vertical="center"/>
    </xf>
    <xf numFmtId="176" fontId="7" fillId="4" borderId="9" xfId="0" applyNumberFormat="1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177" fontId="7" fillId="4" borderId="9" xfId="0" applyNumberFormat="1" applyFont="1" applyFill="1" applyBorder="1" applyAlignment="1">
      <alignment horizontal="center" vertical="center"/>
    </xf>
    <xf numFmtId="177" fontId="7" fillId="4" borderId="10" xfId="0" applyNumberFormat="1" applyFont="1" applyFill="1" applyBorder="1" applyAlignment="1">
      <alignment horizontal="center" vertical="center"/>
    </xf>
    <xf numFmtId="177" fontId="0" fillId="0" borderId="0" xfId="0" applyNumberFormat="1" applyAlignment="1"/>
    <xf numFmtId="178" fontId="1" fillId="5" borderId="6" xfId="0" applyNumberFormat="1" applyFont="1" applyFill="1" applyBorder="1" applyAlignment="1"/>
    <xf numFmtId="178" fontId="1" fillId="5" borderId="7" xfId="0" applyNumberFormat="1" applyFont="1" applyFill="1" applyBorder="1" applyAlignment="1"/>
    <xf numFmtId="178" fontId="1" fillId="0" borderId="6" xfId="0" applyNumberFormat="1" applyFont="1" applyBorder="1" applyAlignment="1"/>
    <xf numFmtId="178" fontId="1" fillId="0" borderId="7" xfId="0" applyNumberFormat="1" applyFont="1" applyBorder="1" applyAlignment="1"/>
    <xf numFmtId="178" fontId="6" fillId="0" borderId="6" xfId="0" applyNumberFormat="1" applyFont="1" applyBorder="1" applyAlignment="1"/>
    <xf numFmtId="178" fontId="6" fillId="0" borderId="7" xfId="0" applyNumberFormat="1" applyFont="1" applyBorder="1" applyAlignment="1"/>
    <xf numFmtId="178" fontId="0" fillId="0" borderId="6" xfId="0" applyNumberFormat="1" applyBorder="1" applyAlignment="1"/>
    <xf numFmtId="178" fontId="0" fillId="0" borderId="7" xfId="0" applyNumberFormat="1" applyBorder="1" applyAlignment="1"/>
    <xf numFmtId="178" fontId="0" fillId="0" borderId="0" xfId="0" applyNumberFormat="1" applyBorder="1" applyAlignment="1"/>
    <xf numFmtId="178" fontId="0" fillId="0" borderId="11" xfId="0" applyNumberFormat="1" applyBorder="1" applyAlignme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/>
    <xf numFmtId="0" fontId="0" fillId="5" borderId="0" xfId="0" applyFill="1" applyAlignment="1"/>
    <xf numFmtId="176" fontId="6" fillId="0" borderId="0" xfId="0" applyNumberFormat="1" applyFont="1" applyAlignment="1"/>
    <xf numFmtId="0" fontId="8" fillId="3" borderId="0" xfId="0" applyFont="1" applyFill="1" applyAlignment="1"/>
    <xf numFmtId="176" fontId="8" fillId="3" borderId="0" xfId="0" applyNumberFormat="1" applyFont="1" applyFill="1" applyAlignment="1"/>
    <xf numFmtId="176" fontId="1" fillId="5" borderId="0" xfId="0" applyNumberFormat="1" applyFont="1" applyFill="1" applyAlignment="1"/>
    <xf numFmtId="0" fontId="0" fillId="0" borderId="0" xfId="0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176" fontId="9" fillId="3" borderId="14" xfId="0" applyNumberFormat="1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10" fontId="1" fillId="7" borderId="12" xfId="0" applyNumberFormat="1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176" fontId="1" fillId="7" borderId="19" xfId="0" applyNumberFormat="1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78" fontId="1" fillId="0" borderId="6" xfId="0" applyNumberFormat="1" applyFont="1" applyBorder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</cellXfs>
  <cellStyles count="2">
    <cellStyle name="常规" xfId="0" builtinId="0"/>
    <cellStyle name="自定义1" xfId="1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tabSelected="1" workbookViewId="0">
      <selection activeCell="J13" sqref="J13"/>
    </sheetView>
  </sheetViews>
  <sheetFormatPr defaultRowHeight="13.5" x14ac:dyDescent="0.15"/>
  <cols>
    <col min="1" max="1" width="5" style="1" customWidth="1"/>
    <col min="2" max="2" width="20.375" style="1" bestFit="1" customWidth="1"/>
    <col min="3" max="4" width="19.375" style="3" bestFit="1" customWidth="1"/>
    <col min="5" max="5" width="1.125" style="1" customWidth="1"/>
    <col min="6" max="6" width="18.375" style="1" bestFit="1" customWidth="1"/>
    <col min="7" max="7" width="18" style="1" bestFit="1" customWidth="1"/>
    <col min="8" max="8" width="19.375" style="1" bestFit="1" customWidth="1"/>
    <col min="9" max="16384" width="9" style="1"/>
  </cols>
  <sheetData>
    <row r="1" spans="2:8" ht="21.75" x14ac:dyDescent="0.35">
      <c r="B1" s="48" t="s">
        <v>74</v>
      </c>
      <c r="C1" s="48"/>
      <c r="D1" s="48"/>
      <c r="E1" s="48"/>
      <c r="F1" s="48"/>
      <c r="G1" s="48"/>
      <c r="H1" s="48"/>
    </row>
    <row r="2" spans="2:8" s="2" customFormat="1" ht="12.75" thickBot="1" x14ac:dyDescent="0.2">
      <c r="B2" s="2" t="s">
        <v>0</v>
      </c>
      <c r="C2" s="4"/>
      <c r="D2" s="4"/>
      <c r="G2" s="5" t="s">
        <v>1</v>
      </c>
      <c r="H2" s="2" t="s">
        <v>2</v>
      </c>
    </row>
    <row r="3" spans="2:8" ht="20.25" customHeight="1" x14ac:dyDescent="0.15">
      <c r="B3" s="6" t="s">
        <v>3</v>
      </c>
      <c r="C3" s="7" t="s">
        <v>75</v>
      </c>
      <c r="D3" s="7" t="s">
        <v>76</v>
      </c>
      <c r="E3" s="8"/>
      <c r="F3" s="8" t="s">
        <v>4</v>
      </c>
      <c r="G3" s="7" t="s">
        <v>75</v>
      </c>
      <c r="H3" s="9" t="s">
        <v>76</v>
      </c>
    </row>
    <row r="4" spans="2:8" x14ac:dyDescent="0.15">
      <c r="B4" s="10" t="s">
        <v>5</v>
      </c>
      <c r="C4" s="20"/>
      <c r="D4" s="20"/>
      <c r="E4" s="49"/>
      <c r="F4" s="20" t="s">
        <v>6</v>
      </c>
      <c r="G4" s="21"/>
      <c r="H4" s="20"/>
    </row>
    <row r="5" spans="2:8" x14ac:dyDescent="0.15">
      <c r="B5" s="11" t="s">
        <v>7</v>
      </c>
      <c r="C5" s="22">
        <v>467612042.58999997</v>
      </c>
      <c r="D5" s="22">
        <v>735204841.84000003</v>
      </c>
      <c r="E5" s="49"/>
      <c r="F5" s="22" t="s">
        <v>8</v>
      </c>
      <c r="G5" s="23">
        <v>300700138</v>
      </c>
      <c r="H5" s="22">
        <v>274000138</v>
      </c>
    </row>
    <row r="6" spans="2:8" x14ac:dyDescent="0.15">
      <c r="B6" s="11" t="s">
        <v>9</v>
      </c>
      <c r="C6" s="22"/>
      <c r="D6" s="22"/>
      <c r="E6" s="49"/>
      <c r="F6" s="22" t="s">
        <v>10</v>
      </c>
      <c r="G6" s="23">
        <v>73484937.219999999</v>
      </c>
      <c r="H6" s="22">
        <v>90582821.909999996</v>
      </c>
    </row>
    <row r="7" spans="2:8" x14ac:dyDescent="0.15">
      <c r="B7" s="11" t="s">
        <v>11</v>
      </c>
      <c r="C7" s="22">
        <v>363147625.88</v>
      </c>
      <c r="D7" s="22">
        <v>624375709.86000001</v>
      </c>
      <c r="E7" s="49"/>
      <c r="F7" s="22" t="s">
        <v>12</v>
      </c>
      <c r="G7" s="23">
        <v>217739452.00999999</v>
      </c>
      <c r="H7" s="22">
        <v>199904583.71000001</v>
      </c>
    </row>
    <row r="8" spans="2:8" x14ac:dyDescent="0.15">
      <c r="B8" s="11" t="s">
        <v>13</v>
      </c>
      <c r="C8" s="22"/>
      <c r="D8" s="22"/>
      <c r="E8" s="49"/>
      <c r="F8" s="22" t="s">
        <v>14</v>
      </c>
      <c r="G8" s="23">
        <v>102299419.63</v>
      </c>
      <c r="H8" s="22">
        <v>584723701.42999995</v>
      </c>
    </row>
    <row r="9" spans="2:8" x14ac:dyDescent="0.15">
      <c r="B9" s="11" t="s">
        <v>15</v>
      </c>
      <c r="C9" s="22"/>
      <c r="D9" s="22"/>
      <c r="E9" s="49"/>
      <c r="F9" s="22" t="s">
        <v>16</v>
      </c>
      <c r="G9" s="23"/>
      <c r="H9" s="22">
        <v>32887290.350000001</v>
      </c>
    </row>
    <row r="10" spans="2:8" x14ac:dyDescent="0.15">
      <c r="B10" s="11" t="s">
        <v>17</v>
      </c>
      <c r="C10" s="22">
        <v>2622583.58</v>
      </c>
      <c r="D10" s="22">
        <v>1003862</v>
      </c>
      <c r="E10" s="49"/>
      <c r="F10" s="22" t="s">
        <v>18</v>
      </c>
      <c r="G10" s="23">
        <v>22085993.670000002</v>
      </c>
      <c r="H10" s="22">
        <v>31232100.559999999</v>
      </c>
    </row>
    <row r="11" spans="2:8" x14ac:dyDescent="0.15">
      <c r="B11" s="11" t="s">
        <v>19</v>
      </c>
      <c r="C11" s="22">
        <v>1042071.58</v>
      </c>
      <c r="D11" s="22">
        <v>416710.35</v>
      </c>
      <c r="E11" s="49"/>
      <c r="F11" s="22" t="s">
        <v>20</v>
      </c>
      <c r="G11" s="23"/>
      <c r="H11" s="22"/>
    </row>
    <row r="12" spans="2:8" x14ac:dyDescent="0.15">
      <c r="B12" s="11" t="s">
        <v>21</v>
      </c>
      <c r="C12" s="22">
        <v>54311032.969999999</v>
      </c>
      <c r="D12" s="22">
        <v>86448243.650000006</v>
      </c>
      <c r="E12" s="49"/>
      <c r="F12" s="22" t="s">
        <v>22</v>
      </c>
      <c r="G12" s="23">
        <v>174432063.88999999</v>
      </c>
      <c r="H12" s="22">
        <v>446965174.63</v>
      </c>
    </row>
    <row r="13" spans="2:8" x14ac:dyDescent="0.15">
      <c r="B13" s="11" t="s">
        <v>23</v>
      </c>
      <c r="C13" s="22"/>
      <c r="D13" s="22"/>
      <c r="E13" s="49"/>
      <c r="F13" s="22" t="s">
        <v>24</v>
      </c>
      <c r="G13" s="23">
        <v>953991.52</v>
      </c>
      <c r="H13" s="22">
        <v>1771841.37</v>
      </c>
    </row>
    <row r="14" spans="2:8" x14ac:dyDescent="0.15">
      <c r="B14" s="11" t="s">
        <v>25</v>
      </c>
      <c r="C14" s="22">
        <v>622649558.61000001</v>
      </c>
      <c r="D14" s="22">
        <v>1254543442.8599999</v>
      </c>
      <c r="E14" s="49"/>
      <c r="F14" s="22" t="s">
        <v>26</v>
      </c>
      <c r="G14" s="23">
        <v>212530028.24000001</v>
      </c>
      <c r="H14" s="22">
        <v>54525166.229999997</v>
      </c>
    </row>
    <row r="15" spans="2:8" x14ac:dyDescent="0.15">
      <c r="B15" s="11" t="s">
        <v>27</v>
      </c>
      <c r="C15" s="22">
        <v>8738789.9700000007</v>
      </c>
      <c r="D15" s="22">
        <v>12646305.789999999</v>
      </c>
      <c r="E15" s="49"/>
      <c r="F15" s="22" t="s">
        <v>28</v>
      </c>
      <c r="G15" s="23">
        <v>2981418.43</v>
      </c>
      <c r="H15" s="22">
        <v>1694417.29</v>
      </c>
    </row>
    <row r="16" spans="2:8" x14ac:dyDescent="0.15">
      <c r="B16" s="11" t="s">
        <v>29</v>
      </c>
      <c r="C16" s="22"/>
      <c r="D16" s="22"/>
      <c r="E16" s="49"/>
      <c r="F16" s="22" t="s">
        <v>30</v>
      </c>
      <c r="G16" s="23">
        <v>400000138</v>
      </c>
      <c r="H16" s="22">
        <v>403986138</v>
      </c>
    </row>
    <row r="17" spans="2:8" x14ac:dyDescent="0.15">
      <c r="B17" s="11" t="s">
        <v>31</v>
      </c>
      <c r="C17" s="22"/>
      <c r="D17" s="22"/>
      <c r="E17" s="49"/>
      <c r="F17" s="22" t="s">
        <v>32</v>
      </c>
      <c r="G17" s="23"/>
      <c r="H17" s="22"/>
    </row>
    <row r="18" spans="2:8" x14ac:dyDescent="0.15">
      <c r="B18" s="12" t="s">
        <v>33</v>
      </c>
      <c r="C18" s="24">
        <f>SUM(C5:C17)</f>
        <v>1520123705.1800001</v>
      </c>
      <c r="D18" s="24">
        <f>SUM(D5:D17)</f>
        <v>2714639116.3499999</v>
      </c>
      <c r="E18" s="49"/>
      <c r="F18" s="24" t="s">
        <v>34</v>
      </c>
      <c r="G18" s="25">
        <f>G5+G6+G7+G8+G9+G10+G11+G12+G14+G13+G15+G16</f>
        <v>1507207580.6099999</v>
      </c>
      <c r="H18" s="24">
        <f>H5+H6+H7+H8+H9+H10+H11+H12+H14+H13+H15+H16</f>
        <v>2122273373.4799995</v>
      </c>
    </row>
    <row r="19" spans="2:8" x14ac:dyDescent="0.15">
      <c r="B19" s="11" t="s">
        <v>35</v>
      </c>
      <c r="C19" s="22"/>
      <c r="D19" s="22"/>
      <c r="E19" s="49"/>
      <c r="F19" s="20" t="s">
        <v>36</v>
      </c>
      <c r="G19" s="21"/>
      <c r="H19" s="20"/>
    </row>
    <row r="20" spans="2:8" x14ac:dyDescent="0.15">
      <c r="B20" s="11" t="s">
        <v>37</v>
      </c>
      <c r="C20" s="22"/>
      <c r="D20" s="22"/>
      <c r="E20" s="49"/>
      <c r="F20" s="22" t="s">
        <v>38</v>
      </c>
      <c r="G20" s="29">
        <v>1037760138</v>
      </c>
      <c r="H20" s="28">
        <v>1607627738</v>
      </c>
    </row>
    <row r="21" spans="2:8" x14ac:dyDescent="0.15">
      <c r="B21" s="11" t="s">
        <v>39</v>
      </c>
      <c r="C21" s="22"/>
      <c r="D21" s="22"/>
      <c r="E21" s="49"/>
      <c r="F21" s="22" t="s">
        <v>40</v>
      </c>
      <c r="G21" s="23"/>
      <c r="H21" s="22"/>
    </row>
    <row r="22" spans="2:8" x14ac:dyDescent="0.15">
      <c r="B22" s="11" t="s">
        <v>41</v>
      </c>
      <c r="C22" s="22"/>
      <c r="D22" s="22"/>
      <c r="E22" s="49"/>
      <c r="F22" s="22" t="s">
        <v>42</v>
      </c>
      <c r="G22" s="23"/>
      <c r="H22" s="22"/>
    </row>
    <row r="23" spans="2:8" x14ac:dyDescent="0.15">
      <c r="B23" s="10" t="s">
        <v>43</v>
      </c>
      <c r="C23" s="20"/>
      <c r="D23" s="20"/>
      <c r="E23" s="49"/>
      <c r="F23" s="22" t="s">
        <v>44</v>
      </c>
      <c r="G23" s="23"/>
      <c r="H23" s="22"/>
    </row>
    <row r="24" spans="2:8" x14ac:dyDescent="0.15">
      <c r="B24" s="11" t="s">
        <v>45</v>
      </c>
      <c r="C24" s="22">
        <v>4058189200.9299998</v>
      </c>
      <c r="D24" s="22">
        <v>6120701060.5799999</v>
      </c>
      <c r="E24" s="49"/>
      <c r="F24" s="24" t="s">
        <v>46</v>
      </c>
      <c r="G24" s="25">
        <f>SUM(G20:G23)</f>
        <v>1037760138</v>
      </c>
      <c r="H24" s="24">
        <f>SUM(H20:H23)</f>
        <v>1607627738</v>
      </c>
    </row>
    <row r="25" spans="2:8" x14ac:dyDescent="0.15">
      <c r="B25" s="11" t="s">
        <v>47</v>
      </c>
      <c r="C25" s="22">
        <v>1520625033.97</v>
      </c>
      <c r="D25" s="22">
        <v>1874773558.3099999</v>
      </c>
      <c r="E25" s="49"/>
      <c r="F25" s="22" t="s">
        <v>48</v>
      </c>
      <c r="G25" s="23"/>
      <c r="H25" s="22"/>
    </row>
    <row r="26" spans="2:8" x14ac:dyDescent="0.15">
      <c r="B26" s="11" t="s">
        <v>49</v>
      </c>
      <c r="C26" s="22">
        <f>(C24-C25)+138</f>
        <v>2537564304.96</v>
      </c>
      <c r="D26" s="22">
        <f>(D24-D25)+138</f>
        <v>4245927640.27</v>
      </c>
      <c r="E26" s="49"/>
      <c r="F26" s="22" t="s">
        <v>50</v>
      </c>
      <c r="G26" s="23"/>
      <c r="H26" s="22"/>
    </row>
    <row r="27" spans="2:8" x14ac:dyDescent="0.15">
      <c r="B27" s="11" t="s">
        <v>51</v>
      </c>
      <c r="C27" s="22">
        <v>9553536.0800000001</v>
      </c>
      <c r="D27" s="22">
        <v>21859215.149999999</v>
      </c>
      <c r="E27" s="49"/>
      <c r="F27" s="24" t="s">
        <v>52</v>
      </c>
      <c r="G27" s="25">
        <f>G18+G24</f>
        <v>2544967718.6099997</v>
      </c>
      <c r="H27" s="24">
        <f>H18+H24</f>
        <v>3729901111.4799995</v>
      </c>
    </row>
    <row r="28" spans="2:8" x14ac:dyDescent="0.15">
      <c r="B28" s="11" t="s">
        <v>53</v>
      </c>
      <c r="C28" s="22">
        <f>(C26-C27)+138</f>
        <v>2528010906.8800001</v>
      </c>
      <c r="D28" s="22">
        <f>(D26-D27)+138</f>
        <v>4224068563.1199999</v>
      </c>
      <c r="E28" s="49"/>
      <c r="F28" s="20" t="s">
        <v>54</v>
      </c>
      <c r="G28" s="21"/>
      <c r="H28" s="20"/>
    </row>
    <row r="29" spans="2:8" x14ac:dyDescent="0.15">
      <c r="B29" s="11" t="s">
        <v>55</v>
      </c>
      <c r="C29" s="22"/>
      <c r="D29" s="22">
        <v>392909142.54000002</v>
      </c>
      <c r="E29" s="49"/>
      <c r="F29" s="22" t="s">
        <v>56</v>
      </c>
      <c r="G29" s="23">
        <v>447200138</v>
      </c>
      <c r="H29" s="22">
        <v>838200276</v>
      </c>
    </row>
    <row r="30" spans="2:8" x14ac:dyDescent="0.15">
      <c r="B30" s="11" t="s">
        <v>57</v>
      </c>
      <c r="C30" s="22">
        <v>1225630919.8399999</v>
      </c>
      <c r="D30" s="22">
        <v>716899413.36000001</v>
      </c>
      <c r="E30" s="49"/>
      <c r="F30" s="22" t="s">
        <v>58</v>
      </c>
      <c r="G30" s="23">
        <v>1521739786.01</v>
      </c>
      <c r="H30" s="22">
        <v>1906669261.71</v>
      </c>
    </row>
    <row r="31" spans="2:8" x14ac:dyDescent="0.15">
      <c r="B31" s="11" t="s">
        <v>59</v>
      </c>
      <c r="C31" s="22"/>
      <c r="D31" s="22"/>
      <c r="E31" s="49"/>
      <c r="F31" s="22" t="s">
        <v>60</v>
      </c>
      <c r="G31" s="23">
        <v>204392549.63999999</v>
      </c>
      <c r="H31" s="22">
        <v>351651769.88</v>
      </c>
    </row>
    <row r="32" spans="2:8" x14ac:dyDescent="0.15">
      <c r="B32" s="12" t="s">
        <v>61</v>
      </c>
      <c r="C32" s="24">
        <f>SUM(C28:C31)</f>
        <v>3753641826.7200003</v>
      </c>
      <c r="D32" s="24">
        <f>SUM(D28:D31)</f>
        <v>5333877119.0199995</v>
      </c>
      <c r="E32" s="49"/>
      <c r="F32" s="22" t="s">
        <v>62</v>
      </c>
      <c r="G32" s="23">
        <v>68130941.870000005</v>
      </c>
      <c r="H32" s="22">
        <v>117217348.62</v>
      </c>
    </row>
    <row r="33" spans="2:8" x14ac:dyDescent="0.15">
      <c r="B33" s="11" t="s">
        <v>63</v>
      </c>
      <c r="C33" s="22"/>
      <c r="D33" s="22"/>
      <c r="E33" s="49"/>
      <c r="F33" s="22" t="s">
        <v>64</v>
      </c>
      <c r="G33" s="23"/>
      <c r="H33" s="22">
        <v>251460138</v>
      </c>
    </row>
    <row r="34" spans="2:8" x14ac:dyDescent="0.15">
      <c r="B34" s="11" t="s">
        <v>65</v>
      </c>
      <c r="C34" s="22"/>
      <c r="D34" s="22"/>
      <c r="E34" s="49"/>
      <c r="F34" s="22" t="s">
        <v>66</v>
      </c>
      <c r="G34" s="23">
        <v>555548099.63999999</v>
      </c>
      <c r="H34" s="22">
        <v>970937014.29999995</v>
      </c>
    </row>
    <row r="35" spans="2:8" x14ac:dyDescent="0.15">
      <c r="B35" s="11" t="s">
        <v>67</v>
      </c>
      <c r="C35" s="22"/>
      <c r="D35" s="22"/>
      <c r="E35" s="49"/>
      <c r="F35" s="24" t="s">
        <v>68</v>
      </c>
      <c r="G35" s="25">
        <f>G29+G30+G31+G33+G34</f>
        <v>2728880573.29</v>
      </c>
      <c r="H35" s="24">
        <f>H29+H30+H31+H33+H34</f>
        <v>4318918459.8900003</v>
      </c>
    </row>
    <row r="36" spans="2:8" x14ac:dyDescent="0.15">
      <c r="B36" s="11" t="s">
        <v>69</v>
      </c>
      <c r="C36" s="22"/>
      <c r="D36" s="22"/>
      <c r="E36" s="49"/>
      <c r="F36" s="22"/>
      <c r="G36" s="23"/>
      <c r="H36" s="22"/>
    </row>
    <row r="37" spans="2:8" x14ac:dyDescent="0.15">
      <c r="B37" s="11" t="s">
        <v>70</v>
      </c>
      <c r="C37" s="22"/>
      <c r="D37" s="22"/>
      <c r="E37" s="49"/>
      <c r="F37" s="22"/>
      <c r="G37" s="23"/>
      <c r="H37" s="22"/>
    </row>
    <row r="38" spans="2:8" x14ac:dyDescent="0.15">
      <c r="B38" s="11" t="s">
        <v>48</v>
      </c>
      <c r="C38" s="22"/>
      <c r="D38" s="22"/>
      <c r="E38" s="49"/>
      <c r="F38" s="22"/>
      <c r="G38" s="23"/>
      <c r="H38" s="22"/>
    </row>
    <row r="39" spans="2:8" x14ac:dyDescent="0.15">
      <c r="B39" s="11" t="s">
        <v>71</v>
      </c>
      <c r="C39" s="22"/>
      <c r="D39" s="22"/>
      <c r="E39" s="49"/>
      <c r="F39" s="26"/>
      <c r="G39" s="27"/>
      <c r="H39" s="26"/>
    </row>
    <row r="40" spans="2:8" ht="27" customHeight="1" thickBot="1" x14ac:dyDescent="0.2">
      <c r="B40" s="13" t="s">
        <v>72</v>
      </c>
      <c r="C40" s="14">
        <f>C18+C32</f>
        <v>5273765531.9000006</v>
      </c>
      <c r="D40" s="14">
        <f>D18+D32</f>
        <v>8048516235.3699989</v>
      </c>
      <c r="E40" s="15"/>
      <c r="F40" s="16" t="s">
        <v>73</v>
      </c>
      <c r="G40" s="18">
        <f>G27+G35</f>
        <v>5273848291.8999996</v>
      </c>
      <c r="H40" s="17">
        <f>H27+H35</f>
        <v>8048819571.3699999</v>
      </c>
    </row>
    <row r="41" spans="2:8" x14ac:dyDescent="0.15">
      <c r="G41" s="19"/>
      <c r="H41" s="19"/>
    </row>
  </sheetData>
  <mergeCells count="2">
    <mergeCell ref="B1:H1"/>
    <mergeCell ref="E4:E3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E33" sqref="E33"/>
    </sheetView>
  </sheetViews>
  <sheetFormatPr defaultRowHeight="13.5" x14ac:dyDescent="0.15"/>
  <cols>
    <col min="1" max="1" width="62.375" style="1" customWidth="1"/>
    <col min="2" max="2" width="25.75" style="1" customWidth="1"/>
    <col min="3" max="16384" width="9" style="1"/>
  </cols>
  <sheetData>
    <row r="1" spans="1:3" ht="72.75" customHeight="1" x14ac:dyDescent="0.15">
      <c r="A1" s="50" t="s">
        <v>113</v>
      </c>
      <c r="B1" s="50"/>
    </row>
    <row r="2" spans="1:3" x14ac:dyDescent="0.15">
      <c r="A2" s="31" t="s">
        <v>77</v>
      </c>
      <c r="B2" s="31" t="s">
        <v>78</v>
      </c>
    </row>
    <row r="3" spans="1:3" x14ac:dyDescent="0.15">
      <c r="A3" s="32" t="s">
        <v>79</v>
      </c>
      <c r="B3" s="33"/>
      <c r="C3" s="2"/>
    </row>
    <row r="4" spans="1:3" x14ac:dyDescent="0.15">
      <c r="A4" s="2" t="s">
        <v>80</v>
      </c>
      <c r="B4" s="1">
        <v>8783565693.0900002</v>
      </c>
      <c r="C4" s="2"/>
    </row>
    <row r="5" spans="1:3" x14ac:dyDescent="0.15">
      <c r="A5" s="2" t="s">
        <v>81</v>
      </c>
      <c r="B5" s="4"/>
      <c r="C5" s="2"/>
    </row>
    <row r="6" spans="1:3" x14ac:dyDescent="0.15">
      <c r="A6" s="2" t="s">
        <v>82</v>
      </c>
      <c r="B6" s="1">
        <v>31981519.530000001</v>
      </c>
      <c r="C6" s="2"/>
    </row>
    <row r="7" spans="1:3" x14ac:dyDescent="0.15">
      <c r="A7" s="30" t="s">
        <v>83</v>
      </c>
      <c r="B7" s="34">
        <f>SUM(B4:B6)</f>
        <v>8815547212.6200008</v>
      </c>
      <c r="C7" s="2"/>
    </row>
    <row r="8" spans="1:3" x14ac:dyDescent="0.15">
      <c r="A8" s="2" t="s">
        <v>84</v>
      </c>
      <c r="B8" s="1">
        <v>6332401054.0200005</v>
      </c>
      <c r="C8" s="2"/>
    </row>
    <row r="9" spans="1:3" x14ac:dyDescent="0.15">
      <c r="A9" s="2" t="s">
        <v>85</v>
      </c>
      <c r="B9" s="1">
        <v>421732641.31</v>
      </c>
      <c r="C9" s="2"/>
    </row>
    <row r="10" spans="1:3" x14ac:dyDescent="0.15">
      <c r="A10" s="2" t="s">
        <v>86</v>
      </c>
      <c r="B10" s="1">
        <v>650730086.03999996</v>
      </c>
      <c r="C10" s="2"/>
    </row>
    <row r="11" spans="1:3" x14ac:dyDescent="0.15">
      <c r="A11" s="2" t="s">
        <v>87</v>
      </c>
      <c r="B11" s="1">
        <v>49728344.539999999</v>
      </c>
      <c r="C11" s="2"/>
    </row>
    <row r="12" spans="1:3" x14ac:dyDescent="0.15">
      <c r="A12" s="30" t="s">
        <v>88</v>
      </c>
      <c r="B12" s="34">
        <f>SUM(B8:B11)</f>
        <v>7454592125.9100008</v>
      </c>
      <c r="C12" s="2"/>
    </row>
    <row r="13" spans="1:3" x14ac:dyDescent="0.15">
      <c r="A13" s="35" t="s">
        <v>89</v>
      </c>
      <c r="B13" s="36">
        <f>B7-B12</f>
        <v>1360955086.71</v>
      </c>
      <c r="C13" s="2"/>
    </row>
    <row r="14" spans="1:3" x14ac:dyDescent="0.15">
      <c r="A14" s="32" t="s">
        <v>90</v>
      </c>
      <c r="B14" s="37"/>
      <c r="C14" s="2"/>
    </row>
    <row r="15" spans="1:3" x14ac:dyDescent="0.15">
      <c r="A15" s="2" t="s">
        <v>91</v>
      </c>
      <c r="B15" s="1">
        <v>512573909</v>
      </c>
      <c r="C15" s="2"/>
    </row>
    <row r="16" spans="1:3" x14ac:dyDescent="0.15">
      <c r="A16" s="2" t="s">
        <v>92</v>
      </c>
      <c r="B16" s="1">
        <v>12446625</v>
      </c>
      <c r="C16" s="2"/>
    </row>
    <row r="17" spans="1:3" x14ac:dyDescent="0.15">
      <c r="A17" s="2" t="s">
        <v>93</v>
      </c>
      <c r="B17" s="1">
        <v>7074105</v>
      </c>
      <c r="C17" s="2"/>
    </row>
    <row r="18" spans="1:3" x14ac:dyDescent="0.15">
      <c r="A18" s="2" t="s">
        <v>94</v>
      </c>
      <c r="B18" s="4"/>
      <c r="C18" s="2"/>
    </row>
    <row r="19" spans="1:3" x14ac:dyDescent="0.15">
      <c r="A19" s="30" t="s">
        <v>95</v>
      </c>
      <c r="B19" s="1">
        <f>(SUM(B15:B18))</f>
        <v>532094639</v>
      </c>
      <c r="C19" s="2"/>
    </row>
    <row r="20" spans="1:3" x14ac:dyDescent="0.15">
      <c r="A20" s="2" t="s">
        <v>96</v>
      </c>
      <c r="B20" s="1">
        <v>21413225.579999998</v>
      </c>
      <c r="C20" s="2"/>
    </row>
    <row r="21" spans="1:3" x14ac:dyDescent="0.15">
      <c r="A21" s="2" t="s">
        <v>97</v>
      </c>
      <c r="B21" s="1">
        <v>33244184</v>
      </c>
      <c r="C21" s="2"/>
    </row>
    <row r="22" spans="1:3" x14ac:dyDescent="0.15">
      <c r="A22" s="2" t="s">
        <v>98</v>
      </c>
      <c r="B22" s="1">
        <v>12572084</v>
      </c>
      <c r="C22" s="2"/>
    </row>
    <row r="23" spans="1:3" x14ac:dyDescent="0.15">
      <c r="A23" s="30" t="s">
        <v>99</v>
      </c>
      <c r="B23" s="1">
        <f>(SUM(B20:B22))-12341</f>
        <v>67217152.579999998</v>
      </c>
      <c r="C23" s="2"/>
    </row>
    <row r="24" spans="1:3" x14ac:dyDescent="0.15">
      <c r="A24" s="35" t="s">
        <v>100</v>
      </c>
      <c r="B24" s="36">
        <f>B19-B23</f>
        <v>464877486.42000002</v>
      </c>
      <c r="C24" s="2"/>
    </row>
    <row r="25" spans="1:3" x14ac:dyDescent="0.15">
      <c r="A25" s="32" t="s">
        <v>101</v>
      </c>
      <c r="B25" s="37"/>
      <c r="C25" s="2"/>
    </row>
    <row r="26" spans="1:3" x14ac:dyDescent="0.15">
      <c r="A26" s="2" t="s">
        <v>102</v>
      </c>
      <c r="B26" s="1">
        <v>782994134.70000005</v>
      </c>
      <c r="C26" s="2"/>
    </row>
    <row r="27" spans="1:3" x14ac:dyDescent="0.15">
      <c r="A27" s="2" t="s">
        <v>103</v>
      </c>
      <c r="B27" s="1">
        <v>1554000959</v>
      </c>
      <c r="C27" s="2"/>
    </row>
    <row r="28" spans="1:3" x14ac:dyDescent="0.15">
      <c r="A28" s="2" t="s">
        <v>104</v>
      </c>
      <c r="B28" s="4"/>
      <c r="C28" s="2"/>
    </row>
    <row r="29" spans="1:3" x14ac:dyDescent="0.15">
      <c r="A29" s="30" t="s">
        <v>105</v>
      </c>
      <c r="B29" s="4">
        <f>SUM(B26:B28)</f>
        <v>2336995093.6999998</v>
      </c>
      <c r="C29" s="2"/>
    </row>
    <row r="30" spans="1:3" x14ac:dyDescent="0.15">
      <c r="A30" s="2" t="s">
        <v>106</v>
      </c>
      <c r="B30" s="1">
        <v>1117257659</v>
      </c>
      <c r="C30" s="2"/>
    </row>
    <row r="31" spans="1:3" x14ac:dyDescent="0.15">
      <c r="A31" s="2" t="s">
        <v>107</v>
      </c>
      <c r="B31" s="1">
        <v>283286534.57999998</v>
      </c>
      <c r="C31" s="2"/>
    </row>
    <row r="32" spans="1:3" x14ac:dyDescent="0.15">
      <c r="A32" s="2" t="s">
        <v>108</v>
      </c>
      <c r="B32" s="1">
        <v>4514659</v>
      </c>
      <c r="C32" s="2"/>
    </row>
    <row r="33" spans="1:3" x14ac:dyDescent="0.15">
      <c r="A33" s="30" t="s">
        <v>109</v>
      </c>
      <c r="B33" s="1">
        <f>SUM(B30:B32)</f>
        <v>1405058852.5799999</v>
      </c>
      <c r="C33" s="2"/>
    </row>
    <row r="34" spans="1:3" x14ac:dyDescent="0.15">
      <c r="A34" s="35" t="s">
        <v>110</v>
      </c>
      <c r="B34" s="36">
        <f>B29-B33</f>
        <v>931936241.11999989</v>
      </c>
      <c r="C34" s="2"/>
    </row>
    <row r="35" spans="1:3" x14ac:dyDescent="0.15">
      <c r="A35" s="32" t="s">
        <v>111</v>
      </c>
      <c r="B35" s="37"/>
      <c r="C35" s="2"/>
    </row>
    <row r="36" spans="1:3" x14ac:dyDescent="0.15">
      <c r="A36" s="32" t="s">
        <v>112</v>
      </c>
      <c r="B36" s="37">
        <f>B13+B24+B34</f>
        <v>2757768814.25</v>
      </c>
      <c r="C36" s="2"/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showGridLines="0" workbookViewId="0">
      <selection activeCell="F9" sqref="F9"/>
    </sheetView>
  </sheetViews>
  <sheetFormatPr defaultRowHeight="13.5" x14ac:dyDescent="0.15"/>
  <cols>
    <col min="1" max="1" width="4.125" style="1" customWidth="1"/>
    <col min="2" max="2" width="30.75" style="1" customWidth="1"/>
    <col min="3" max="3" width="25.625" style="1" customWidth="1"/>
    <col min="4" max="4" width="22.25" style="1" customWidth="1"/>
    <col min="5" max="16384" width="9" style="1"/>
  </cols>
  <sheetData>
    <row r="1" spans="2:4" ht="72.75" customHeight="1" thickBot="1" x14ac:dyDescent="0.2">
      <c r="B1" s="51" t="s">
        <v>122</v>
      </c>
      <c r="C1" s="51"/>
      <c r="D1" s="51"/>
    </row>
    <row r="2" spans="2:4" ht="50.25" customHeight="1" x14ac:dyDescent="0.15">
      <c r="B2" s="41" t="s">
        <v>114</v>
      </c>
      <c r="C2" s="42" t="s">
        <v>115</v>
      </c>
      <c r="D2" s="43" t="s">
        <v>116</v>
      </c>
    </row>
    <row r="3" spans="2:4" s="38" customFormat="1" ht="30" customHeight="1" x14ac:dyDescent="0.15">
      <c r="B3" s="39" t="s">
        <v>117</v>
      </c>
      <c r="C3" s="44">
        <f>现金流量表!B36/资产负债表!G18</f>
        <v>1.8297206368441106</v>
      </c>
      <c r="D3" s="45" t="str">
        <f>IF(C3&gt;1,"短期偿债能力强","短期偿债能力弱")</f>
        <v>短期偿债能力强</v>
      </c>
    </row>
    <row r="4" spans="2:4" s="38" customFormat="1" ht="30" customHeight="1" x14ac:dyDescent="0.15">
      <c r="B4" s="39" t="s">
        <v>118</v>
      </c>
      <c r="C4" s="44">
        <f>现金流量表!B13/资产负债表!G18</f>
        <v>0.90296459772262538</v>
      </c>
      <c r="D4" s="45" t="str">
        <f>IF(C4&gt;0.5,"短期偿债能力强","短期偿债能力弱")</f>
        <v>短期偿债能力强</v>
      </c>
    </row>
    <row r="5" spans="2:4" s="38" customFormat="1" ht="30" customHeight="1" x14ac:dyDescent="0.15">
      <c r="B5" s="39" t="s">
        <v>119</v>
      </c>
      <c r="C5" s="44">
        <f>现金流量表!B13/资产负债表!G27</f>
        <v>0.5347632022041211</v>
      </c>
      <c r="D5" s="45" t="str">
        <f>IF(C5&gt;0.5,"综合偿债能力强","综合偿债能力弱")</f>
        <v>综合偿债能力强</v>
      </c>
    </row>
    <row r="6" spans="2:4" s="38" customFormat="1" ht="30" customHeight="1" x14ac:dyDescent="0.15">
      <c r="B6" s="39" t="s">
        <v>120</v>
      </c>
      <c r="C6" s="44">
        <f>(现金流量表!B13-现金流量表!B31)/(资产负债表!C32+资产负债表!C19+资产负债表!C36+资产负债表!C18-资产负债表!G18)</f>
        <v>0.28611495324555186</v>
      </c>
      <c r="D6" s="45" t="str">
        <f>IF(C6&gt;0.1,"再投资力度较理想","再投资力度差")</f>
        <v>再投资力度较理想</v>
      </c>
    </row>
    <row r="7" spans="2:4" s="38" customFormat="1" ht="30" customHeight="1" thickBot="1" x14ac:dyDescent="0.2">
      <c r="B7" s="40" t="s">
        <v>121</v>
      </c>
      <c r="C7" s="46">
        <f>现金流量表!B13/现金流量表!B31</f>
        <v>4.804164408053313</v>
      </c>
      <c r="D7" s="47" t="str">
        <f>IF(C7&gt;2,"支付现金股利能力较强","支付现金股利能力较弱")</f>
        <v>支付现金股利能力较强</v>
      </c>
    </row>
  </sheetData>
  <mergeCells count="1">
    <mergeCell ref="B1:D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资产负债表</vt:lpstr>
      <vt:lpstr>现金流量表</vt:lpstr>
      <vt:lpstr>现金流量表比率分析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2012-06-26T01:06:30Z</dcterms:created>
  <dcterms:modified xsi:type="dcterms:W3CDTF">2012-08-28T02:56:40Z</dcterms:modified>
</cp:coreProperties>
</file>