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 activeTab="1"/>
  </bookViews>
  <sheets>
    <sheet name="资产负债表" sheetId="1" r:id="rId1"/>
    <sheet name="财务状况分析" sheetId="3" r:id="rId2"/>
  </sheets>
  <calcPr calcId="145621"/>
</workbook>
</file>

<file path=xl/calcChain.xml><?xml version="1.0" encoding="utf-8"?>
<calcChain xmlns="http://schemas.openxmlformats.org/spreadsheetml/2006/main">
  <c r="D4" i="3" l="1"/>
  <c r="D11" i="3" s="1"/>
  <c r="D5" i="3"/>
  <c r="E5" i="3" s="1"/>
  <c r="F5" i="3" s="1"/>
  <c r="D6" i="3"/>
  <c r="D7" i="3"/>
  <c r="E7" i="3" s="1"/>
  <c r="F7" i="3" s="1"/>
  <c r="D8" i="3"/>
  <c r="D9" i="3"/>
  <c r="E9" i="3" s="1"/>
  <c r="F9" i="3" s="1"/>
  <c r="D10" i="3"/>
  <c r="C4" i="3"/>
  <c r="C11" i="3" s="1"/>
  <c r="C5" i="3"/>
  <c r="C6" i="3"/>
  <c r="E6" i="3" s="1"/>
  <c r="F6" i="3" s="1"/>
  <c r="C7" i="3"/>
  <c r="C8" i="3"/>
  <c r="E8" i="3" s="1"/>
  <c r="F8" i="3" s="1"/>
  <c r="C9" i="3"/>
  <c r="C10" i="3"/>
  <c r="E10" i="3" s="1"/>
  <c r="F10" i="3" s="1"/>
  <c r="E4" i="3" l="1"/>
  <c r="G35" i="1"/>
  <c r="G24" i="1"/>
  <c r="G18" i="1"/>
  <c r="G27" i="1" s="1"/>
  <c r="G40" i="1" s="1"/>
  <c r="C26" i="1"/>
  <c r="C28" i="1" s="1"/>
  <c r="C32" i="1" s="1"/>
  <c r="C18" i="1"/>
  <c r="F4" i="3" l="1"/>
  <c r="F11" i="3" s="1"/>
  <c r="E11" i="3"/>
  <c r="C40" i="1"/>
  <c r="D26" i="1" l="1"/>
  <c r="D28" i="1" s="1"/>
  <c r="D32" i="1" s="1"/>
  <c r="H35" i="1"/>
  <c r="H24" i="1"/>
  <c r="H18" i="1"/>
  <c r="H27" i="1" s="1"/>
  <c r="H40" i="1" s="1"/>
  <c r="D18" i="1"/>
  <c r="D40" i="1" l="1"/>
</calcChain>
</file>

<file path=xl/sharedStrings.xml><?xml version="1.0" encoding="utf-8"?>
<sst xmlns="http://schemas.openxmlformats.org/spreadsheetml/2006/main" count="97" uniqueCount="93">
  <si>
    <t>编制单位：</t>
    <phoneticPr fontId="3" type="noConversion"/>
  </si>
  <si>
    <t>货币单位</t>
    <phoneticPr fontId="3" type="noConversion"/>
  </si>
  <si>
    <t>：元</t>
    <phoneticPr fontId="3" type="noConversion"/>
  </si>
  <si>
    <t>资 产</t>
    <phoneticPr fontId="3" type="noConversion"/>
  </si>
  <si>
    <t>负债及所有者权益</t>
    <phoneticPr fontId="3" type="noConversion"/>
  </si>
  <si>
    <t>流动资产：</t>
    <phoneticPr fontId="3" type="noConversion"/>
  </si>
  <si>
    <t>流动负债：</t>
    <phoneticPr fontId="3" type="noConversion"/>
  </si>
  <si>
    <t>货币资金</t>
    <phoneticPr fontId="3" type="noConversion"/>
  </si>
  <si>
    <t>短期借款</t>
    <phoneticPr fontId="3" type="noConversion"/>
  </si>
  <si>
    <t>短期投资</t>
    <phoneticPr fontId="3" type="noConversion"/>
  </si>
  <si>
    <t>应付票据</t>
    <phoneticPr fontId="3" type="noConversion"/>
  </si>
  <si>
    <t>应收票据</t>
    <phoneticPr fontId="3" type="noConversion"/>
  </si>
  <si>
    <t>应付账款</t>
    <phoneticPr fontId="3" type="noConversion"/>
  </si>
  <si>
    <t>应收股利</t>
    <phoneticPr fontId="3" type="noConversion"/>
  </si>
  <si>
    <t>预收账款</t>
    <phoneticPr fontId="3" type="noConversion"/>
  </si>
  <si>
    <t>应收利息</t>
    <phoneticPr fontId="3" type="noConversion"/>
  </si>
  <si>
    <t>应付工资</t>
    <phoneticPr fontId="3" type="noConversion"/>
  </si>
  <si>
    <t>应收账款</t>
    <phoneticPr fontId="3" type="noConversion"/>
  </si>
  <si>
    <t>应付福利费</t>
    <phoneticPr fontId="3" type="noConversion"/>
  </si>
  <si>
    <t>其他应收款</t>
    <phoneticPr fontId="3" type="noConversion"/>
  </si>
  <si>
    <t>应付股利</t>
    <phoneticPr fontId="3" type="noConversion"/>
  </si>
  <si>
    <t>预付账款</t>
    <phoneticPr fontId="3" type="noConversion"/>
  </si>
  <si>
    <t>应交税金</t>
    <phoneticPr fontId="3" type="noConversion"/>
  </si>
  <si>
    <t>应收补贴款</t>
    <phoneticPr fontId="3" type="noConversion"/>
  </si>
  <si>
    <t>其他应交款</t>
    <phoneticPr fontId="3" type="noConversion"/>
  </si>
  <si>
    <t>存货</t>
    <phoneticPr fontId="3" type="noConversion"/>
  </si>
  <si>
    <t>其他应付款</t>
    <phoneticPr fontId="3" type="noConversion"/>
  </si>
  <si>
    <t>待摊费用</t>
    <phoneticPr fontId="3" type="noConversion"/>
  </si>
  <si>
    <t>预提费用</t>
    <phoneticPr fontId="3" type="noConversion"/>
  </si>
  <si>
    <t>一年内到期的长期债权</t>
    <phoneticPr fontId="3" type="noConversion"/>
  </si>
  <si>
    <t>一年内到期的长期负债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</si>
  <si>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</si>
  <si>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</si>
  <si>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</si>
  <si>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流动负债合计：</t>
    <phoneticPr fontId="3" type="noConversion"/>
  </si>
  <si>
    <t>长期投资：</t>
    <phoneticPr fontId="3" type="noConversion"/>
  </si>
  <si>
    <t>长期负债：</t>
    <phoneticPr fontId="3" type="noConversion"/>
  </si>
  <si>
    <t>长期股权投资</t>
    <phoneticPr fontId="3" type="noConversion"/>
  </si>
  <si>
    <t>长期借款</t>
    <phoneticPr fontId="3" type="noConversion"/>
  </si>
  <si>
    <t>长期债权投资</t>
    <phoneticPr fontId="3" type="noConversion"/>
  </si>
  <si>
    <t>应付债券</t>
    <phoneticPr fontId="3" type="noConversion"/>
  </si>
  <si>
    <t>长期投资合计</t>
    <phoneticPr fontId="3" type="noConversion"/>
  </si>
  <si>
    <t>长期应付款</t>
    <phoneticPr fontId="3" type="noConversion"/>
  </si>
  <si>
    <t>固定资产:</t>
    <phoneticPr fontId="3" type="noConversion"/>
  </si>
  <si>
    <t>其他长期负债</t>
    <phoneticPr fontId="3" type="noConversion"/>
  </si>
  <si>
    <t>固定资产原值</t>
    <phoneticPr fontId="3" type="noConversion"/>
  </si>
  <si>
    <t>长期负债合计</t>
    <phoneticPr fontId="3" type="noConversion"/>
  </si>
  <si>
    <t>减：累计折旧</t>
    <phoneticPr fontId="3" type="noConversion"/>
  </si>
  <si>
    <t>递延税项：</t>
    <phoneticPr fontId="3" type="noConversion"/>
  </si>
  <si>
    <t>固定资产净值</t>
    <phoneticPr fontId="3" type="noConversion"/>
  </si>
  <si>
    <t>递延税项贷项</t>
    <phoneticPr fontId="3" type="noConversion"/>
  </si>
  <si>
    <t>减：固定资产减值准备</t>
    <phoneticPr fontId="3" type="noConversion"/>
  </si>
  <si>
    <t>负债合计：</t>
    <phoneticPr fontId="3" type="noConversion"/>
  </si>
  <si>
    <t>固定资产净额</t>
    <phoneticPr fontId="3" type="noConversion"/>
  </si>
  <si>
    <t>所有者权益：</t>
    <phoneticPr fontId="3" type="noConversion"/>
  </si>
  <si>
    <t>工程物资</t>
    <phoneticPr fontId="3" type="noConversion"/>
  </si>
  <si>
    <t>股本</t>
    <phoneticPr fontId="3" type="noConversion"/>
  </si>
  <si>
    <t>在建工程</t>
    <phoneticPr fontId="3" type="noConversion"/>
  </si>
  <si>
    <t>资本公积</t>
    <phoneticPr fontId="3" type="noConversion"/>
  </si>
  <si>
    <t>固定资产清理</t>
    <phoneticPr fontId="3" type="noConversion"/>
  </si>
  <si>
    <t>盈余公积</t>
    <phoneticPr fontId="3" type="noConversion"/>
  </si>
  <si>
    <t>固定资产合计</t>
    <phoneticPr fontId="3" type="noConversion"/>
  </si>
  <si>
    <t>其中：法定公益金</t>
    <phoneticPr fontId="3" type="noConversion"/>
  </si>
  <si>
    <t>无形资产及其他资产：</t>
    <phoneticPr fontId="3" type="noConversion"/>
  </si>
  <si>
    <t>拟分配现金股利</t>
    <phoneticPr fontId="3" type="noConversion"/>
  </si>
  <si>
    <t>无形资产</t>
    <phoneticPr fontId="3" type="noConversion"/>
  </si>
  <si>
    <t>未分配利润</t>
    <phoneticPr fontId="3" type="noConversion"/>
  </si>
  <si>
    <t>长期待摊费用</t>
    <phoneticPr fontId="3" type="noConversion"/>
  </si>
  <si>
    <t>股东权益合计</t>
    <phoneticPr fontId="3" type="noConversion"/>
  </si>
  <si>
    <t>其他长期资产</t>
    <phoneticPr fontId="3" type="noConversion"/>
  </si>
  <si>
    <t>无形资产及其他资产合计</t>
    <phoneticPr fontId="3" type="noConversion"/>
  </si>
  <si>
    <t>递延税项借项</t>
    <phoneticPr fontId="3" type="noConversion"/>
  </si>
  <si>
    <t>资产总计</t>
    <phoneticPr fontId="3" type="noConversion"/>
  </si>
  <si>
    <t>负债和所有者权益总计</t>
    <phoneticPr fontId="3" type="noConversion"/>
  </si>
  <si>
    <t>资产负债表</t>
    <phoneticPr fontId="3" type="noConversion"/>
  </si>
  <si>
    <t>期初数</t>
    <phoneticPr fontId="3" type="noConversion"/>
  </si>
  <si>
    <t>应收账款</t>
    <phoneticPr fontId="3" type="noConversion"/>
  </si>
  <si>
    <t>年初数</t>
    <phoneticPr fontId="3" type="noConversion"/>
  </si>
  <si>
    <t>期末数</t>
    <phoneticPr fontId="3" type="noConversion"/>
  </si>
  <si>
    <t>项目</t>
    <phoneticPr fontId="3" type="noConversion"/>
  </si>
  <si>
    <t>货币资金</t>
    <phoneticPr fontId="3" type="noConversion"/>
  </si>
  <si>
    <t>应收票据</t>
    <phoneticPr fontId="3" type="noConversion"/>
  </si>
  <si>
    <t>预付账款</t>
    <phoneticPr fontId="3" type="noConversion"/>
  </si>
  <si>
    <t>资产总趋势</t>
    <phoneticPr fontId="2" type="noConversion"/>
  </si>
  <si>
    <t>存货</t>
    <phoneticPr fontId="3" type="noConversion"/>
  </si>
  <si>
    <t>财务状况分析</t>
    <phoneticPr fontId="3" type="noConversion"/>
  </si>
  <si>
    <t>其他应收款</t>
    <phoneticPr fontId="3" type="noConversion"/>
  </si>
  <si>
    <t>增长额</t>
    <phoneticPr fontId="3" type="noConversion"/>
  </si>
  <si>
    <t>增长率</t>
    <phoneticPr fontId="3" type="noConversion"/>
  </si>
  <si>
    <t>待摊费用</t>
    <phoneticPr fontId="2" type="noConversion"/>
  </si>
  <si>
    <t>公司名称</t>
    <phoneticPr fontId="2" type="noConversion"/>
  </si>
  <si>
    <t>华云信息有限公司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</si>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</sst>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;[Red]\-#,##0.00\ "/>
    <numFmt numFmtId="177" formatCode="#,##0.00_ "/>
    <numFmt numFmtId="178" formatCode="0.00_);[Red]\(0.00\)"/>
    <numFmt numFmtId="179" formatCode="#,##0.00_);[Red]\(#,##0.00\)"/>
  </numFmts>
  <fonts count="1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sz val="24"/>
      <name val="华文中宋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4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5" fillId="3" borderId="9" xfId="0" applyFont="1" applyFill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/>
    <xf numFmtId="0" fontId="1" fillId="0" borderId="12" xfId="0" applyFont="1" applyBorder="1" applyAlignment="1"/>
    <xf numFmtId="0" fontId="6" fillId="0" borderId="12" xfId="0" applyFont="1" applyBorder="1" applyAlignment="1"/>
    <xf numFmtId="0" fontId="7" fillId="3" borderId="15" xfId="0" applyFont="1" applyFill="1" applyBorder="1" applyAlignment="1">
      <alignment horizontal="center" vertical="center"/>
    </xf>
    <xf numFmtId="176" fontId="7" fillId="3" borderId="16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177" fontId="7" fillId="3" borderId="16" xfId="0" applyNumberFormat="1" applyFont="1" applyFill="1" applyBorder="1" applyAlignment="1">
      <alignment horizontal="center" vertical="center"/>
    </xf>
    <xf numFmtId="177" fontId="7" fillId="3" borderId="17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1" fillId="4" borderId="13" xfId="0" applyNumberFormat="1" applyFont="1" applyFill="1" applyBorder="1" applyAlignment="1"/>
    <xf numFmtId="178" fontId="1" fillId="4" borderId="14" xfId="0" applyNumberFormat="1" applyFont="1" applyFill="1" applyBorder="1" applyAlignment="1"/>
    <xf numFmtId="178" fontId="1" fillId="0" borderId="13" xfId="0" applyNumberFormat="1" applyFont="1" applyBorder="1" applyAlignment="1"/>
    <xf numFmtId="178" fontId="1" fillId="0" borderId="14" xfId="0" applyNumberFormat="1" applyFont="1" applyBorder="1" applyAlignment="1"/>
    <xf numFmtId="178" fontId="6" fillId="0" borderId="13" xfId="0" applyNumberFormat="1" applyFont="1" applyBorder="1" applyAlignment="1"/>
    <xf numFmtId="178" fontId="6" fillId="0" borderId="14" xfId="0" applyNumberFormat="1" applyFont="1" applyBorder="1" applyAlignment="1"/>
    <xf numFmtId="178" fontId="0" fillId="0" borderId="13" xfId="0" applyNumberFormat="1" applyBorder="1" applyAlignment="1"/>
    <xf numFmtId="178" fontId="0" fillId="0" borderId="14" xfId="0" applyNumberFormat="1" applyBorder="1" applyAlignment="1"/>
    <xf numFmtId="178" fontId="0" fillId="0" borderId="0" xfId="0" applyNumberFormat="1" applyBorder="1" applyAlignment="1"/>
    <xf numFmtId="178" fontId="0" fillId="0" borderId="18" xfId="0" applyNumberFormat="1" applyBorder="1" applyAlignment="1"/>
    <xf numFmtId="179" fontId="1" fillId="0" borderId="1" xfId="0" applyNumberFormat="1" applyFont="1" applyBorder="1" applyAlignment="1"/>
    <xf numFmtId="179" fontId="1" fillId="0" borderId="7" xfId="0" applyNumberFormat="1" applyFont="1" applyBorder="1" applyAlignment="1"/>
    <xf numFmtId="0" fontId="10" fillId="5" borderId="2" xfId="0" applyFont="1" applyFill="1" applyBorder="1" applyAlignment="1">
      <alignment horizontal="center" vertical="center"/>
    </xf>
    <xf numFmtId="179" fontId="10" fillId="5" borderId="3" xfId="0" applyNumberFormat="1" applyFont="1" applyFill="1" applyBorder="1" applyAlignment="1">
      <alignment horizontal="center" vertical="center"/>
    </xf>
    <xf numFmtId="10" fontId="10" fillId="5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5" borderId="21" xfId="0" applyFont="1" applyFill="1" applyBorder="1" applyAlignment="1">
      <alignment vertical="center"/>
    </xf>
    <xf numFmtId="10" fontId="1" fillId="0" borderId="6" xfId="0" applyNumberFormat="1" applyFont="1" applyBorder="1" applyAlignment="1"/>
    <xf numFmtId="0" fontId="11" fillId="5" borderId="20" xfId="0" applyFont="1" applyFill="1" applyBorder="1" applyAlignment="1">
      <alignment vertical="center"/>
    </xf>
    <xf numFmtId="10" fontId="1" fillId="0" borderId="8" xfId="0" applyNumberFormat="1" applyFont="1" applyBorder="1" applyAlignment="1"/>
    <xf numFmtId="0" fontId="4" fillId="0" borderId="0" xfId="0" applyFont="1" applyAlignment="1">
      <alignment horizontal="center"/>
    </xf>
    <xf numFmtId="178" fontId="1" fillId="0" borderId="13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资产变化状况分析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财务状况分析!$C$3</c:f>
              <c:strCache>
                <c:ptCount val="1"/>
                <c:pt idx="0">
                  <c:v>期初数</c:v>
                </c:pt>
              </c:strCache>
            </c:strRef>
          </c:tx>
          <c:invertIfNegative val="0"/>
          <c:cat>
            <c:strRef>
              <c:f>财务状况分析!$B$4:$B$10</c:f>
              <c:strCache>
                <c:ptCount val="7"/>
                <c:pt idx="0">
                  <c:v>货币资金</c:v>
                </c:pt>
                <c:pt idx="1">
                  <c:v>应收票据</c:v>
                </c:pt>
                <c:pt idx="2">
                  <c:v>应收账款</c:v>
                </c:pt>
                <c:pt idx="3">
                  <c:v>其他应收款</c:v>
                </c:pt>
                <c:pt idx="4">
                  <c:v>预付账款</c:v>
                </c:pt>
                <c:pt idx="5">
                  <c:v>存货</c:v>
                </c:pt>
                <c:pt idx="6">
                  <c:v>待摊费用</c:v>
                </c:pt>
              </c:strCache>
            </c:strRef>
          </c:cat>
          <c:val>
            <c:numRef>
              <c:f>财务状况分析!$C$4:$C$10</c:f>
              <c:numCache>
                <c:formatCode>#,##0.00_);[Red]\(#,##0.00\)</c:formatCode>
                <c:ptCount val="7"/>
                <c:pt idx="0">
                  <c:v>467612042.58999997</c:v>
                </c:pt>
                <c:pt idx="1">
                  <c:v>363147625.88</c:v>
                </c:pt>
                <c:pt idx="2">
                  <c:v>2622583.58</c:v>
                </c:pt>
                <c:pt idx="3">
                  <c:v>1042071.58</c:v>
                </c:pt>
                <c:pt idx="4">
                  <c:v>54311032.969999999</c:v>
                </c:pt>
                <c:pt idx="5">
                  <c:v>622649558.61000001</c:v>
                </c:pt>
                <c:pt idx="6">
                  <c:v>8738789.9700000007</c:v>
                </c:pt>
              </c:numCache>
            </c:numRef>
          </c:val>
        </c:ser>
        <c:ser>
          <c:idx val="1"/>
          <c:order val="1"/>
          <c:tx>
            <c:strRef>
              <c:f>财务状况分析!$D$3</c:f>
              <c:strCache>
                <c:ptCount val="1"/>
                <c:pt idx="0">
                  <c:v>期末数</c:v>
                </c:pt>
              </c:strCache>
            </c:strRef>
          </c:tx>
          <c:invertIfNegative val="0"/>
          <c:cat>
            <c:strRef>
              <c:f>财务状况分析!$B$4:$B$10</c:f>
              <c:strCache>
                <c:ptCount val="7"/>
                <c:pt idx="0">
                  <c:v>货币资金</c:v>
                </c:pt>
                <c:pt idx="1">
                  <c:v>应收票据</c:v>
                </c:pt>
                <c:pt idx="2">
                  <c:v>应收账款</c:v>
                </c:pt>
                <c:pt idx="3">
                  <c:v>其他应收款</c:v>
                </c:pt>
                <c:pt idx="4">
                  <c:v>预付账款</c:v>
                </c:pt>
                <c:pt idx="5">
                  <c:v>存货</c:v>
                </c:pt>
                <c:pt idx="6">
                  <c:v>待摊费用</c:v>
                </c:pt>
              </c:strCache>
            </c:strRef>
          </c:cat>
          <c:val>
            <c:numRef>
              <c:f>财务状况分析!$D$4:$D$10</c:f>
              <c:numCache>
                <c:formatCode>#,##0.00_);[Red]\(#,##0.00\)</c:formatCode>
                <c:ptCount val="7"/>
                <c:pt idx="0">
                  <c:v>735204841.84000003</c:v>
                </c:pt>
                <c:pt idx="1">
                  <c:v>624375709.86000001</c:v>
                </c:pt>
                <c:pt idx="2">
                  <c:v>1003862</c:v>
                </c:pt>
                <c:pt idx="3">
                  <c:v>416710.35</c:v>
                </c:pt>
                <c:pt idx="4">
                  <c:v>86448243.650000006</c:v>
                </c:pt>
                <c:pt idx="5">
                  <c:v>1254543442.8599999</c:v>
                </c:pt>
                <c:pt idx="6">
                  <c:v>12646305.789999999</c:v>
                </c:pt>
              </c:numCache>
            </c:numRef>
          </c:val>
        </c:ser>
        <c:ser>
          <c:idx val="2"/>
          <c:order val="2"/>
          <c:tx>
            <c:strRef>
              <c:f>财务状况分析!$E$3</c:f>
              <c:strCache>
                <c:ptCount val="1"/>
                <c:pt idx="0">
                  <c:v>增长额</c:v>
                </c:pt>
              </c:strCache>
            </c:strRef>
          </c:tx>
          <c:invertIfNegative val="0"/>
          <c:cat>
            <c:strRef>
              <c:f>财务状况分析!$B$4:$B$10</c:f>
              <c:strCache>
                <c:ptCount val="7"/>
                <c:pt idx="0">
                  <c:v>货币资金</c:v>
                </c:pt>
                <c:pt idx="1">
                  <c:v>应收票据</c:v>
                </c:pt>
                <c:pt idx="2">
                  <c:v>应收账款</c:v>
                </c:pt>
                <c:pt idx="3">
                  <c:v>其他应收款</c:v>
                </c:pt>
                <c:pt idx="4">
                  <c:v>预付账款</c:v>
                </c:pt>
                <c:pt idx="5">
                  <c:v>存货</c:v>
                </c:pt>
                <c:pt idx="6">
                  <c:v>待摊费用</c:v>
                </c:pt>
              </c:strCache>
            </c:strRef>
          </c:cat>
          <c:val>
            <c:numRef>
              <c:f>财务状况分析!$E$4:$E$10</c:f>
              <c:numCache>
                <c:formatCode>#,##0.00_);[Red]\(#,##0.00\)</c:formatCode>
                <c:ptCount val="7"/>
                <c:pt idx="0">
                  <c:v>267592799.25000006</c:v>
                </c:pt>
                <c:pt idx="1">
                  <c:v>261228083.98000002</c:v>
                </c:pt>
                <c:pt idx="2">
                  <c:v>-1618721.58</c:v>
                </c:pt>
                <c:pt idx="3">
                  <c:v>-625361.23</c:v>
                </c:pt>
                <c:pt idx="4">
                  <c:v>32137210.680000007</c:v>
                </c:pt>
                <c:pt idx="5">
                  <c:v>631893884.24999988</c:v>
                </c:pt>
                <c:pt idx="6">
                  <c:v>3907515.8199999984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48480"/>
        <c:axId val="302550016"/>
      </c:barChart>
      <c:lineChart>
        <c:grouping val="standard"/>
        <c:varyColors val="0"/>
        <c:ser>
          <c:idx val="3"/>
          <c:order val="3"/>
          <c:tx>
            <c:strRef>
              <c:f>财务状况分析!$F$3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none"/>
          </c:marker>
          <c:cat>
            <c:strRef>
              <c:f>财务状况分析!$B$4:$B$10</c:f>
              <c:strCache>
                <c:ptCount val="7"/>
                <c:pt idx="0">
                  <c:v>货币资金</c:v>
                </c:pt>
                <c:pt idx="1">
                  <c:v>应收票据</c:v>
                </c:pt>
                <c:pt idx="2">
                  <c:v>应收账款</c:v>
                </c:pt>
                <c:pt idx="3">
                  <c:v>其他应收款</c:v>
                </c:pt>
                <c:pt idx="4">
                  <c:v>预付账款</c:v>
                </c:pt>
                <c:pt idx="5">
                  <c:v>存货</c:v>
                </c:pt>
                <c:pt idx="6">
                  <c:v>待摊费用</c:v>
                </c:pt>
              </c:strCache>
            </c:strRef>
          </c:cat>
          <c:val>
            <c:numRef>
              <c:f>财务状况分析!$F$4:$F$10</c:f>
              <c:numCache>
                <c:formatCode>0.00%</c:formatCode>
                <c:ptCount val="7"/>
                <c:pt idx="0">
                  <c:v>0.36397039848145518</c:v>
                </c:pt>
                <c:pt idx="1">
                  <c:v>0.41838284202083009</c:v>
                </c:pt>
                <c:pt idx="2">
                  <c:v>-1.6124941276789042</c:v>
                </c:pt>
                <c:pt idx="3">
                  <c:v>-1.5007096176036905</c:v>
                </c:pt>
                <c:pt idx="4">
                  <c:v>0.37175088033150577</c:v>
                </c:pt>
                <c:pt idx="5">
                  <c:v>0.50368433859050965</c:v>
                </c:pt>
                <c:pt idx="6">
                  <c:v>0.30898476479114134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2528"/>
        <c:axId val="286900992"/>
      </c:lineChart>
      <c:catAx>
        <c:axId val="3025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50016"/>
        <c:crosses val="autoZero"/>
        <c:auto val="1"/>
        <c:lblAlgn val="ctr"/>
        <c:lblOffset val="100"/>
        <c:noMultiLvlLbl val="0"/>
      </c:catAx>
      <c:valAx>
        <c:axId val="302550016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302548480"/>
        <c:crosses val="autoZero"/>
        <c:crossBetween val="between"/>
      </c:valAx>
      <c:valAx>
        <c:axId val="286900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6902528"/>
        <c:crosses val="max"/>
        <c:crossBetween val="between"/>
      </c:valAx>
      <c:catAx>
        <c:axId val="28690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869009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11</xdr:row>
      <xdr:rowOff>161925</xdr:rowOff>
    </xdr:from>
    <xdr:to>
      <xdr:col>6</xdr:col>
      <xdr:colOff>238126</xdr:colOff>
      <xdr:row>30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3" sqref="F43"/>
    </sheetView>
  </sheetViews>
  <sheetFormatPr defaultRowHeight="13.5" x14ac:dyDescent="0.1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1.75" x14ac:dyDescent="0.35">
      <c r="B1" s="41" t="s">
        <v>74</v>
      </c>
      <c r="C1" s="41"/>
      <c r="D1" s="41"/>
      <c r="E1" s="41"/>
      <c r="F1" s="41"/>
      <c r="G1" s="41"/>
      <c r="H1" s="41"/>
    </row>
    <row r="2" spans="2:8" s="2" customFormat="1" ht="12.75" thickBot="1" x14ac:dyDescent="0.2">
      <c r="B2" s="2" t="s">
        <v>0</v>
      </c>
      <c r="C2" s="4"/>
      <c r="D2" s="4"/>
      <c r="G2" s="5" t="s">
        <v>1</v>
      </c>
      <c r="H2" s="2" t="s">
        <v>2</v>
      </c>
    </row>
    <row r="3" spans="2:8" ht="20.25" customHeight="1" x14ac:dyDescent="0.15">
      <c r="B3" s="6" t="s">
        <v>3</v>
      </c>
      <c r="C3" s="7" t="s">
        <v>77</v>
      </c>
      <c r="D3" s="7" t="s">
        <v>78</v>
      </c>
      <c r="E3" s="8"/>
      <c r="F3" s="8" t="s">
        <v>4</v>
      </c>
      <c r="G3" s="7" t="s">
        <v>77</v>
      </c>
      <c r="H3" s="9" t="s">
        <v>78</v>
      </c>
    </row>
    <row r="4" spans="2:8" x14ac:dyDescent="0.15">
      <c r="B4" s="10" t="s">
        <v>5</v>
      </c>
      <c r="C4" s="20"/>
      <c r="D4" s="20"/>
      <c r="E4" s="42"/>
      <c r="F4" s="20" t="s">
        <v>6</v>
      </c>
      <c r="G4" s="21"/>
      <c r="H4" s="20"/>
    </row>
    <row r="5" spans="2:8" x14ac:dyDescent="0.15">
      <c r="B5" s="11" t="s">
        <v>7</v>
      </c>
      <c r="C5" s="22">
        <v>467612042.58999997</v>
      </c>
      <c r="D5" s="22">
        <v>735204841.84000003</v>
      </c>
      <c r="E5" s="42"/>
      <c r="F5" s="22" t="s">
        <v>8</v>
      </c>
      <c r="G5" s="23">
        <v>300700138</v>
      </c>
      <c r="H5" s="22">
        <v>274000138</v>
      </c>
    </row>
    <row r="6" spans="2:8" x14ac:dyDescent="0.15">
      <c r="B6" s="11" t="s">
        <v>9</v>
      </c>
      <c r="C6" s="22"/>
      <c r="D6" s="22"/>
      <c r="E6" s="42"/>
      <c r="F6" s="22" t="s">
        <v>10</v>
      </c>
      <c r="G6" s="23">
        <v>73484937.219999999</v>
      </c>
      <c r="H6" s="22">
        <v>90582821.909999996</v>
      </c>
    </row>
    <row r="7" spans="2:8" x14ac:dyDescent="0.15">
      <c r="B7" s="11" t="s">
        <v>11</v>
      </c>
      <c r="C7" s="22">
        <v>363147625.88</v>
      </c>
      <c r="D7" s="22">
        <v>624375709.86000001</v>
      </c>
      <c r="E7" s="42"/>
      <c r="F7" s="22" t="s">
        <v>12</v>
      </c>
      <c r="G7" s="23">
        <v>217739452.00999999</v>
      </c>
      <c r="H7" s="22">
        <v>199904583.71000001</v>
      </c>
    </row>
    <row r="8" spans="2:8" x14ac:dyDescent="0.15">
      <c r="B8" s="11" t="s">
        <v>13</v>
      </c>
      <c r="C8" s="22"/>
      <c r="D8" s="22"/>
      <c r="E8" s="42"/>
      <c r="F8" s="22" t="s">
        <v>14</v>
      </c>
      <c r="G8" s="23">
        <v>102299419.63</v>
      </c>
      <c r="H8" s="22">
        <v>584723701.42999995</v>
      </c>
    </row>
    <row r="9" spans="2:8" x14ac:dyDescent="0.15">
      <c r="B9" s="11" t="s">
        <v>15</v>
      </c>
      <c r="C9" s="22"/>
      <c r="D9" s="22"/>
      <c r="E9" s="42"/>
      <c r="F9" s="22" t="s">
        <v>16</v>
      </c>
      <c r="G9" s="23"/>
      <c r="H9" s="22">
        <v>32887290.350000001</v>
      </c>
    </row>
    <row r="10" spans="2:8" x14ac:dyDescent="0.15">
      <c r="B10" s="11" t="s">
        <v>17</v>
      </c>
      <c r="C10" s="22">
        <v>2622583.58</v>
      </c>
      <c r="D10" s="22">
        <v>1003862</v>
      </c>
      <c r="E10" s="42"/>
      <c r="F10" s="22" t="s">
        <v>18</v>
      </c>
      <c r="G10" s="23">
        <v>22085993.670000002</v>
      </c>
      <c r="H10" s="22">
        <v>31232100.559999999</v>
      </c>
    </row>
    <row r="11" spans="2:8" x14ac:dyDescent="0.15">
      <c r="B11" s="11" t="s">
        <v>19</v>
      </c>
      <c r="C11" s="22">
        <v>1042071.58</v>
      </c>
      <c r="D11" s="22">
        <v>416710.35</v>
      </c>
      <c r="E11" s="42"/>
      <c r="F11" s="22" t="s">
        <v>20</v>
      </c>
      <c r="G11" s="23"/>
      <c r="H11" s="22"/>
    </row>
    <row r="12" spans="2:8" x14ac:dyDescent="0.15">
      <c r="B12" s="11" t="s">
        <v>21</v>
      </c>
      <c r="C12" s="22">
        <v>54311032.969999999</v>
      </c>
      <c r="D12" s="22">
        <v>86448243.650000006</v>
      </c>
      <c r="E12" s="42"/>
      <c r="F12" s="22" t="s">
        <v>22</v>
      </c>
      <c r="G12" s="23">
        <v>174432063.88999999</v>
      </c>
      <c r="H12" s="22">
        <v>446965174.63</v>
      </c>
    </row>
    <row r="13" spans="2:8" x14ac:dyDescent="0.15">
      <c r="B13" s="11" t="s">
        <v>23</v>
      </c>
      <c r="C13" s="22"/>
      <c r="D13" s="22"/>
      <c r="E13" s="42"/>
      <c r="F13" s="22" t="s">
        <v>24</v>
      </c>
      <c r="G13" s="23">
        <v>953991.52</v>
      </c>
      <c r="H13" s="22">
        <v>1771841.37</v>
      </c>
    </row>
    <row r="14" spans="2:8" x14ac:dyDescent="0.15">
      <c r="B14" s="11" t="s">
        <v>25</v>
      </c>
      <c r="C14" s="22">
        <v>622649558.61000001</v>
      </c>
      <c r="D14" s="22">
        <v>1254543442.8599999</v>
      </c>
      <c r="E14" s="42"/>
      <c r="F14" s="22" t="s">
        <v>26</v>
      </c>
      <c r="G14" s="23">
        <v>212530028.24000001</v>
      </c>
      <c r="H14" s="22">
        <v>54525166.229999997</v>
      </c>
    </row>
    <row r="15" spans="2:8" x14ac:dyDescent="0.15">
      <c r="B15" s="11" t="s">
        <v>27</v>
      </c>
      <c r="C15" s="22">
        <v>8738789.9700000007</v>
      </c>
      <c r="D15" s="22">
        <v>12646305.789999999</v>
      </c>
      <c r="E15" s="42"/>
      <c r="F15" s="22" t="s">
        <v>28</v>
      </c>
      <c r="G15" s="23">
        <v>2981418.43</v>
      </c>
      <c r="H15" s="22">
        <v>1694417.29</v>
      </c>
    </row>
    <row r="16" spans="2:8" x14ac:dyDescent="0.15">
      <c r="B16" s="11" t="s">
        <v>29</v>
      </c>
      <c r="C16" s="22"/>
      <c r="D16" s="22"/>
      <c r="E16" s="42"/>
      <c r="F16" s="22" t="s">
        <v>30</v>
      </c>
      <c r="G16" s="23">
        <v>400000138</v>
      </c>
      <c r="H16" s="22">
        <v>403986138</v>
      </c>
    </row>
    <row r="17" spans="2:8" x14ac:dyDescent="0.15">
      <c r="B17" s="11" t="s">
        <v>31</v>
      </c>
      <c r="C17" s="22"/>
      <c r="D17" s="22"/>
      <c r="E17" s="42"/>
      <c r="F17" s="22" t="s">
        <v>32</v>
      </c>
      <c r="G17" s="23"/>
      <c r="H17" s="22"/>
    </row>
    <row r="18" spans="2:8" x14ac:dyDescent="0.15">
      <c r="B18" s="12" t="s">
        <v>33</v>
      </c>
      <c r="C18" s="24">
        <f>SUM(C5:C17)</f>
        <v>1520123705.1800001</v>
      </c>
      <c r="D18" s="24">
        <f>SUM(D5:D17)</f>
        <v>2714639116.3499999</v>
      </c>
      <c r="E18" s="42"/>
      <c r="F18" s="24" t="s">
        <v>34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 x14ac:dyDescent="0.15">
      <c r="B19" s="11" t="s">
        <v>35</v>
      </c>
      <c r="C19" s="22"/>
      <c r="D19" s="22"/>
      <c r="E19" s="42"/>
      <c r="F19" s="20" t="s">
        <v>36</v>
      </c>
      <c r="G19" s="21"/>
      <c r="H19" s="20"/>
    </row>
    <row r="20" spans="2:8" x14ac:dyDescent="0.15">
      <c r="B20" s="11" t="s">
        <v>37</v>
      </c>
      <c r="C20" s="22"/>
      <c r="D20" s="22"/>
      <c r="E20" s="42"/>
      <c r="F20" s="22" t="s">
        <v>38</v>
      </c>
      <c r="G20" s="29">
        <v>1037760138</v>
      </c>
      <c r="H20" s="28">
        <v>1607627738</v>
      </c>
    </row>
    <row r="21" spans="2:8" x14ac:dyDescent="0.15">
      <c r="B21" s="11" t="s">
        <v>39</v>
      </c>
      <c r="C21" s="22"/>
      <c r="D21" s="22"/>
      <c r="E21" s="42"/>
      <c r="F21" s="22" t="s">
        <v>40</v>
      </c>
      <c r="G21" s="23"/>
      <c r="H21" s="22"/>
    </row>
    <row r="22" spans="2:8" x14ac:dyDescent="0.15">
      <c r="B22" s="11" t="s">
        <v>41</v>
      </c>
      <c r="C22" s="22"/>
      <c r="D22" s="22"/>
      <c r="E22" s="42"/>
      <c r="F22" s="22" t="s">
        <v>42</v>
      </c>
      <c r="G22" s="23"/>
      <c r="H22" s="22"/>
    </row>
    <row r="23" spans="2:8" x14ac:dyDescent="0.15">
      <c r="B23" s="10" t="s">
        <v>43</v>
      </c>
      <c r="C23" s="20"/>
      <c r="D23" s="20"/>
      <c r="E23" s="42"/>
      <c r="F23" s="22" t="s">
        <v>44</v>
      </c>
      <c r="G23" s="23"/>
      <c r="H23" s="22"/>
    </row>
    <row r="24" spans="2:8" x14ac:dyDescent="0.15">
      <c r="B24" s="11" t="s">
        <v>45</v>
      </c>
      <c r="C24" s="22">
        <v>4058189200.9299998</v>
      </c>
      <c r="D24" s="22">
        <v>6120701060.5799999</v>
      </c>
      <c r="E24" s="42"/>
      <c r="F24" s="24" t="s">
        <v>46</v>
      </c>
      <c r="G24" s="25">
        <f>SUM(G20:G23)</f>
        <v>1037760138</v>
      </c>
      <c r="H24" s="24">
        <f>SUM(H20:H23)</f>
        <v>1607627738</v>
      </c>
    </row>
    <row r="25" spans="2:8" x14ac:dyDescent="0.15">
      <c r="B25" s="11" t="s">
        <v>47</v>
      </c>
      <c r="C25" s="22">
        <v>1520625033.97</v>
      </c>
      <c r="D25" s="22">
        <v>1874773558.3099999</v>
      </c>
      <c r="E25" s="42"/>
      <c r="F25" s="22" t="s">
        <v>48</v>
      </c>
      <c r="G25" s="23"/>
      <c r="H25" s="22"/>
    </row>
    <row r="26" spans="2:8" x14ac:dyDescent="0.15">
      <c r="B26" s="11" t="s">
        <v>49</v>
      </c>
      <c r="C26" s="22">
        <f>(C24-C25)+138</f>
        <v>2537564304.96</v>
      </c>
      <c r="D26" s="22">
        <f>(D24-D25)+138</f>
        <v>4245927640.27</v>
      </c>
      <c r="E26" s="42"/>
      <c r="F26" s="22" t="s">
        <v>50</v>
      </c>
      <c r="G26" s="23"/>
      <c r="H26" s="22"/>
    </row>
    <row r="27" spans="2:8" x14ac:dyDescent="0.15">
      <c r="B27" s="11" t="s">
        <v>51</v>
      </c>
      <c r="C27" s="22">
        <v>9553536.0800000001</v>
      </c>
      <c r="D27" s="22">
        <v>21859215.149999999</v>
      </c>
      <c r="E27" s="42"/>
      <c r="F27" s="24" t="s">
        <v>52</v>
      </c>
      <c r="G27" s="25">
        <f>G18+G24</f>
        <v>2544967718.6099997</v>
      </c>
      <c r="H27" s="24">
        <f>H18+H24</f>
        <v>3729901111.4799995</v>
      </c>
    </row>
    <row r="28" spans="2:8" x14ac:dyDescent="0.15">
      <c r="B28" s="11" t="s">
        <v>53</v>
      </c>
      <c r="C28" s="22">
        <f>(C26-C27)+138</f>
        <v>2528010906.8800001</v>
      </c>
      <c r="D28" s="22">
        <f>(D26-D27)+138</f>
        <v>4224068563.1199999</v>
      </c>
      <c r="E28" s="42"/>
      <c r="F28" s="20" t="s">
        <v>54</v>
      </c>
      <c r="G28" s="21"/>
      <c r="H28" s="20"/>
    </row>
    <row r="29" spans="2:8" x14ac:dyDescent="0.15">
      <c r="B29" s="11" t="s">
        <v>55</v>
      </c>
      <c r="C29" s="22"/>
      <c r="D29" s="22">
        <v>392909142.54000002</v>
      </c>
      <c r="E29" s="42"/>
      <c r="F29" s="22" t="s">
        <v>56</v>
      </c>
      <c r="G29" s="23">
        <v>447200138</v>
      </c>
      <c r="H29" s="22">
        <v>838200276</v>
      </c>
    </row>
    <row r="30" spans="2:8" x14ac:dyDescent="0.15">
      <c r="B30" s="11" t="s">
        <v>57</v>
      </c>
      <c r="C30" s="22">
        <v>1225630919.8399999</v>
      </c>
      <c r="D30" s="22">
        <v>716899413.36000001</v>
      </c>
      <c r="E30" s="42"/>
      <c r="F30" s="22" t="s">
        <v>58</v>
      </c>
      <c r="G30" s="23">
        <v>1521739786.01</v>
      </c>
      <c r="H30" s="22">
        <v>1906669261.71</v>
      </c>
    </row>
    <row r="31" spans="2:8" x14ac:dyDescent="0.15">
      <c r="B31" s="11" t="s">
        <v>59</v>
      </c>
      <c r="C31" s="22"/>
      <c r="D31" s="22"/>
      <c r="E31" s="42"/>
      <c r="F31" s="22" t="s">
        <v>60</v>
      </c>
      <c r="G31" s="23">
        <v>204392549.63999999</v>
      </c>
      <c r="H31" s="22">
        <v>351651769.88</v>
      </c>
    </row>
    <row r="32" spans="2:8" x14ac:dyDescent="0.15">
      <c r="B32" s="12" t="s">
        <v>61</v>
      </c>
      <c r="C32" s="24">
        <f>SUM(C28:C31)</f>
        <v>3753641826.7200003</v>
      </c>
      <c r="D32" s="24">
        <f>SUM(D28:D31)</f>
        <v>5333877119.0199995</v>
      </c>
      <c r="E32" s="42"/>
      <c r="F32" s="22" t="s">
        <v>62</v>
      </c>
      <c r="G32" s="23">
        <v>68130941.870000005</v>
      </c>
      <c r="H32" s="22">
        <v>117217348.62</v>
      </c>
    </row>
    <row r="33" spans="2:8" x14ac:dyDescent="0.15">
      <c r="B33" s="11" t="s">
        <v>63</v>
      </c>
      <c r="C33" s="22"/>
      <c r="D33" s="22"/>
      <c r="E33" s="42"/>
      <c r="F33" s="22" t="s">
        <v>64</v>
      </c>
      <c r="G33" s="23"/>
      <c r="H33" s="22">
        <v>251460138</v>
      </c>
    </row>
    <row r="34" spans="2:8" x14ac:dyDescent="0.15">
      <c r="B34" s="11" t="s">
        <v>65</v>
      </c>
      <c r="C34" s="22"/>
      <c r="D34" s="22"/>
      <c r="E34" s="42"/>
      <c r="F34" s="22" t="s">
        <v>66</v>
      </c>
      <c r="G34" s="23">
        <v>555548099.63999999</v>
      </c>
      <c r="H34" s="22">
        <v>970937014.29999995</v>
      </c>
    </row>
    <row r="35" spans="2:8" x14ac:dyDescent="0.15">
      <c r="B35" s="11" t="s">
        <v>67</v>
      </c>
      <c r="C35" s="22"/>
      <c r="D35" s="22"/>
      <c r="E35" s="42"/>
      <c r="F35" s="24" t="s">
        <v>68</v>
      </c>
      <c r="G35" s="25">
        <f>G29+G30+G31+G33+G34</f>
        <v>2728880573.29</v>
      </c>
      <c r="H35" s="24">
        <f>H29+H30+H31+H33+H34</f>
        <v>4318918459.8900003</v>
      </c>
    </row>
    <row r="36" spans="2:8" x14ac:dyDescent="0.15">
      <c r="B36" s="11" t="s">
        <v>69</v>
      </c>
      <c r="C36" s="22"/>
      <c r="D36" s="22"/>
      <c r="E36" s="42"/>
      <c r="F36" s="22"/>
      <c r="G36" s="23"/>
      <c r="H36" s="22"/>
    </row>
    <row r="37" spans="2:8" x14ac:dyDescent="0.15">
      <c r="B37" s="11" t="s">
        <v>70</v>
      </c>
      <c r="C37" s="22"/>
      <c r="D37" s="22"/>
      <c r="E37" s="42"/>
      <c r="F37" s="22"/>
      <c r="G37" s="23"/>
      <c r="H37" s="22"/>
    </row>
    <row r="38" spans="2:8" x14ac:dyDescent="0.15">
      <c r="B38" s="11" t="s">
        <v>48</v>
      </c>
      <c r="C38" s="22"/>
      <c r="D38" s="22"/>
      <c r="E38" s="42"/>
      <c r="F38" s="22"/>
      <c r="G38" s="23"/>
      <c r="H38" s="22"/>
    </row>
    <row r="39" spans="2:8" x14ac:dyDescent="0.15">
      <c r="B39" s="11" t="s">
        <v>71</v>
      </c>
      <c r="C39" s="22"/>
      <c r="D39" s="22"/>
      <c r="E39" s="42"/>
      <c r="F39" s="26"/>
      <c r="G39" s="27"/>
      <c r="H39" s="26"/>
    </row>
    <row r="40" spans="2:8" ht="27" customHeight="1" thickBot="1" x14ac:dyDescent="0.2">
      <c r="B40" s="13" t="s">
        <v>72</v>
      </c>
      <c r="C40" s="14">
        <f>C18+C32</f>
        <v>5273765531.9000006</v>
      </c>
      <c r="D40" s="14">
        <f>D18+D32</f>
        <v>8048516235.3699989</v>
      </c>
      <c r="E40" s="15"/>
      <c r="F40" s="16" t="s">
        <v>73</v>
      </c>
      <c r="G40" s="18">
        <f>G27+G35</f>
        <v>5273848291.8999996</v>
      </c>
      <c r="H40" s="17">
        <f>H27+H35</f>
        <v>8048819571.3699999</v>
      </c>
    </row>
    <row r="41" spans="2:8" x14ac:dyDescent="0.15">
      <c r="G41" s="19"/>
      <c r="H41" s="19"/>
    </row>
  </sheetData>
  <mergeCells count="2">
    <mergeCell ref="B1:H1"/>
    <mergeCell ref="E4:E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tabSelected="1" workbookViewId="0">
      <selection activeCell="B2" sqref="B2:F2"/>
    </sheetView>
  </sheetViews>
  <sheetFormatPr defaultRowHeight="13.5" x14ac:dyDescent="0.15"/>
  <cols>
    <col min="1" max="1" width="9.375" style="1" customWidth="1"/>
    <col min="2" max="2" width="18.75" style="1" customWidth="1"/>
    <col min="3" max="3" width="15.625" style="1" customWidth="1"/>
    <col min="4" max="4" width="17.125" style="1" customWidth="1"/>
    <col min="5" max="5" width="15.75" style="1" customWidth="1"/>
    <col min="6" max="6" width="14.75" style="1" customWidth="1"/>
    <col min="7" max="16384" width="9" style="1"/>
  </cols>
  <sheetData>
    <row r="1" spans="2:6" ht="42" customHeight="1" thickBot="1" x14ac:dyDescent="0.2">
      <c r="B1" s="43" t="s">
        <v>85</v>
      </c>
      <c r="C1" s="43"/>
      <c r="D1" s="43"/>
      <c r="E1" s="43"/>
      <c r="F1" s="43"/>
    </row>
    <row r="2" spans="2:6" ht="33.75" customHeight="1" thickBot="1" x14ac:dyDescent="0.2">
      <c r="B2" s="44" t="s">
        <v>90</v>
      </c>
      <c r="C2" s="44" t="s">
        <v>91</v>
      </c>
      <c r="D2" s="44"/>
      <c r="E2" s="45"/>
      <c r="F2" s="44" t="s">
        <v>92</v>
      </c>
    </row>
    <row r="3" spans="2:6" ht="23.1" customHeight="1" x14ac:dyDescent="0.15">
      <c r="B3" s="32" t="s">
        <v>79</v>
      </c>
      <c r="C3" s="33" t="s">
        <v>75</v>
      </c>
      <c r="D3" s="33" t="s">
        <v>78</v>
      </c>
      <c r="E3" s="34" t="s">
        <v>87</v>
      </c>
      <c r="F3" s="35" t="s">
        <v>88</v>
      </c>
    </row>
    <row r="4" spans="2:6" ht="23.1" customHeight="1" x14ac:dyDescent="0.15">
      <c r="B4" s="36" t="s">
        <v>80</v>
      </c>
      <c r="C4" s="30">
        <f>VLOOKUP($B4,资产负债表!$B$1:$H$40,2,FALSE)</f>
        <v>467612042.58999997</v>
      </c>
      <c r="D4" s="30">
        <f>VLOOKUP($B4,资产负债表!$B$1:$H$40,3,FALSE)</f>
        <v>735204841.84000003</v>
      </c>
      <c r="E4" s="30">
        <f>D4-C4</f>
        <v>267592799.25000006</v>
      </c>
      <c r="F4" s="38">
        <f>E4/D4</f>
        <v>0.36397039848145518</v>
      </c>
    </row>
    <row r="5" spans="2:6" ht="23.1" customHeight="1" x14ac:dyDescent="0.15">
      <c r="B5" s="36" t="s">
        <v>81</v>
      </c>
      <c r="C5" s="30">
        <f>VLOOKUP($B5,资产负债表!$B$1:$H$40,2,FALSE)</f>
        <v>363147625.88</v>
      </c>
      <c r="D5" s="30">
        <f>VLOOKUP($B5,资产负债表!$B$1:$H$40,3,FALSE)</f>
        <v>624375709.86000001</v>
      </c>
      <c r="E5" s="30">
        <f t="shared" ref="E5:E10" si="0">D5-C5</f>
        <v>261228083.98000002</v>
      </c>
      <c r="F5" s="38">
        <f t="shared" ref="F5:F10" si="1">E5/D5</f>
        <v>0.41838284202083009</v>
      </c>
    </row>
    <row r="6" spans="2:6" ht="23.1" customHeight="1" x14ac:dyDescent="0.15">
      <c r="B6" s="36" t="s">
        <v>76</v>
      </c>
      <c r="C6" s="30">
        <f>VLOOKUP($B6,资产负债表!$B$1:$H$40,2,FALSE)</f>
        <v>2622583.58</v>
      </c>
      <c r="D6" s="30">
        <f>VLOOKUP($B6,资产负债表!$B$1:$H$40,3,FALSE)</f>
        <v>1003862</v>
      </c>
      <c r="E6" s="30">
        <f t="shared" si="0"/>
        <v>-1618721.58</v>
      </c>
      <c r="F6" s="38">
        <f t="shared" si="1"/>
        <v>-1.6124941276789042</v>
      </c>
    </row>
    <row r="7" spans="2:6" ht="23.1" customHeight="1" x14ac:dyDescent="0.15">
      <c r="B7" s="36" t="s">
        <v>86</v>
      </c>
      <c r="C7" s="30">
        <f>VLOOKUP($B7,资产负债表!$B$1:$H$40,2,FALSE)</f>
        <v>1042071.58</v>
      </c>
      <c r="D7" s="30">
        <f>VLOOKUP($B7,资产负债表!$B$1:$H$40,3,FALSE)</f>
        <v>416710.35</v>
      </c>
      <c r="E7" s="30">
        <f t="shared" si="0"/>
        <v>-625361.23</v>
      </c>
      <c r="F7" s="38">
        <f t="shared" si="1"/>
        <v>-1.5007096176036905</v>
      </c>
    </row>
    <row r="8" spans="2:6" ht="23.1" customHeight="1" x14ac:dyDescent="0.15">
      <c r="B8" s="36" t="s">
        <v>82</v>
      </c>
      <c r="C8" s="30">
        <f>VLOOKUP($B8,资产负债表!$B$1:$H$40,2,FALSE)</f>
        <v>54311032.969999999</v>
      </c>
      <c r="D8" s="30">
        <f>VLOOKUP($B8,资产负债表!$B$1:$H$40,3,FALSE)</f>
        <v>86448243.650000006</v>
      </c>
      <c r="E8" s="30">
        <f t="shared" si="0"/>
        <v>32137210.680000007</v>
      </c>
      <c r="F8" s="38">
        <f t="shared" si="1"/>
        <v>0.37175088033150577</v>
      </c>
    </row>
    <row r="9" spans="2:6" ht="23.1" customHeight="1" x14ac:dyDescent="0.15">
      <c r="B9" s="36" t="s">
        <v>84</v>
      </c>
      <c r="C9" s="30">
        <f>VLOOKUP($B9,资产负债表!$B$1:$H$40,2,FALSE)</f>
        <v>622649558.61000001</v>
      </c>
      <c r="D9" s="30">
        <f>VLOOKUP($B9,资产负债表!$B$1:$H$40,3,FALSE)</f>
        <v>1254543442.8599999</v>
      </c>
      <c r="E9" s="30">
        <f t="shared" si="0"/>
        <v>631893884.24999988</v>
      </c>
      <c r="F9" s="38">
        <f t="shared" si="1"/>
        <v>0.50368433859050965</v>
      </c>
    </row>
    <row r="10" spans="2:6" ht="23.1" customHeight="1" x14ac:dyDescent="0.15">
      <c r="B10" s="39" t="s">
        <v>89</v>
      </c>
      <c r="C10" s="30">
        <f>VLOOKUP($B10,资产负债表!$B$1:$H$40,2,FALSE)</f>
        <v>8738789.9700000007</v>
      </c>
      <c r="D10" s="30">
        <f>VLOOKUP($B10,资产负债表!$B$1:$H$40,3,FALSE)</f>
        <v>12646305.789999999</v>
      </c>
      <c r="E10" s="30">
        <f t="shared" si="0"/>
        <v>3907515.8199999984</v>
      </c>
      <c r="F10" s="38">
        <f t="shared" si="1"/>
        <v>0.30898476479114134</v>
      </c>
    </row>
    <row r="11" spans="2:6" ht="15" thickBot="1" x14ac:dyDescent="0.2">
      <c r="B11" s="37" t="s">
        <v>83</v>
      </c>
      <c r="C11" s="31">
        <f>SUM(C4:C10)</f>
        <v>1520123705.1800001</v>
      </c>
      <c r="D11" s="31">
        <f t="shared" ref="D11:F11" si="2">SUM(D4:D10)</f>
        <v>2714639116.3499999</v>
      </c>
      <c r="E11" s="31">
        <f t="shared" si="2"/>
        <v>1194515411.1699998</v>
      </c>
      <c r="F11" s="40">
        <f t="shared" si="2"/>
        <v>-1.1464305210671526</v>
      </c>
    </row>
  </sheetData>
  <mergeCells count="1">
    <mergeCell ref="B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财务状况分析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2012-08-28T02:46:26Z</dcterms:modified>
</cp:coreProperties>
</file>