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PivotChartFilter="1" defaultThemeVersion="124226"/>
  <bookViews>
    <workbookView xWindow="240" yWindow="30" windowWidth="12735" windowHeight="7035" tabRatio="852" activeTab="2"/>
  </bookViews>
  <sheets>
    <sheet name="各类别费用支出统计" sheetId="4" r:id="rId1"/>
    <sheet name="比较1、2月支出费用" sheetId="5" r:id="rId2"/>
    <sheet name="费用支出记录表" sheetId="1" r:id="rId3"/>
    <sheet name="全年费用预算表" sheetId="2" r:id="rId4"/>
    <sheet name="1月份支出分析表" sheetId="3" r:id="rId5"/>
    <sheet name="2月份支出分析表" sheetId="6" r:id="rId6"/>
    <sheet name="全年支出分析表" sheetId="7" r:id="rId7"/>
    <sheet name="Sheet1" sheetId="8" r:id="rId8"/>
  </sheets>
  <definedNames>
    <definedName name="_xlnm._FilterDatabase" localSheetId="2" hidden="1">费用支出记录表!$A$2:$H$48</definedName>
    <definedName name="费用类别">费用支出记录表!$D$3:$D$48</definedName>
    <definedName name="月份">费用支出记录表!$B$3:$B$48</definedName>
    <definedName name="支出金额">费用支出记录表!$F$3:$F$48</definedName>
  </definedNames>
  <calcPr calcId="144525"/>
  <pivotCaches>
    <pivotCache cacheId="0" r:id="rId9"/>
  </pivotCaches>
</workbook>
</file>

<file path=xl/calcChain.xml><?xml version="1.0" encoding="utf-8"?>
<calcChain xmlns="http://schemas.openxmlformats.org/spreadsheetml/2006/main">
  <c r="C11" i="3" l="1"/>
  <c r="C11" i="7" s="1"/>
  <c r="C12" i="3"/>
  <c r="C12" i="7" s="1"/>
  <c r="B13" i="6"/>
  <c r="B4" i="6"/>
  <c r="C4" i="6"/>
  <c r="B5" i="6"/>
  <c r="C5" i="6"/>
  <c r="B6" i="6"/>
  <c r="E6" i="6" s="1"/>
  <c r="C6" i="6"/>
  <c r="B7" i="6"/>
  <c r="C7" i="6"/>
  <c r="B8" i="6"/>
  <c r="C8" i="6"/>
  <c r="B9" i="6"/>
  <c r="E9" i="6" s="1"/>
  <c r="F9" i="6" s="1"/>
  <c r="C9" i="6"/>
  <c r="B10" i="6"/>
  <c r="E10" i="6" s="1"/>
  <c r="C10" i="6"/>
  <c r="B11" i="6"/>
  <c r="C11" i="6"/>
  <c r="B12" i="6"/>
  <c r="C12" i="6"/>
  <c r="C13" i="6"/>
  <c r="B14" i="6"/>
  <c r="C14" i="6"/>
  <c r="C3" i="6"/>
  <c r="B3" i="6"/>
  <c r="B4" i="3"/>
  <c r="B4" i="7" s="1"/>
  <c r="C4" i="3"/>
  <c r="C4" i="7" s="1"/>
  <c r="B5" i="3"/>
  <c r="C5" i="3"/>
  <c r="C5" i="7" s="1"/>
  <c r="B6" i="3"/>
  <c r="C6" i="3"/>
  <c r="C6" i="7" s="1"/>
  <c r="B7" i="3"/>
  <c r="B7" i="7" s="1"/>
  <c r="C7" i="3"/>
  <c r="C7" i="7" s="1"/>
  <c r="B8" i="3"/>
  <c r="B8" i="7" s="1"/>
  <c r="C8" i="3"/>
  <c r="C8" i="7" s="1"/>
  <c r="B9" i="3"/>
  <c r="C9" i="3"/>
  <c r="C9" i="7" s="1"/>
  <c r="B10" i="3"/>
  <c r="E10" i="3" s="1"/>
  <c r="C10" i="3"/>
  <c r="C10" i="7" s="1"/>
  <c r="B11" i="3"/>
  <c r="B11" i="7" s="1"/>
  <c r="B12" i="3"/>
  <c r="B12" i="7" s="1"/>
  <c r="B13" i="3"/>
  <c r="E13" i="3" s="1"/>
  <c r="C13" i="3"/>
  <c r="C13" i="7" s="1"/>
  <c r="B14" i="3"/>
  <c r="B14" i="7" s="1"/>
  <c r="C14" i="3"/>
  <c r="C14" i="7" s="1"/>
  <c r="C3" i="3"/>
  <c r="C3" i="7" s="1"/>
  <c r="B3" i="3"/>
  <c r="E14" i="7" l="1"/>
  <c r="E8" i="7"/>
  <c r="F8" i="7" s="1"/>
  <c r="E7" i="7"/>
  <c r="F7" i="7" s="1"/>
  <c r="E4" i="7"/>
  <c r="F4" i="7" s="1"/>
  <c r="E12" i="7"/>
  <c r="F12" i="7" s="1"/>
  <c r="F14" i="7"/>
  <c r="E11" i="7"/>
  <c r="F11" i="7" s="1"/>
  <c r="E3" i="3"/>
  <c r="E5" i="6"/>
  <c r="F5" i="6" s="1"/>
  <c r="E4" i="6"/>
  <c r="F4" i="6" s="1"/>
  <c r="E9" i="3"/>
  <c r="F9" i="3" s="1"/>
  <c r="E6" i="3"/>
  <c r="E5" i="3"/>
  <c r="F5" i="3" s="1"/>
  <c r="C15" i="6"/>
  <c r="E14" i="6"/>
  <c r="E13" i="6"/>
  <c r="F13" i="6" s="1"/>
  <c r="B3" i="7"/>
  <c r="B13" i="7"/>
  <c r="E13" i="7" s="1"/>
  <c r="F13" i="7" s="1"/>
  <c r="B10" i="7"/>
  <c r="E10" i="7" s="1"/>
  <c r="F10" i="7" s="1"/>
  <c r="B9" i="7"/>
  <c r="E9" i="7" s="1"/>
  <c r="F9" i="7" s="1"/>
  <c r="B6" i="7"/>
  <c r="E6" i="7" s="1"/>
  <c r="F6" i="7" s="1"/>
  <c r="B5" i="7"/>
  <c r="E5" i="7" s="1"/>
  <c r="F5" i="7" s="1"/>
  <c r="E14" i="3"/>
  <c r="F13" i="3"/>
  <c r="E12" i="3"/>
  <c r="E11" i="3"/>
  <c r="F11" i="3" s="1"/>
  <c r="F10" i="3"/>
  <c r="E8" i="3"/>
  <c r="F8" i="3" s="1"/>
  <c r="E7" i="3"/>
  <c r="F7" i="3" s="1"/>
  <c r="F6" i="3"/>
  <c r="E4" i="3"/>
  <c r="F14" i="6"/>
  <c r="E12" i="6"/>
  <c r="E11" i="6"/>
  <c r="F11" i="6" s="1"/>
  <c r="F10" i="6"/>
  <c r="E8" i="6"/>
  <c r="F8" i="6" s="1"/>
  <c r="E7" i="6"/>
  <c r="F7" i="6" s="1"/>
  <c r="F6" i="6"/>
  <c r="F14" i="3"/>
  <c r="F12" i="3"/>
  <c r="F4" i="3"/>
  <c r="F12" i="6"/>
  <c r="E3" i="7"/>
  <c r="F3" i="7" s="1"/>
  <c r="C15" i="3"/>
  <c r="C15" i="7" s="1"/>
  <c r="B15" i="6"/>
  <c r="D11" i="6" s="1"/>
  <c r="B15" i="3"/>
  <c r="F3" i="3"/>
  <c r="E3" i="6"/>
  <c r="F3" i="6" s="1"/>
  <c r="B15" i="7" l="1"/>
  <c r="E15" i="3"/>
  <c r="D15" i="3"/>
  <c r="F15" i="3"/>
  <c r="D6" i="6"/>
  <c r="D9" i="6"/>
  <c r="D14" i="6"/>
  <c r="D6" i="3"/>
  <c r="D9" i="3"/>
  <c r="D8" i="6"/>
  <c r="D12" i="3"/>
  <c r="D4" i="3"/>
  <c r="D8" i="3"/>
  <c r="D14" i="3"/>
  <c r="D4" i="6"/>
  <c r="D15" i="6"/>
  <c r="E15" i="6"/>
  <c r="F15" i="6" s="1"/>
  <c r="D5" i="6"/>
  <c r="D10" i="6"/>
  <c r="D13" i="6"/>
  <c r="D5" i="3"/>
  <c r="D10" i="3"/>
  <c r="D13" i="3"/>
  <c r="D12" i="6"/>
  <c r="D7" i="3"/>
  <c r="D11" i="3"/>
  <c r="D7" i="6"/>
  <c r="D3" i="3"/>
  <c r="D3" i="6"/>
  <c r="D15" i="7" l="1"/>
  <c r="D3" i="7"/>
  <c r="D7" i="7"/>
  <c r="D11" i="7"/>
  <c r="D4" i="7"/>
  <c r="D8" i="7"/>
  <c r="D12" i="7"/>
  <c r="D6" i="7"/>
  <c r="D10" i="7"/>
  <c r="D5" i="7"/>
  <c r="D9" i="7"/>
  <c r="D13" i="7"/>
  <c r="D14" i="7"/>
  <c r="E15" i="7"/>
  <c r="F15" i="7" s="1"/>
</calcChain>
</file>

<file path=xl/sharedStrings.xml><?xml version="1.0" encoding="utf-8"?>
<sst xmlns="http://schemas.openxmlformats.org/spreadsheetml/2006/main" count="336" uniqueCount="165">
  <si>
    <t>序号</t>
  </si>
  <si>
    <t>月</t>
  </si>
  <si>
    <t>日</t>
  </si>
  <si>
    <t>费用类别</t>
  </si>
  <si>
    <t>支出金额</t>
  </si>
  <si>
    <t>摘要</t>
  </si>
  <si>
    <t>产生部门</t>
    <phoneticPr fontId="1" type="noConversion"/>
  </si>
  <si>
    <t>负责人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</si>
  <si>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</si>
  <si>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</si>
  <si>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</si>
  <si>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</si>
  <si>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</si>
  <si>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</si>
  <si>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</si>
  <si>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</si>
  <si>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</si>
  <si>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</si>
  <si>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</si>
  <si>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</si>
  <si>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001</t>
    <phoneticPr fontId="1" type="noConversion"/>
  </si>
  <si>
    <t>办公费</t>
    <phoneticPr fontId="1" type="noConversion"/>
  </si>
  <si>
    <t>差旅费</t>
    <phoneticPr fontId="6" type="noConversion"/>
  </si>
  <si>
    <t>通讯费</t>
    <phoneticPr fontId="6" type="noConversion"/>
  </si>
  <si>
    <r>
      <t>交通</t>
    </r>
    <r>
      <rPr>
        <sz val="10"/>
        <rFont val="宋体"/>
        <family val="3"/>
        <charset val="134"/>
      </rPr>
      <t>费</t>
    </r>
    <phoneticPr fontId="6" type="noConversion"/>
  </si>
  <si>
    <t>餐饮费</t>
    <phoneticPr fontId="1" type="noConversion"/>
  </si>
  <si>
    <t>招聘培训费</t>
    <phoneticPr fontId="6" type="noConversion"/>
  </si>
  <si>
    <t>福利</t>
    <phoneticPr fontId="1" type="noConversion"/>
  </si>
  <si>
    <t>业务拓展费</t>
    <phoneticPr fontId="1" type="noConversion"/>
  </si>
  <si>
    <t>会务费</t>
    <phoneticPr fontId="6" type="noConversion"/>
  </si>
  <si>
    <t>设备修理费</t>
    <phoneticPr fontId="1" type="noConversion"/>
  </si>
  <si>
    <t>外加工费</t>
    <phoneticPr fontId="6" type="noConversion"/>
  </si>
  <si>
    <t>其他</t>
    <phoneticPr fontId="6" type="noConversion"/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</si>
  <si>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</si>
  <si>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</si>
  <si>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</si>
  <si>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</si>
  <si>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</si>
  <si>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</si>
  <si>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</si>
  <si>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</si>
  <si>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</si>
  <si>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</si>
  <si>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</si>
  <si>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</si>
  <si>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</si>
  <si>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</si>
  <si>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</si>
  <si>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</si>
  <si>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</si>
  <si>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</si>
  <si>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</si>
  <si>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</si>
  <si>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</si>
  <si>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</si>
  <si>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</si>
  <si>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</si>
  <si>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</si>
  <si>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</si>
  <si>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</si>
  <si>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</si>
  <si>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</si>
  <si>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</si>
  <si>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</si>
  <si>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</si>
  <si>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行政部</t>
  </si>
  <si>
    <t>人事部</t>
  </si>
  <si>
    <t>周芳</t>
  </si>
  <si>
    <r>
      <t>餐</t>
    </r>
    <r>
      <rPr>
        <sz val="10"/>
        <color theme="1"/>
        <rFont val="宋体"/>
        <family val="3"/>
        <charset val="134"/>
      </rPr>
      <t>饮费</t>
    </r>
  </si>
  <si>
    <r>
      <t>差旅</t>
    </r>
    <r>
      <rPr>
        <sz val="10"/>
        <color theme="1"/>
        <rFont val="宋体"/>
        <family val="3"/>
        <charset val="134"/>
      </rPr>
      <t>费</t>
    </r>
  </si>
  <si>
    <r>
      <t>通</t>
    </r>
    <r>
      <rPr>
        <sz val="10"/>
        <color theme="1"/>
        <rFont val="宋体"/>
        <family val="3"/>
        <charset val="134"/>
      </rPr>
      <t>讯费</t>
    </r>
  </si>
  <si>
    <r>
      <t>快</t>
    </r>
    <r>
      <rPr>
        <sz val="10"/>
        <color theme="1"/>
        <rFont val="宋体"/>
        <family val="3"/>
        <charset val="134"/>
      </rPr>
      <t>递</t>
    </r>
  </si>
  <si>
    <r>
      <t>固定</t>
    </r>
    <r>
      <rPr>
        <sz val="10"/>
        <color theme="1"/>
        <rFont val="宋体"/>
        <family val="3"/>
        <charset val="134"/>
      </rPr>
      <t>电话费</t>
    </r>
  </si>
  <si>
    <r>
      <t>外加工</t>
    </r>
    <r>
      <rPr>
        <sz val="10"/>
        <color theme="1"/>
        <rFont val="宋体"/>
        <family val="3"/>
        <charset val="134"/>
      </rPr>
      <t>费</t>
    </r>
  </si>
  <si>
    <t>伍琳</t>
  </si>
  <si>
    <t>EMS</t>
  </si>
  <si>
    <r>
      <t>交通</t>
    </r>
    <r>
      <rPr>
        <sz val="10"/>
        <color theme="1"/>
        <rFont val="宋体"/>
        <family val="3"/>
        <charset val="134"/>
      </rPr>
      <t>费</t>
    </r>
  </si>
  <si>
    <t>金晶</t>
  </si>
  <si>
    <t>办公费</t>
  </si>
  <si>
    <t>招聘培训费</t>
  </si>
  <si>
    <t>福利费</t>
  </si>
  <si>
    <t>餐饮费</t>
  </si>
  <si>
    <t>业务拓展费</t>
  </si>
  <si>
    <t>差旅费</t>
  </si>
  <si>
    <t>通讯费</t>
  </si>
  <si>
    <t>张华</t>
  </si>
  <si>
    <t>外加工费</t>
  </si>
  <si>
    <t>会务费</t>
  </si>
  <si>
    <t>交通费</t>
  </si>
  <si>
    <t>苏阅</t>
  </si>
  <si>
    <t>设备修理费</t>
  </si>
  <si>
    <t>002</t>
    <phoneticPr fontId="1" type="noConversion"/>
  </si>
  <si>
    <r>
      <t>招聘培</t>
    </r>
    <r>
      <rPr>
        <sz val="10"/>
        <color theme="1"/>
        <rFont val="宋体"/>
        <family val="3"/>
        <charset val="134"/>
      </rPr>
      <t>训费</t>
    </r>
  </si>
  <si>
    <r>
      <t>李</t>
    </r>
    <r>
      <rPr>
        <sz val="10"/>
        <color theme="1"/>
        <rFont val="宋体"/>
        <family val="3"/>
        <charset val="134"/>
      </rPr>
      <t>兰</t>
    </r>
  </si>
  <si>
    <r>
      <t>王</t>
    </r>
    <r>
      <rPr>
        <sz val="10"/>
        <color theme="1"/>
        <rFont val="宋体"/>
        <family val="3"/>
        <charset val="134"/>
      </rPr>
      <t>辉</t>
    </r>
  </si>
  <si>
    <r>
      <t>展位</t>
    </r>
    <r>
      <rPr>
        <sz val="10"/>
        <color theme="1"/>
        <rFont val="宋体"/>
        <family val="3"/>
        <charset val="134"/>
      </rPr>
      <t>费</t>
    </r>
  </si>
  <si>
    <r>
      <t>沈</t>
    </r>
    <r>
      <rPr>
        <sz val="10"/>
        <color theme="1"/>
        <rFont val="宋体"/>
        <family val="3"/>
        <charset val="134"/>
      </rPr>
      <t>涛</t>
    </r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</si>
  <si>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</t>
    </r>
    <r>
      <rPr>
        <sz val="10"/>
        <color theme="1"/>
        <rFont val="宋体"/>
        <family val="3"/>
        <charset val="134"/>
      </rPr>
      <t>费</t>
    </r>
  </si>
  <si>
    <r>
      <rPr>
        <sz val="10"/>
        <color theme="1"/>
        <rFont val="宋体"/>
        <family val="3"/>
        <charset val="134"/>
      </rPr>
      <t>办</t>
    </r>
    <r>
      <rPr>
        <sz val="10"/>
        <color theme="1"/>
        <rFont val="Gulim"/>
        <family val="2"/>
        <charset val="129"/>
      </rPr>
      <t>公用品采</t>
    </r>
    <r>
      <rPr>
        <sz val="10"/>
        <color theme="1"/>
        <rFont val="宋体"/>
        <family val="3"/>
        <charset val="134"/>
      </rPr>
      <t>购</t>
    </r>
  </si>
  <si>
    <r>
      <t>人</t>
    </r>
    <r>
      <rPr>
        <sz val="10"/>
        <color theme="1"/>
        <rFont val="宋体"/>
        <family val="3"/>
        <charset val="134"/>
      </rPr>
      <t>员</t>
    </r>
    <r>
      <rPr>
        <sz val="10"/>
        <color theme="1"/>
        <rFont val="Gulim"/>
        <family val="2"/>
        <charset val="129"/>
      </rPr>
      <t>招聘</t>
    </r>
  </si>
  <si>
    <r>
      <t>元旦</t>
    </r>
    <r>
      <rPr>
        <sz val="10"/>
        <color theme="1"/>
        <rFont val="宋体"/>
        <family val="3"/>
        <charset val="134"/>
      </rPr>
      <t>购买</t>
    </r>
    <r>
      <rPr>
        <sz val="10"/>
        <color theme="1"/>
        <rFont val="Gulim"/>
        <family val="2"/>
        <charset val="129"/>
      </rPr>
      <t>福利品</t>
    </r>
  </si>
  <si>
    <r>
      <rPr>
        <sz val="10"/>
        <color theme="1"/>
        <rFont val="宋体"/>
        <family val="3"/>
        <charset val="134"/>
      </rPr>
      <t>业务</t>
    </r>
    <r>
      <rPr>
        <sz val="10"/>
        <color theme="1"/>
        <rFont val="Gulim"/>
        <family val="2"/>
        <charset val="129"/>
      </rPr>
      <t>拓展</t>
    </r>
    <r>
      <rPr>
        <sz val="10"/>
        <color theme="1"/>
        <rFont val="宋体"/>
        <family val="3"/>
        <charset val="134"/>
      </rPr>
      <t>费</t>
    </r>
  </si>
  <si>
    <r>
      <t>企</t>
    </r>
    <r>
      <rPr>
        <sz val="10"/>
        <color theme="1"/>
        <rFont val="宋体"/>
        <family val="3"/>
        <charset val="134"/>
      </rPr>
      <t>划</t>
    </r>
    <r>
      <rPr>
        <sz val="10"/>
        <color theme="1"/>
        <rFont val="Gulim"/>
        <family val="2"/>
        <charset val="129"/>
      </rPr>
      <t>部</t>
    </r>
  </si>
  <si>
    <r>
      <t>培</t>
    </r>
    <r>
      <rPr>
        <sz val="10"/>
        <color theme="1"/>
        <rFont val="宋体"/>
        <family val="3"/>
        <charset val="134"/>
      </rPr>
      <t>训教</t>
    </r>
    <r>
      <rPr>
        <sz val="10"/>
        <color theme="1"/>
        <rFont val="Gulim"/>
        <family val="2"/>
        <charset val="129"/>
      </rPr>
      <t>材</t>
    </r>
  </si>
  <si>
    <r>
      <rPr>
        <sz val="10"/>
        <color theme="1"/>
        <rFont val="宋体"/>
        <family val="3"/>
        <charset val="134"/>
      </rPr>
      <t>销售</t>
    </r>
    <r>
      <rPr>
        <sz val="10"/>
        <color theme="1"/>
        <rFont val="Gulim"/>
        <family val="2"/>
        <charset val="129"/>
      </rPr>
      <t>部</t>
    </r>
  </si>
  <si>
    <r>
      <t>公交站</t>
    </r>
    <r>
      <rPr>
        <sz val="10"/>
        <color theme="1"/>
        <rFont val="宋体"/>
        <family val="3"/>
        <charset val="134"/>
      </rPr>
      <t>广</t>
    </r>
    <r>
      <rPr>
        <sz val="10"/>
        <color theme="1"/>
        <rFont val="Gulim"/>
        <family val="2"/>
        <charset val="129"/>
      </rPr>
      <t>告</t>
    </r>
  </si>
  <si>
    <r>
      <t>支付包</t>
    </r>
    <r>
      <rPr>
        <sz val="10"/>
        <color theme="1"/>
        <rFont val="宋体"/>
        <family val="3"/>
        <charset val="134"/>
      </rPr>
      <t>装</t>
    </r>
    <r>
      <rPr>
        <sz val="10"/>
        <color theme="1"/>
        <rFont val="Gulim"/>
        <family val="2"/>
        <charset val="129"/>
      </rPr>
      <t>袋</t>
    </r>
    <r>
      <rPr>
        <sz val="10"/>
        <color theme="1"/>
        <rFont val="宋体"/>
        <family val="3"/>
        <charset val="134"/>
      </rPr>
      <t>货</t>
    </r>
    <r>
      <rPr>
        <sz val="10"/>
        <color theme="1"/>
        <rFont val="Gulim"/>
        <family val="2"/>
        <charset val="129"/>
      </rPr>
      <t>款</t>
    </r>
  </si>
  <si>
    <r>
      <rPr>
        <sz val="10"/>
        <color theme="1"/>
        <rFont val="宋体"/>
        <family val="3"/>
        <charset val="134"/>
      </rPr>
      <t>研发</t>
    </r>
    <r>
      <rPr>
        <sz val="10"/>
        <color theme="1"/>
        <rFont val="Gulim"/>
        <family val="2"/>
        <charset val="129"/>
      </rPr>
      <t>交流</t>
    </r>
    <r>
      <rPr>
        <sz val="10"/>
        <color theme="1"/>
        <rFont val="宋体"/>
        <family val="3"/>
        <charset val="134"/>
      </rPr>
      <t>会</t>
    </r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</si>
  <si>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洋出差威海</t>
    </r>
  </si>
  <si>
    <r>
      <rPr>
        <sz val="10"/>
        <color theme="1"/>
        <rFont val="宋体"/>
        <family val="3"/>
        <charset val="134"/>
      </rPr>
      <t>刘</t>
    </r>
    <r>
      <rPr>
        <sz val="10"/>
        <color theme="1"/>
        <rFont val="Gulim"/>
        <family val="2"/>
        <charset val="129"/>
      </rPr>
      <t>洋</t>
    </r>
  </si>
  <si>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Gulim"/>
        <family val="2"/>
        <charset val="129"/>
      </rPr>
      <t>瑞景科技客</t>
    </r>
    <r>
      <rPr>
        <sz val="10"/>
        <color theme="1"/>
        <rFont val="宋体"/>
        <family val="3"/>
        <charset val="134"/>
      </rPr>
      <t>户</t>
    </r>
  </si>
  <si>
    <r>
      <t>生</t>
    </r>
    <r>
      <rPr>
        <sz val="10"/>
        <color theme="1"/>
        <rFont val="宋体"/>
        <family val="3"/>
        <charset val="134"/>
      </rPr>
      <t>产</t>
    </r>
    <r>
      <rPr>
        <sz val="10"/>
        <color theme="1"/>
        <rFont val="Gulim"/>
        <family val="2"/>
        <charset val="129"/>
      </rPr>
      <t>部</t>
    </r>
  </si>
  <si>
    <r>
      <t>支付包</t>
    </r>
    <r>
      <rPr>
        <sz val="10"/>
        <color theme="1"/>
        <rFont val="宋体"/>
        <family val="3"/>
        <charset val="134"/>
      </rPr>
      <t>装绳货</t>
    </r>
    <r>
      <rPr>
        <sz val="10"/>
        <color theme="1"/>
        <rFont val="Gulim"/>
        <family val="2"/>
        <charset val="129"/>
      </rPr>
      <t>款</t>
    </r>
  </si>
  <si>
    <r>
      <rPr>
        <sz val="10"/>
        <color theme="1"/>
        <rFont val="宋体"/>
        <family val="3"/>
        <charset val="134"/>
      </rPr>
      <t>设备</t>
    </r>
    <r>
      <rPr>
        <sz val="10"/>
        <color theme="1"/>
        <rFont val="Gulim"/>
        <family val="2"/>
        <charset val="129"/>
      </rPr>
      <t>修理</t>
    </r>
    <r>
      <rPr>
        <sz val="10"/>
        <color theme="1"/>
        <rFont val="宋体"/>
        <family val="3"/>
        <charset val="134"/>
      </rPr>
      <t>费</t>
    </r>
  </si>
  <si>
    <t>行标签</t>
  </si>
  <si>
    <t>总计</t>
  </si>
  <si>
    <t>求和项:支出金额</t>
  </si>
  <si>
    <r>
      <t>求和</t>
    </r>
    <r>
      <rPr>
        <sz val="11"/>
        <color theme="1"/>
        <rFont val="宋体"/>
        <family val="2"/>
        <charset val="134"/>
      </rPr>
      <t>项</t>
    </r>
    <r>
      <rPr>
        <sz val="11"/>
        <color theme="1"/>
        <rFont val="Gulim"/>
        <family val="2"/>
        <charset val="129"/>
      </rPr>
      <t>:支出金</t>
    </r>
    <r>
      <rPr>
        <sz val="11"/>
        <color theme="1"/>
        <rFont val="宋体"/>
        <family val="2"/>
        <charset val="134"/>
      </rPr>
      <t>额</t>
    </r>
  </si>
  <si>
    <r>
      <t>列</t>
    </r>
    <r>
      <rPr>
        <sz val="11"/>
        <color theme="1"/>
        <rFont val="宋体"/>
        <family val="2"/>
        <charset val="134"/>
      </rPr>
      <t>标签</t>
    </r>
  </si>
  <si>
    <r>
      <t>行</t>
    </r>
    <r>
      <rPr>
        <sz val="11"/>
        <color theme="1"/>
        <rFont val="宋体"/>
        <family val="2"/>
        <charset val="134"/>
      </rPr>
      <t>标签</t>
    </r>
  </si>
  <si>
    <r>
      <rPr>
        <sz val="11"/>
        <color theme="1"/>
        <rFont val="宋体"/>
        <family val="2"/>
        <charset val="134"/>
      </rPr>
      <t>总计</t>
    </r>
  </si>
  <si>
    <r>
      <t>企</t>
    </r>
    <r>
      <rPr>
        <sz val="11"/>
        <color theme="1"/>
        <rFont val="宋体"/>
        <family val="2"/>
        <charset val="134"/>
      </rPr>
      <t>划</t>
    </r>
    <r>
      <rPr>
        <sz val="11"/>
        <color theme="1"/>
        <rFont val="Gulim"/>
        <family val="2"/>
        <charset val="129"/>
      </rPr>
      <t>部</t>
    </r>
  </si>
  <si>
    <r>
      <t>生</t>
    </r>
    <r>
      <rPr>
        <sz val="11"/>
        <color theme="1"/>
        <rFont val="宋体"/>
        <family val="2"/>
        <charset val="134"/>
      </rPr>
      <t>产</t>
    </r>
    <r>
      <rPr>
        <sz val="11"/>
        <color theme="1"/>
        <rFont val="Gulim"/>
        <family val="2"/>
        <charset val="129"/>
      </rPr>
      <t>部</t>
    </r>
  </si>
  <si>
    <r>
      <rPr>
        <sz val="11"/>
        <color theme="1"/>
        <rFont val="宋体"/>
        <family val="2"/>
        <charset val="134"/>
      </rPr>
      <t>销售</t>
    </r>
    <r>
      <rPr>
        <sz val="11"/>
        <color theme="1"/>
        <rFont val="Gulim"/>
        <family val="2"/>
        <charset val="129"/>
      </rPr>
      <t>部</t>
    </r>
  </si>
  <si>
    <r>
      <t>差</t>
    </r>
    <r>
      <rPr>
        <sz val="11"/>
        <color theme="1"/>
        <rFont val="宋体"/>
        <family val="2"/>
        <charset val="134"/>
      </rPr>
      <t>额</t>
    </r>
  </si>
  <si>
    <r>
      <t>增</t>
    </r>
    <r>
      <rPr>
        <sz val="11"/>
        <color theme="1"/>
        <rFont val="宋体"/>
        <family val="2"/>
        <charset val="134"/>
      </rPr>
      <t>长</t>
    </r>
    <r>
      <rPr>
        <sz val="11"/>
        <color theme="1"/>
        <rFont val="Gulim"/>
        <family val="2"/>
        <charset val="129"/>
      </rPr>
      <t>比</t>
    </r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</si>
  <si>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</si>
  <si>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</si>
  <si>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</si>
  <si>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</si>
  <si>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</si>
  <si>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</si>
  <si>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</si>
  <si>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</si>
  <si>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</si>
  <si>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</si>
  <si>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</si>
  <si>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</si>
  <si>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全年费用预算表</t>
    <phoneticPr fontId="1" type="noConversion"/>
  </si>
  <si>
    <t>费用类别</t>
    <phoneticPr fontId="1" type="noConversion"/>
  </si>
  <si>
    <t>费用类别</t>
    <phoneticPr fontId="1" type="noConversion"/>
  </si>
  <si>
    <t>实际</t>
    <phoneticPr fontId="1" type="noConversion"/>
  </si>
  <si>
    <t>预算</t>
    <phoneticPr fontId="1" type="noConversion"/>
  </si>
  <si>
    <t>占总支出额比%</t>
    <phoneticPr fontId="1" type="noConversion"/>
  </si>
  <si>
    <t>预算-实际(差异)</t>
    <phoneticPr fontId="1" type="noConversion"/>
  </si>
  <si>
    <t>餐饮费</t>
    <phoneticPr fontId="6" type="noConversion"/>
  </si>
  <si>
    <t>办公费</t>
    <phoneticPr fontId="6" type="noConversion"/>
  </si>
  <si>
    <t>业务拓展费</t>
    <phoneticPr fontId="6" type="noConversion"/>
  </si>
  <si>
    <t>福利</t>
    <phoneticPr fontId="6" type="noConversion"/>
  </si>
  <si>
    <t>设备修理费</t>
    <phoneticPr fontId="6" type="noConversion"/>
  </si>
  <si>
    <t>一月份费用支出分析</t>
    <phoneticPr fontId="1" type="noConversion"/>
  </si>
  <si>
    <r>
      <rPr>
        <sz val="10"/>
        <color theme="1"/>
        <rFont val="宋体"/>
        <family val="2"/>
        <charset val="134"/>
      </rPr>
      <t>总计</t>
    </r>
    <phoneticPr fontId="6" type="noConversion"/>
  </si>
  <si>
    <t>福利</t>
  </si>
  <si>
    <t>二月份费用支出分析</t>
    <phoneticPr fontId="1" type="noConversion"/>
  </si>
  <si>
    <t>全年费用支出分析</t>
    <phoneticPr fontId="1" type="noConversion"/>
  </si>
  <si>
    <r>
      <t>费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用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支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出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记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>录</t>
    </r>
    <r>
      <rPr>
        <b/>
        <sz val="20"/>
        <color theme="1"/>
        <rFont val="汉仪楷体简"/>
        <family val="3"/>
        <charset val="134"/>
      </rPr>
      <t xml:space="preserve"> </t>
    </r>
    <r>
      <rPr>
        <b/>
        <sz val="20"/>
        <color theme="1"/>
        <rFont val="汉仪中黑简"/>
        <family val="3"/>
        <charset val="134"/>
      </rPr>
      <t xml:space="preserve">表
</t>
    </r>
    <r>
      <rPr>
        <b/>
        <sz val="12"/>
        <color theme="1"/>
        <rFont val="汉仪楷体简"/>
        <family val="3"/>
        <charset val="134"/>
      </rPr>
      <t>（2013年）</t>
    </r>
    <phoneticPr fontId="1" type="noConversion"/>
  </si>
  <si>
    <r>
      <t>差异率</t>
    </r>
    <r>
      <rPr>
        <b/>
        <sz val="11"/>
        <color theme="0"/>
        <rFont val="汉仪楷体简"/>
        <family val="3"/>
        <charset val="134"/>
      </rPr>
      <t>%</t>
    </r>
    <phoneticPr fontId="1" type="noConversion"/>
  </si>
  <si>
    <t>张杰</t>
  </si>
  <si>
    <t>袁鸿飞出差青岛</t>
  </si>
  <si>
    <t>袁鸿飞</t>
  </si>
  <si>
    <t>王佳佳</t>
  </si>
  <si>
    <t>王晓航</t>
  </si>
  <si>
    <t xml:space="preserve">舒琴琴 </t>
  </si>
  <si>
    <t>王菲</t>
  </si>
  <si>
    <t>何玲玲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</si>
</sst>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[$￥-804]* #,##0.00_ ;_ [$￥-804]* \-#,##0.00_ ;_ [$￥-804]* &quot;-&quot;??_ ;_ @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汉仪中黑简"/>
      <family val="3"/>
      <charset val="134"/>
    </font>
    <font>
      <b/>
      <sz val="20"/>
      <color theme="1"/>
      <name val="汉仪楷体简"/>
      <family val="3"/>
      <charset val="134"/>
    </font>
    <font>
      <b/>
      <sz val="12"/>
      <color theme="1"/>
      <name val="汉仪楷体简"/>
      <family val="3"/>
      <charset val="134"/>
    </font>
    <font>
      <sz val="11"/>
      <color theme="1"/>
      <name val="Gulim"/>
      <family val="2"/>
      <charset val="129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Gulim"/>
      <family val="2"/>
      <charset val="129"/>
    </font>
    <font>
      <sz val="10"/>
      <color theme="1"/>
      <name val="DotumChe"/>
      <family val="3"/>
      <charset val="129"/>
    </font>
    <font>
      <sz val="11"/>
      <color theme="1"/>
      <name val="宋体"/>
      <family val="2"/>
      <charset val="134"/>
    </font>
    <font>
      <b/>
      <sz val="22"/>
      <color theme="4" tint="-0.249977111117893"/>
      <name val="汉仪楷体简"/>
      <family val="3"/>
      <charset val="134"/>
    </font>
    <font>
      <b/>
      <sz val="22"/>
      <name val="汉仪楷体简"/>
      <family val="3"/>
      <charset val="134"/>
    </font>
    <font>
      <sz val="10"/>
      <color theme="1"/>
      <name val="宋体"/>
      <family val="2"/>
      <charset val="134"/>
    </font>
    <font>
      <sz val="11"/>
      <color theme="0"/>
      <name val="方正粗圆简体"/>
      <family val="3"/>
      <charset val="134"/>
    </font>
    <font>
      <b/>
      <sz val="12"/>
      <color theme="0"/>
      <name val="汉仪楷体简"/>
      <family val="3"/>
      <charset val="134"/>
    </font>
    <font>
      <b/>
      <sz val="11"/>
      <color theme="0"/>
      <name val="汉仪楷体简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medium">
        <color theme="8" tint="0.59996337778862885"/>
      </top>
      <bottom style="thin">
        <color theme="8" tint="0.59996337778862885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  <border>
      <left style="thin">
        <color theme="8" tint="0.59996337778862885"/>
      </left>
      <right style="medium">
        <color theme="8" tint="0.59996337778862885"/>
      </right>
      <top style="thin">
        <color theme="8" tint="0.59996337778862885"/>
      </top>
      <bottom style="medium">
        <color theme="8" tint="0.59996337778862885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0" borderId="0" xfId="0" pivotButton="1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10" fillId="0" borderId="1" xfId="0" applyFont="1" applyBorder="1">
      <alignment vertical="center"/>
    </xf>
    <xf numFmtId="43" fontId="10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0" fontId="5" fillId="0" borderId="1" xfId="0" applyNumberFormat="1" applyFont="1" applyBorder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176" fontId="9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176" fontId="9" fillId="0" borderId="9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numFmt numFmtId="14" formatCode="0.00%"/>
    </dxf>
    <dxf>
      <font>
        <name val="Gulim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[公司日常费用管理.xlsx]各类别费用支出统计!数据透视表1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各类别费用支出额占比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0.00%" sourceLinked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各类别费用支出统计!$B$3</c:f>
              <c:strCache>
                <c:ptCount val="1"/>
                <c:pt idx="0">
                  <c:v>汇总</c:v>
                </c:pt>
              </c:strCache>
            </c:strRef>
          </c:tx>
          <c:explosion val="25"/>
          <c:dLbls>
            <c:numFmt formatCode="0.00%" sourceLinked="0"/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各类别费用支出统计!$A$4:$A$15</c:f>
              <c:strCache>
                <c:ptCount val="11"/>
                <c:pt idx="0">
                  <c:v>外加工费</c:v>
                </c:pt>
                <c:pt idx="1">
                  <c:v>业务拓展费</c:v>
                </c:pt>
                <c:pt idx="2">
                  <c:v>会务费</c:v>
                </c:pt>
                <c:pt idx="3">
                  <c:v>办公费</c:v>
                </c:pt>
                <c:pt idx="4">
                  <c:v>福利费</c:v>
                </c:pt>
                <c:pt idx="5">
                  <c:v>设备修理费</c:v>
                </c:pt>
                <c:pt idx="6">
                  <c:v>通讯费</c:v>
                </c:pt>
                <c:pt idx="7">
                  <c:v>差旅费</c:v>
                </c:pt>
                <c:pt idx="8">
                  <c:v>餐饮费</c:v>
                </c:pt>
                <c:pt idx="9">
                  <c:v>招聘培训费</c:v>
                </c:pt>
                <c:pt idx="10">
                  <c:v>交通费</c:v>
                </c:pt>
              </c:strCache>
            </c:strRef>
          </c:cat>
          <c:val>
            <c:numRef>
              <c:f>各类别费用支出统计!$B$4:$B$15</c:f>
              <c:numCache>
                <c:formatCode>General</c:formatCode>
                <c:ptCount val="11"/>
                <c:pt idx="0">
                  <c:v>40200</c:v>
                </c:pt>
                <c:pt idx="1">
                  <c:v>15450</c:v>
                </c:pt>
                <c:pt idx="2">
                  <c:v>10700</c:v>
                </c:pt>
                <c:pt idx="3">
                  <c:v>8396</c:v>
                </c:pt>
                <c:pt idx="4">
                  <c:v>7200</c:v>
                </c:pt>
                <c:pt idx="5">
                  <c:v>6360</c:v>
                </c:pt>
                <c:pt idx="6">
                  <c:v>5719</c:v>
                </c:pt>
                <c:pt idx="7">
                  <c:v>4784</c:v>
                </c:pt>
                <c:pt idx="8">
                  <c:v>4603</c:v>
                </c:pt>
                <c:pt idx="9">
                  <c:v>1600</c:v>
                </c:pt>
                <c:pt idx="10">
                  <c:v>1138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142875</xdr:rowOff>
    </xdr:from>
    <xdr:to>
      <xdr:col>5</xdr:col>
      <xdr:colOff>561975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雨林木风" refreshedDate="39870.89871238426" createdVersion="3" refreshedVersion="3" minRefreshableVersion="3" recordCount="46">
  <cacheSource type="worksheet">
    <worksheetSource ref="A2:H48" sheet="费用支出记录表"/>
  </cacheSource>
  <cacheFields count="8">
    <cacheField name="序号" numFmtId="49">
      <sharedItems/>
    </cacheField>
    <cacheField name="月" numFmtId="0">
      <sharedItems containsMixedTypes="1" containsNumber="1" containsInteger="1" minValue="1" maxValue="2" count="4">
        <n v="1"/>
        <n v="2"/>
        <s v="差额" f="1"/>
        <s v="增长比" f="1"/>
      </sharedItems>
    </cacheField>
    <cacheField name="日" numFmtId="0">
      <sharedItems containsSemiMixedTypes="0" containsString="0" containsNumber="1" containsInteger="1" minValue="1" maxValue="30"/>
    </cacheField>
    <cacheField name="费用类别" numFmtId="0">
      <sharedItems count="11">
        <s v="办公费"/>
        <s v="招聘培训费"/>
        <s v="福利费"/>
        <s v="餐饮费"/>
        <s v="业务拓展费"/>
        <s v="差旅费"/>
        <s v="通讯费"/>
        <s v="外加工费"/>
        <s v="会务费"/>
        <s v="交通费"/>
        <s v="设备修理费"/>
      </sharedItems>
    </cacheField>
    <cacheField name="产生部门" numFmtId="0">
      <sharedItems count="5">
        <s v="行政部"/>
        <s v="人事部"/>
        <s v="企划部"/>
        <s v="销售部"/>
        <s v="生产部"/>
      </sharedItems>
    </cacheField>
    <cacheField name="支出金额" numFmtId="176">
      <sharedItems containsSemiMixedTypes="0" containsString="0" containsNumber="1" containsInteger="1" minValue="15" maxValue="33000"/>
    </cacheField>
    <cacheField name="摘要" numFmtId="0">
      <sharedItems containsBlank="1"/>
    </cacheField>
    <cacheField name="负责人" numFmtId="0">
      <sharedItems/>
    </cacheField>
  </cacheFields>
  <calculatedItems count="2">
    <calculatedItem formula="月['2']-月['1']">
      <pivotArea cacheIndex="1" outline="0" fieldPosition="0">
        <references count="1">
          <reference field="1" count="1">
            <x v="2"/>
          </reference>
        </references>
      </pivotArea>
    </calculatedItem>
    <calculatedItem formula="月[差额]/月['1']">
      <pivotArea cacheIndex="1" outline="0" fieldPosition="0">
        <references count="1">
          <reference field="1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001"/>
    <x v="0"/>
    <n v="1"/>
    <x v="0"/>
    <x v="0"/>
    <n v="5220"/>
    <s v="办公用品采购"/>
    <s v="张新义"/>
  </r>
  <r>
    <s v="002"/>
    <x v="0"/>
    <n v="1"/>
    <x v="1"/>
    <x v="1"/>
    <n v="650"/>
    <s v="人员招聘"/>
    <s v="周芳"/>
  </r>
  <r>
    <s v="003"/>
    <x v="0"/>
    <n v="2"/>
    <x v="2"/>
    <x v="0"/>
    <n v="5400"/>
    <s v="元旦购买福利品"/>
    <s v="李兰"/>
  </r>
  <r>
    <s v="004"/>
    <x v="0"/>
    <n v="2"/>
    <x v="3"/>
    <x v="1"/>
    <n v="863"/>
    <m/>
    <s v="王辉"/>
  </r>
  <r>
    <s v="005"/>
    <x v="0"/>
    <n v="6"/>
    <x v="4"/>
    <x v="2"/>
    <n v="1500"/>
    <s v="展位费"/>
    <s v="黄丽"/>
  </r>
  <r>
    <s v="006"/>
    <x v="0"/>
    <n v="6"/>
    <x v="5"/>
    <x v="2"/>
    <n v="587"/>
    <s v="吴鸿飞出差青岛"/>
    <s v="吴鸿飞"/>
  </r>
  <r>
    <s v="007"/>
    <x v="0"/>
    <n v="9"/>
    <x v="1"/>
    <x v="1"/>
    <n v="450"/>
    <s v="培训教材"/>
    <s v="沈涛"/>
  </r>
  <r>
    <s v="008"/>
    <x v="0"/>
    <n v="9"/>
    <x v="6"/>
    <x v="3"/>
    <n v="258"/>
    <s v="快递"/>
    <s v="张华"/>
  </r>
  <r>
    <s v="009"/>
    <x v="0"/>
    <n v="13"/>
    <x v="4"/>
    <x v="2"/>
    <n v="2680"/>
    <s v="公交站广告"/>
    <s v="黄丽"/>
  </r>
  <r>
    <s v="010"/>
    <x v="0"/>
    <n v="13"/>
    <x v="6"/>
    <x v="0"/>
    <n v="2675"/>
    <s v="固定电话费"/>
    <s v="何洁丽"/>
  </r>
  <r>
    <s v="011"/>
    <x v="0"/>
    <n v="13"/>
    <x v="7"/>
    <x v="2"/>
    <n v="33000"/>
    <s v="支付包装袋货款"/>
    <s v="伍琳"/>
  </r>
  <r>
    <s v="012"/>
    <x v="0"/>
    <n v="16"/>
    <x v="3"/>
    <x v="3"/>
    <n v="650"/>
    <m/>
    <s v="王辉"/>
  </r>
  <r>
    <s v="013"/>
    <x v="0"/>
    <n v="16"/>
    <x v="6"/>
    <x v="0"/>
    <n v="22"/>
    <s v="EMS"/>
    <s v="张华"/>
  </r>
  <r>
    <s v="014"/>
    <x v="0"/>
    <n v="19"/>
    <x v="8"/>
    <x v="0"/>
    <n v="2800"/>
    <s v="研发交流会"/>
    <s v="黄丽"/>
  </r>
  <r>
    <s v="015"/>
    <x v="0"/>
    <n v="19"/>
    <x v="9"/>
    <x v="3"/>
    <n v="500"/>
    <m/>
    <s v="李佳静"/>
  </r>
  <r>
    <s v="016"/>
    <x v="0"/>
    <n v="23"/>
    <x v="5"/>
    <x v="3"/>
    <n v="732"/>
    <s v="刘洋出差威海"/>
    <s v="刘洋"/>
  </r>
  <r>
    <s v="017"/>
    <x v="0"/>
    <n v="23"/>
    <x v="9"/>
    <x v="3"/>
    <n v="165"/>
    <m/>
    <s v="金晶"/>
  </r>
  <r>
    <s v="018"/>
    <x v="0"/>
    <n v="23"/>
    <x v="8"/>
    <x v="2"/>
    <n v="5000"/>
    <m/>
    <s v="黄丽"/>
  </r>
  <r>
    <s v="019"/>
    <x v="0"/>
    <n v="28"/>
    <x v="3"/>
    <x v="3"/>
    <n v="650"/>
    <s v="与瑞景科技客户"/>
    <s v="张华"/>
  </r>
  <r>
    <s v="020"/>
    <x v="0"/>
    <n v="28"/>
    <x v="0"/>
    <x v="0"/>
    <n v="500"/>
    <m/>
    <s v="张新义"/>
  </r>
  <r>
    <s v="021"/>
    <x v="0"/>
    <n v="28"/>
    <x v="4"/>
    <x v="2"/>
    <n v="5000"/>
    <m/>
    <s v="黄丽"/>
  </r>
  <r>
    <s v="022"/>
    <x v="0"/>
    <n v="30"/>
    <x v="9"/>
    <x v="3"/>
    <n v="15"/>
    <m/>
    <s v="金晶"/>
  </r>
  <r>
    <s v="023"/>
    <x v="0"/>
    <n v="30"/>
    <x v="5"/>
    <x v="4"/>
    <n v="285"/>
    <m/>
    <s v="苏阅"/>
  </r>
  <r>
    <s v="024"/>
    <x v="1"/>
    <n v="5"/>
    <x v="7"/>
    <x v="2"/>
    <n v="2200"/>
    <s v="支付包装绳货款"/>
    <s v="伍琳"/>
  </r>
  <r>
    <s v="025"/>
    <x v="1"/>
    <n v="5"/>
    <x v="0"/>
    <x v="0"/>
    <n v="338"/>
    <m/>
    <s v="李建琴 "/>
  </r>
  <r>
    <s v="026"/>
    <x v="1"/>
    <n v="5"/>
    <x v="3"/>
    <x v="3"/>
    <n v="690"/>
    <m/>
    <s v="刘洋"/>
  </r>
  <r>
    <s v="027"/>
    <x v="1"/>
    <n v="9"/>
    <x v="7"/>
    <x v="2"/>
    <n v="5000"/>
    <s v="支付包装袋货款"/>
    <s v="伍琳"/>
  </r>
  <r>
    <s v="028"/>
    <x v="1"/>
    <n v="9"/>
    <x v="6"/>
    <x v="0"/>
    <n v="2180"/>
    <s v="固定电话费"/>
    <s v="何洁丽"/>
  </r>
  <r>
    <s v="029"/>
    <x v="1"/>
    <n v="9"/>
    <x v="6"/>
    <x v="0"/>
    <n v="24"/>
    <s v="EMS"/>
    <s v="张华"/>
  </r>
  <r>
    <s v="030"/>
    <x v="1"/>
    <n v="10"/>
    <x v="0"/>
    <x v="0"/>
    <n v="338"/>
    <m/>
    <s v="李建琴 "/>
  </r>
  <r>
    <s v="031"/>
    <x v="1"/>
    <n v="10"/>
    <x v="3"/>
    <x v="3"/>
    <n v="880"/>
    <m/>
    <s v="张华"/>
  </r>
  <r>
    <s v="032"/>
    <x v="1"/>
    <n v="10"/>
    <x v="5"/>
    <x v="4"/>
    <n v="680"/>
    <m/>
    <s v="刘洋"/>
  </r>
  <r>
    <s v="033"/>
    <x v="1"/>
    <n v="16"/>
    <x v="10"/>
    <x v="4"/>
    <n v="1280"/>
    <m/>
    <s v="周杰成"/>
  </r>
  <r>
    <s v="034"/>
    <x v="1"/>
    <n v="16"/>
    <x v="2"/>
    <x v="0"/>
    <n v="1800"/>
    <m/>
    <s v="李兰"/>
  </r>
  <r>
    <s v="035"/>
    <x v="1"/>
    <n v="16"/>
    <x v="4"/>
    <x v="2"/>
    <n v="6270"/>
    <m/>
    <s v="黄丽"/>
  </r>
  <r>
    <s v="036"/>
    <x v="1"/>
    <n v="20"/>
    <x v="9"/>
    <x v="3"/>
    <n v="128"/>
    <m/>
    <s v="李佳静"/>
  </r>
  <r>
    <s v="037"/>
    <x v="1"/>
    <n v="20"/>
    <x v="6"/>
    <x v="2"/>
    <n v="15"/>
    <s v="快递"/>
    <s v="张华"/>
  </r>
  <r>
    <s v="038"/>
    <x v="1"/>
    <n v="20"/>
    <x v="5"/>
    <x v="3"/>
    <n v="2500"/>
    <m/>
    <s v="苏阅"/>
  </r>
  <r>
    <s v="039"/>
    <x v="1"/>
    <n v="24"/>
    <x v="1"/>
    <x v="1"/>
    <n v="500"/>
    <m/>
    <s v="周芳"/>
  </r>
  <r>
    <s v="040"/>
    <x v="1"/>
    <n v="24"/>
    <x v="6"/>
    <x v="3"/>
    <n v="545"/>
    <s v="快递"/>
    <s v="张华"/>
  </r>
  <r>
    <s v="041"/>
    <x v="1"/>
    <n v="24"/>
    <x v="3"/>
    <x v="1"/>
    <n v="870"/>
    <m/>
    <s v="刘洋"/>
  </r>
  <r>
    <s v="042"/>
    <x v="1"/>
    <n v="24"/>
    <x v="9"/>
    <x v="3"/>
    <n v="330"/>
    <m/>
    <s v="金晶"/>
  </r>
  <r>
    <s v="043"/>
    <x v="1"/>
    <n v="27"/>
    <x v="8"/>
    <x v="0"/>
    <n v="2900"/>
    <m/>
    <s v="黄丽"/>
  </r>
  <r>
    <s v="044"/>
    <x v="1"/>
    <n v="27"/>
    <x v="0"/>
    <x v="0"/>
    <n v="2000"/>
    <m/>
    <s v="张新义"/>
  </r>
  <r>
    <s v="045"/>
    <x v="1"/>
    <n v="28"/>
    <x v="10"/>
    <x v="4"/>
    <n v="2280"/>
    <m/>
    <s v="周杰成"/>
  </r>
  <r>
    <s v="046"/>
    <x v="1"/>
    <n v="28"/>
    <x v="10"/>
    <x v="4"/>
    <n v="2800"/>
    <m/>
    <s v="周杰成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">
  <location ref="A3:B15" firstHeaderRow="1" firstDataRow="1" firstDataCol="1"/>
  <pivotFields count="8">
    <pivotField showAll="0"/>
    <pivotField showAll="0">
      <items count="5">
        <item x="0"/>
        <item x="1"/>
        <item f="1" x="2"/>
        <item f="1" x="3"/>
        <item t="default"/>
      </items>
    </pivotField>
    <pivotField showAll="0"/>
    <pivotField axis="axisRow" showAll="0" sortType="descending">
      <items count="12">
        <item x="0"/>
        <item x="3"/>
        <item x="5"/>
        <item x="2"/>
        <item x="8"/>
        <item x="9"/>
        <item x="10"/>
        <item x="6"/>
        <item x="7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76" showAll="0"/>
    <pivotField showAll="0"/>
    <pivotField showAll="0"/>
  </pivotFields>
  <rowFields count="1">
    <field x="3"/>
  </rowFields>
  <rowItems count="12">
    <i>
      <x v="8"/>
    </i>
    <i>
      <x v="9"/>
    </i>
    <i>
      <x v="4"/>
    </i>
    <i>
      <x/>
    </i>
    <i>
      <x v="3"/>
    </i>
    <i>
      <x v="6"/>
    </i>
    <i>
      <x v="7"/>
    </i>
    <i>
      <x v="2"/>
    </i>
    <i>
      <x v="1"/>
    </i>
    <i>
      <x v="10"/>
    </i>
    <i>
      <x v="5"/>
    </i>
    <i t="grand">
      <x/>
    </i>
  </rowItems>
  <colItems count="1">
    <i/>
  </colItems>
  <dataFields count="1">
    <dataField name="求和项:支出金额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colGrandTotals="0" itemPrintTitles="1" createdVersion="3" indent="0" outline="1" outlineData="1" multipleFieldFilters="0" chartFormat="4">
  <location ref="A3:E10" firstHeaderRow="1" firstDataRow="2" firstDataCol="1"/>
  <pivotFields count="8">
    <pivotField showAll="0"/>
    <pivotField axis="axisCol" showAll="0">
      <items count="5">
        <item x="0"/>
        <item x="1"/>
        <item f="1" x="2"/>
        <item f="1" x="3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2"/>
        <item x="1"/>
        <item x="4"/>
        <item x="3"/>
        <item x="0"/>
        <item t="default"/>
      </items>
    </pivotField>
    <pivotField dataField="1" numFmtId="176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求和项:支出金额" fld="5" baseField="0" baseItem="0"/>
  </dataFields>
  <formats count="2">
    <format dxfId="1">
      <pivotArea type="all" dataOnly="0" outline="0" fieldPosition="0"/>
    </format>
    <format dxfId="0">
      <pivotArea outline="0" collapsedLevelsAreSubtotals="1" fieldPosition="0">
        <references count="1">
          <reference field="1" count="1" selected="0">
            <x v="3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6" sqref="A6"/>
    </sheetView>
  </sheetViews>
  <sheetFormatPr defaultRowHeight="13.5"/>
  <cols>
    <col min="1" max="1" width="11" customWidth="1"/>
    <col min="2" max="2" width="17.625" bestFit="1" customWidth="1"/>
    <col min="3" max="3" width="7.375" bestFit="1" customWidth="1"/>
    <col min="4" max="4" width="8.5" bestFit="1" customWidth="1"/>
    <col min="5" max="5" width="13.875" bestFit="1" customWidth="1"/>
    <col min="6" max="6" width="12.75" bestFit="1" customWidth="1"/>
  </cols>
  <sheetData>
    <row r="3" spans="1:2">
      <c r="A3" s="2" t="s">
        <v>114</v>
      </c>
      <c r="B3" t="s">
        <v>116</v>
      </c>
    </row>
    <row r="4" spans="1:2">
      <c r="A4" s="3" t="s">
        <v>86</v>
      </c>
      <c r="B4" s="4">
        <v>40200</v>
      </c>
    </row>
    <row r="5" spans="1:2">
      <c r="A5" s="3" t="s">
        <v>82</v>
      </c>
      <c r="B5" s="4">
        <v>15450</v>
      </c>
    </row>
    <row r="6" spans="1:2">
      <c r="A6" s="3" t="s">
        <v>87</v>
      </c>
      <c r="B6" s="4">
        <v>10700</v>
      </c>
    </row>
    <row r="7" spans="1:2">
      <c r="A7" s="3" t="s">
        <v>78</v>
      </c>
      <c r="B7" s="4">
        <v>8396</v>
      </c>
    </row>
    <row r="8" spans="1:2">
      <c r="A8" s="3" t="s">
        <v>80</v>
      </c>
      <c r="B8" s="4">
        <v>7200</v>
      </c>
    </row>
    <row r="9" spans="1:2">
      <c r="A9" s="3" t="s">
        <v>90</v>
      </c>
      <c r="B9" s="4">
        <v>6360</v>
      </c>
    </row>
    <row r="10" spans="1:2">
      <c r="A10" s="3" t="s">
        <v>84</v>
      </c>
      <c r="B10" s="4">
        <v>5719</v>
      </c>
    </row>
    <row r="11" spans="1:2">
      <c r="A11" s="3" t="s">
        <v>83</v>
      </c>
      <c r="B11" s="4">
        <v>4784</v>
      </c>
    </row>
    <row r="12" spans="1:2">
      <c r="A12" s="3" t="s">
        <v>81</v>
      </c>
      <c r="B12" s="4">
        <v>4603</v>
      </c>
    </row>
    <row r="13" spans="1:2">
      <c r="A13" s="3" t="s">
        <v>79</v>
      </c>
      <c r="B13" s="4">
        <v>1600</v>
      </c>
    </row>
    <row r="14" spans="1:2">
      <c r="A14" s="3" t="s">
        <v>88</v>
      </c>
      <c r="B14" s="4">
        <v>1138</v>
      </c>
    </row>
    <row r="15" spans="1:2">
      <c r="A15" s="3" t="s">
        <v>115</v>
      </c>
      <c r="B15" s="4">
        <v>106150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B7" sqref="B7"/>
    </sheetView>
  </sheetViews>
  <sheetFormatPr defaultRowHeight="13.5"/>
  <cols>
    <col min="1" max="1" width="16.375" customWidth="1"/>
    <col min="2" max="2" width="9.5" bestFit="1" customWidth="1"/>
    <col min="3" max="3" width="7.375" bestFit="1" customWidth="1"/>
    <col min="4" max="4" width="8.5" bestFit="1" customWidth="1"/>
    <col min="5" max="5" width="10.75" bestFit="1" customWidth="1"/>
    <col min="6" max="6" width="14.5" bestFit="1" customWidth="1"/>
  </cols>
  <sheetData>
    <row r="3" spans="1:5" ht="16.5">
      <c r="A3" s="5" t="s">
        <v>117</v>
      </c>
      <c r="B3" s="5" t="s">
        <v>118</v>
      </c>
      <c r="C3" s="1"/>
      <c r="D3" s="1"/>
      <c r="E3" s="1"/>
    </row>
    <row r="4" spans="1:5" ht="16.5">
      <c r="A4" s="5" t="s">
        <v>119</v>
      </c>
      <c r="B4" s="1">
        <v>1</v>
      </c>
      <c r="C4" s="1">
        <v>2</v>
      </c>
      <c r="D4" s="1" t="s">
        <v>124</v>
      </c>
      <c r="E4" s="1" t="s">
        <v>125</v>
      </c>
    </row>
    <row r="5" spans="1:5" ht="16.5">
      <c r="A5" s="6" t="s">
        <v>121</v>
      </c>
      <c r="B5" s="7">
        <v>47767</v>
      </c>
      <c r="C5" s="7">
        <v>13485</v>
      </c>
      <c r="D5" s="7">
        <v>-34282</v>
      </c>
      <c r="E5" s="8">
        <v>-0.71769213055037995</v>
      </c>
    </row>
    <row r="6" spans="1:5" ht="16.5">
      <c r="A6" s="6" t="s">
        <v>66</v>
      </c>
      <c r="B6" s="7">
        <v>1963</v>
      </c>
      <c r="C6" s="7">
        <v>1370</v>
      </c>
      <c r="D6" s="7">
        <v>-593</v>
      </c>
      <c r="E6" s="8">
        <v>-0.3020886398369842</v>
      </c>
    </row>
    <row r="7" spans="1:5" ht="16.5">
      <c r="A7" s="6" t="s">
        <v>122</v>
      </c>
      <c r="B7" s="7">
        <v>285</v>
      </c>
      <c r="C7" s="7">
        <v>7040</v>
      </c>
      <c r="D7" s="7">
        <v>6755</v>
      </c>
      <c r="E7" s="8">
        <v>23.701754385964911</v>
      </c>
    </row>
    <row r="8" spans="1:5" ht="16.5">
      <c r="A8" s="6" t="s">
        <v>123</v>
      </c>
      <c r="B8" s="7">
        <v>2970</v>
      </c>
      <c r="C8" s="7">
        <v>5073</v>
      </c>
      <c r="D8" s="7">
        <v>2103</v>
      </c>
      <c r="E8" s="8">
        <v>0.70808080808080809</v>
      </c>
    </row>
    <row r="9" spans="1:5" ht="16.5">
      <c r="A9" s="6" t="s">
        <v>65</v>
      </c>
      <c r="B9" s="7">
        <v>16617</v>
      </c>
      <c r="C9" s="7">
        <v>9580</v>
      </c>
      <c r="D9" s="7">
        <v>-7037</v>
      </c>
      <c r="E9" s="8">
        <v>-0.42348197628934225</v>
      </c>
    </row>
    <row r="10" spans="1:5" ht="16.5">
      <c r="A10" s="6" t="s">
        <v>120</v>
      </c>
      <c r="B10" s="7">
        <v>69602</v>
      </c>
      <c r="C10" s="7">
        <v>36548</v>
      </c>
      <c r="D10" s="7">
        <v>-33054</v>
      </c>
      <c r="E10" s="8">
        <v>22.966572447369014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H19" sqref="H19"/>
    </sheetView>
  </sheetViews>
  <sheetFormatPr defaultRowHeight="13.5"/>
  <cols>
    <col min="1" max="1" width="6.125" customWidth="1"/>
    <col min="2" max="3" width="3.875" customWidth="1"/>
    <col min="4" max="4" width="11.625" customWidth="1"/>
    <col min="5" max="5" width="10.75" customWidth="1"/>
    <col min="6" max="6" width="14.5" customWidth="1"/>
    <col min="7" max="7" width="15" customWidth="1"/>
    <col min="8" max="8" width="11.5" customWidth="1"/>
    <col min="9" max="9" width="9.75" customWidth="1"/>
  </cols>
  <sheetData>
    <row r="1" spans="1:10" ht="41.25" customHeight="1" thickBot="1">
      <c r="A1" s="27" t="s">
        <v>155</v>
      </c>
      <c r="B1" s="28"/>
      <c r="C1" s="28"/>
      <c r="D1" s="28"/>
      <c r="E1" s="28"/>
      <c r="F1" s="28"/>
      <c r="G1" s="28"/>
      <c r="H1" s="28"/>
    </row>
    <row r="2" spans="1:10" ht="17.25" customHeight="1">
      <c r="A2" s="13" t="s">
        <v>0</v>
      </c>
      <c r="B2" s="14" t="s">
        <v>1</v>
      </c>
      <c r="C2" s="14" t="s">
        <v>2</v>
      </c>
      <c r="D2" s="14" t="s">
        <v>3</v>
      </c>
      <c r="E2" s="14" t="s">
        <v>6</v>
      </c>
      <c r="F2" s="14" t="s">
        <v>4</v>
      </c>
      <c r="G2" s="14" t="s">
        <v>5</v>
      </c>
      <c r="H2" s="15" t="s">
        <v>7</v>
      </c>
    </row>
    <row r="3" spans="1:10" ht="15">
      <c r="A3" s="16" t="s">
        <v>20</v>
      </c>
      <c r="B3" s="17">
        <v>1</v>
      </c>
      <c r="C3" s="17">
        <v>1</v>
      </c>
      <c r="D3" s="18" t="s">
        <v>97</v>
      </c>
      <c r="E3" s="17" t="s">
        <v>65</v>
      </c>
      <c r="F3" s="19">
        <v>1200</v>
      </c>
      <c r="G3" s="18" t="s">
        <v>98</v>
      </c>
      <c r="H3" s="20" t="s">
        <v>157</v>
      </c>
      <c r="J3" s="9" t="s">
        <v>22</v>
      </c>
    </row>
    <row r="4" spans="1:10" ht="15">
      <c r="A4" s="16" t="s">
        <v>91</v>
      </c>
      <c r="B4" s="17">
        <v>1</v>
      </c>
      <c r="C4" s="17">
        <v>1</v>
      </c>
      <c r="D4" s="18" t="s">
        <v>92</v>
      </c>
      <c r="E4" s="17" t="s">
        <v>66</v>
      </c>
      <c r="F4" s="19">
        <v>650</v>
      </c>
      <c r="G4" s="18" t="s">
        <v>99</v>
      </c>
      <c r="H4" s="20" t="s">
        <v>67</v>
      </c>
      <c r="J4" s="9" t="s">
        <v>25</v>
      </c>
    </row>
    <row r="5" spans="1:10" ht="15">
      <c r="A5" s="16" t="s">
        <v>8</v>
      </c>
      <c r="B5" s="17">
        <v>1</v>
      </c>
      <c r="C5" s="17">
        <v>2</v>
      </c>
      <c r="D5" s="18" t="s">
        <v>152</v>
      </c>
      <c r="E5" s="17" t="s">
        <v>65</v>
      </c>
      <c r="F5" s="19">
        <v>4800</v>
      </c>
      <c r="G5" s="18" t="s">
        <v>100</v>
      </c>
      <c r="H5" s="20" t="s">
        <v>93</v>
      </c>
      <c r="J5" s="9" t="s">
        <v>21</v>
      </c>
    </row>
    <row r="6" spans="1:10" ht="15">
      <c r="A6" s="16" t="s">
        <v>9</v>
      </c>
      <c r="B6" s="17">
        <v>1</v>
      </c>
      <c r="C6" s="17">
        <v>2</v>
      </c>
      <c r="D6" s="18" t="s">
        <v>68</v>
      </c>
      <c r="E6" s="17" t="s">
        <v>66</v>
      </c>
      <c r="F6" s="19">
        <v>800</v>
      </c>
      <c r="G6" s="18"/>
      <c r="H6" s="20" t="s">
        <v>94</v>
      </c>
      <c r="J6" s="9" t="s">
        <v>28</v>
      </c>
    </row>
    <row r="7" spans="1:10" ht="15">
      <c r="A7" s="16" t="s">
        <v>10</v>
      </c>
      <c r="B7" s="17">
        <v>1</v>
      </c>
      <c r="C7" s="17">
        <v>6</v>
      </c>
      <c r="D7" s="18" t="s">
        <v>101</v>
      </c>
      <c r="E7" s="17" t="s">
        <v>102</v>
      </c>
      <c r="F7" s="19">
        <v>1500</v>
      </c>
      <c r="G7" s="18" t="s">
        <v>95</v>
      </c>
      <c r="H7" s="20" t="s">
        <v>161</v>
      </c>
      <c r="J7" s="9" t="s">
        <v>29</v>
      </c>
    </row>
    <row r="8" spans="1:10" ht="15">
      <c r="A8" s="16" t="s">
        <v>11</v>
      </c>
      <c r="B8" s="17">
        <v>1</v>
      </c>
      <c r="C8" s="17">
        <v>6</v>
      </c>
      <c r="D8" s="18" t="s">
        <v>69</v>
      </c>
      <c r="E8" s="17" t="s">
        <v>102</v>
      </c>
      <c r="F8" s="19">
        <v>587</v>
      </c>
      <c r="G8" s="18" t="s">
        <v>158</v>
      </c>
      <c r="H8" s="20" t="s">
        <v>159</v>
      </c>
      <c r="J8" s="9" t="s">
        <v>26</v>
      </c>
    </row>
    <row r="9" spans="1:10" ht="15">
      <c r="A9" s="16" t="s">
        <v>12</v>
      </c>
      <c r="B9" s="17">
        <v>1</v>
      </c>
      <c r="C9" s="17">
        <v>9</v>
      </c>
      <c r="D9" s="18" t="s">
        <v>92</v>
      </c>
      <c r="E9" s="17" t="s">
        <v>66</v>
      </c>
      <c r="F9" s="19">
        <v>450</v>
      </c>
      <c r="G9" s="18" t="s">
        <v>103</v>
      </c>
      <c r="H9" s="20" t="s">
        <v>96</v>
      </c>
      <c r="J9" s="9" t="s">
        <v>23</v>
      </c>
    </row>
    <row r="10" spans="1:10" ht="15">
      <c r="A10" s="16" t="s">
        <v>13</v>
      </c>
      <c r="B10" s="17">
        <v>1</v>
      </c>
      <c r="C10" s="17">
        <v>9</v>
      </c>
      <c r="D10" s="18" t="s">
        <v>70</v>
      </c>
      <c r="E10" s="17" t="s">
        <v>104</v>
      </c>
      <c r="F10" s="19">
        <v>258</v>
      </c>
      <c r="G10" s="18" t="s">
        <v>71</v>
      </c>
      <c r="H10" s="20" t="s">
        <v>85</v>
      </c>
      <c r="J10" s="9" t="s">
        <v>24</v>
      </c>
    </row>
    <row r="11" spans="1:10" ht="15">
      <c r="A11" s="16" t="s">
        <v>14</v>
      </c>
      <c r="B11" s="17">
        <v>1</v>
      </c>
      <c r="C11" s="17">
        <v>13</v>
      </c>
      <c r="D11" s="18" t="s">
        <v>101</v>
      </c>
      <c r="E11" s="17" t="s">
        <v>102</v>
      </c>
      <c r="F11" s="19">
        <v>2680</v>
      </c>
      <c r="G11" s="18" t="s">
        <v>105</v>
      </c>
      <c r="H11" s="20" t="s">
        <v>161</v>
      </c>
      <c r="J11" s="9" t="s">
        <v>27</v>
      </c>
    </row>
    <row r="12" spans="1:10" ht="15">
      <c r="A12" s="16" t="s">
        <v>15</v>
      </c>
      <c r="B12" s="17">
        <v>1</v>
      </c>
      <c r="C12" s="17">
        <v>13</v>
      </c>
      <c r="D12" s="18" t="s">
        <v>70</v>
      </c>
      <c r="E12" s="17" t="s">
        <v>65</v>
      </c>
      <c r="F12" s="19">
        <v>2675</v>
      </c>
      <c r="G12" s="18" t="s">
        <v>72</v>
      </c>
      <c r="H12" s="20" t="s">
        <v>164</v>
      </c>
      <c r="J12" s="9" t="s">
        <v>31</v>
      </c>
    </row>
    <row r="13" spans="1:10" ht="15">
      <c r="A13" s="16" t="s">
        <v>16</v>
      </c>
      <c r="B13" s="17">
        <v>1</v>
      </c>
      <c r="C13" s="17">
        <v>13</v>
      </c>
      <c r="D13" s="18" t="s">
        <v>73</v>
      </c>
      <c r="E13" s="17" t="s">
        <v>102</v>
      </c>
      <c r="F13" s="19">
        <v>32000</v>
      </c>
      <c r="G13" s="18" t="s">
        <v>106</v>
      </c>
      <c r="H13" s="20" t="s">
        <v>74</v>
      </c>
      <c r="J13" s="9" t="s">
        <v>30</v>
      </c>
    </row>
    <row r="14" spans="1:10" ht="15">
      <c r="A14" s="16" t="s">
        <v>17</v>
      </c>
      <c r="B14" s="17">
        <v>1</v>
      </c>
      <c r="C14" s="17">
        <v>16</v>
      </c>
      <c r="D14" s="18" t="s">
        <v>68</v>
      </c>
      <c r="E14" s="17" t="s">
        <v>104</v>
      </c>
      <c r="F14" s="19">
        <v>650</v>
      </c>
      <c r="G14" s="18"/>
      <c r="H14" s="20" t="s">
        <v>94</v>
      </c>
      <c r="J14" s="9" t="s">
        <v>32</v>
      </c>
    </row>
    <row r="15" spans="1:10" ht="15">
      <c r="A15" s="16" t="s">
        <v>18</v>
      </c>
      <c r="B15" s="17">
        <v>1</v>
      </c>
      <c r="C15" s="17">
        <v>16</v>
      </c>
      <c r="D15" s="18" t="s">
        <v>70</v>
      </c>
      <c r="E15" s="17" t="s">
        <v>65</v>
      </c>
      <c r="F15" s="19">
        <v>20</v>
      </c>
      <c r="G15" s="18" t="s">
        <v>75</v>
      </c>
      <c r="H15" s="20" t="s">
        <v>85</v>
      </c>
    </row>
    <row r="16" spans="1:10" ht="15">
      <c r="A16" s="16" t="s">
        <v>19</v>
      </c>
      <c r="B16" s="17">
        <v>1</v>
      </c>
      <c r="C16" s="17">
        <v>19</v>
      </c>
      <c r="D16" s="18" t="s">
        <v>87</v>
      </c>
      <c r="E16" s="17" t="s">
        <v>65</v>
      </c>
      <c r="F16" s="19">
        <v>2800</v>
      </c>
      <c r="G16" s="18" t="s">
        <v>107</v>
      </c>
      <c r="H16" s="20" t="s">
        <v>161</v>
      </c>
    </row>
    <row r="17" spans="1:8" ht="15">
      <c r="A17" s="16" t="s">
        <v>33</v>
      </c>
      <c r="B17" s="17">
        <v>1</v>
      </c>
      <c r="C17" s="17">
        <v>19</v>
      </c>
      <c r="D17" s="18" t="s">
        <v>76</v>
      </c>
      <c r="E17" s="17" t="s">
        <v>104</v>
      </c>
      <c r="F17" s="19">
        <v>500</v>
      </c>
      <c r="G17" s="18"/>
      <c r="H17" s="20" t="s">
        <v>160</v>
      </c>
    </row>
    <row r="18" spans="1:8" ht="15">
      <c r="A18" s="16" t="s">
        <v>34</v>
      </c>
      <c r="B18" s="17">
        <v>1</v>
      </c>
      <c r="C18" s="17">
        <v>23</v>
      </c>
      <c r="D18" s="18" t="s">
        <v>69</v>
      </c>
      <c r="E18" s="17" t="s">
        <v>104</v>
      </c>
      <c r="F18" s="19">
        <v>700</v>
      </c>
      <c r="G18" s="18" t="s">
        <v>108</v>
      </c>
      <c r="H18" s="20" t="s">
        <v>109</v>
      </c>
    </row>
    <row r="19" spans="1:8" ht="15">
      <c r="A19" s="16" t="s">
        <v>35</v>
      </c>
      <c r="B19" s="17">
        <v>1</v>
      </c>
      <c r="C19" s="17">
        <v>23</v>
      </c>
      <c r="D19" s="18" t="s">
        <v>76</v>
      </c>
      <c r="E19" s="17" t="s">
        <v>104</v>
      </c>
      <c r="F19" s="19">
        <v>165</v>
      </c>
      <c r="G19" s="18"/>
      <c r="H19" s="20" t="s">
        <v>77</v>
      </c>
    </row>
    <row r="20" spans="1:8" ht="15">
      <c r="A20" s="16" t="s">
        <v>36</v>
      </c>
      <c r="B20" s="17">
        <v>1</v>
      </c>
      <c r="C20" s="17">
        <v>23</v>
      </c>
      <c r="D20" s="18" t="s">
        <v>87</v>
      </c>
      <c r="E20" s="17" t="s">
        <v>102</v>
      </c>
      <c r="F20" s="19">
        <v>5000</v>
      </c>
      <c r="G20" s="18"/>
      <c r="H20" s="20" t="s">
        <v>161</v>
      </c>
    </row>
    <row r="21" spans="1:8" ht="15">
      <c r="A21" s="16" t="s">
        <v>37</v>
      </c>
      <c r="B21" s="17">
        <v>1</v>
      </c>
      <c r="C21" s="17">
        <v>28</v>
      </c>
      <c r="D21" s="18" t="s">
        <v>68</v>
      </c>
      <c r="E21" s="17" t="s">
        <v>104</v>
      </c>
      <c r="F21" s="19">
        <v>650</v>
      </c>
      <c r="G21" s="18" t="s">
        <v>110</v>
      </c>
      <c r="H21" s="20" t="s">
        <v>85</v>
      </c>
    </row>
    <row r="22" spans="1:8" ht="15">
      <c r="A22" s="16" t="s">
        <v>38</v>
      </c>
      <c r="B22" s="17">
        <v>1</v>
      </c>
      <c r="C22" s="17">
        <v>28</v>
      </c>
      <c r="D22" s="18" t="s">
        <v>97</v>
      </c>
      <c r="E22" s="17" t="s">
        <v>65</v>
      </c>
      <c r="F22" s="19">
        <v>500</v>
      </c>
      <c r="G22" s="18"/>
      <c r="H22" s="20" t="s">
        <v>157</v>
      </c>
    </row>
    <row r="23" spans="1:8" ht="15">
      <c r="A23" s="16" t="s">
        <v>39</v>
      </c>
      <c r="B23" s="17">
        <v>1</v>
      </c>
      <c r="C23" s="17">
        <v>28</v>
      </c>
      <c r="D23" s="18" t="s">
        <v>101</v>
      </c>
      <c r="E23" s="17" t="s">
        <v>102</v>
      </c>
      <c r="F23" s="19">
        <v>5000</v>
      </c>
      <c r="G23" s="18"/>
      <c r="H23" s="20" t="s">
        <v>161</v>
      </c>
    </row>
    <row r="24" spans="1:8" ht="15">
      <c r="A24" s="16" t="s">
        <v>40</v>
      </c>
      <c r="B24" s="17">
        <v>1</v>
      </c>
      <c r="C24" s="17">
        <v>30</v>
      </c>
      <c r="D24" s="18" t="s">
        <v>76</v>
      </c>
      <c r="E24" s="17" t="s">
        <v>104</v>
      </c>
      <c r="F24" s="19">
        <v>15</v>
      </c>
      <c r="G24" s="18"/>
      <c r="H24" s="20" t="s">
        <v>77</v>
      </c>
    </row>
    <row r="25" spans="1:8" ht="15">
      <c r="A25" s="16" t="s">
        <v>41</v>
      </c>
      <c r="B25" s="17">
        <v>1</v>
      </c>
      <c r="C25" s="17">
        <v>30</v>
      </c>
      <c r="D25" s="18" t="s">
        <v>69</v>
      </c>
      <c r="E25" s="17" t="s">
        <v>111</v>
      </c>
      <c r="F25" s="19">
        <v>285</v>
      </c>
      <c r="G25" s="18"/>
      <c r="H25" s="20" t="s">
        <v>89</v>
      </c>
    </row>
    <row r="26" spans="1:8" ht="15">
      <c r="A26" s="16" t="s">
        <v>42</v>
      </c>
      <c r="B26" s="17">
        <v>2</v>
      </c>
      <c r="C26" s="17">
        <v>5</v>
      </c>
      <c r="D26" s="18" t="s">
        <v>73</v>
      </c>
      <c r="E26" s="17" t="s">
        <v>102</v>
      </c>
      <c r="F26" s="19">
        <v>2200</v>
      </c>
      <c r="G26" s="18" t="s">
        <v>112</v>
      </c>
      <c r="H26" s="20" t="s">
        <v>74</v>
      </c>
    </row>
    <row r="27" spans="1:8" ht="15">
      <c r="A27" s="16" t="s">
        <v>43</v>
      </c>
      <c r="B27" s="17">
        <v>2</v>
      </c>
      <c r="C27" s="17">
        <v>5</v>
      </c>
      <c r="D27" s="18" t="s">
        <v>97</v>
      </c>
      <c r="E27" s="17" t="s">
        <v>65</v>
      </c>
      <c r="F27" s="19">
        <v>300</v>
      </c>
      <c r="G27" s="18"/>
      <c r="H27" s="20" t="s">
        <v>162</v>
      </c>
    </row>
    <row r="28" spans="1:8" ht="15">
      <c r="A28" s="16" t="s">
        <v>44</v>
      </c>
      <c r="B28" s="17">
        <v>2</v>
      </c>
      <c r="C28" s="17">
        <v>5</v>
      </c>
      <c r="D28" s="18" t="s">
        <v>68</v>
      </c>
      <c r="E28" s="17" t="s">
        <v>104</v>
      </c>
      <c r="F28" s="19">
        <v>680</v>
      </c>
      <c r="G28" s="18"/>
      <c r="H28" s="20" t="s">
        <v>109</v>
      </c>
    </row>
    <row r="29" spans="1:8" ht="15">
      <c r="A29" s="16" t="s">
        <v>45</v>
      </c>
      <c r="B29" s="17">
        <v>2</v>
      </c>
      <c r="C29" s="17">
        <v>9</v>
      </c>
      <c r="D29" s="18" t="s">
        <v>73</v>
      </c>
      <c r="E29" s="17" t="s">
        <v>102</v>
      </c>
      <c r="F29" s="19">
        <v>5000</v>
      </c>
      <c r="G29" s="18" t="s">
        <v>106</v>
      </c>
      <c r="H29" s="20" t="s">
        <v>74</v>
      </c>
    </row>
    <row r="30" spans="1:8" ht="15">
      <c r="A30" s="16" t="s">
        <v>46</v>
      </c>
      <c r="B30" s="17">
        <v>2</v>
      </c>
      <c r="C30" s="17">
        <v>9</v>
      </c>
      <c r="D30" s="18" t="s">
        <v>70</v>
      </c>
      <c r="E30" s="17" t="s">
        <v>65</v>
      </c>
      <c r="F30" s="19">
        <v>2180</v>
      </c>
      <c r="G30" s="18" t="s">
        <v>72</v>
      </c>
      <c r="H30" s="20" t="s">
        <v>164</v>
      </c>
    </row>
    <row r="31" spans="1:8" ht="15">
      <c r="A31" s="16" t="s">
        <v>47</v>
      </c>
      <c r="B31" s="17">
        <v>2</v>
      </c>
      <c r="C31" s="17">
        <v>9</v>
      </c>
      <c r="D31" s="18" t="s">
        <v>70</v>
      </c>
      <c r="E31" s="17" t="s">
        <v>65</v>
      </c>
      <c r="F31" s="19">
        <v>24</v>
      </c>
      <c r="G31" s="18" t="s">
        <v>75</v>
      </c>
      <c r="H31" s="20" t="s">
        <v>85</v>
      </c>
    </row>
    <row r="32" spans="1:8" ht="15">
      <c r="A32" s="16" t="s">
        <v>48</v>
      </c>
      <c r="B32" s="17">
        <v>2</v>
      </c>
      <c r="C32" s="17">
        <v>10</v>
      </c>
      <c r="D32" s="18" t="s">
        <v>97</v>
      </c>
      <c r="E32" s="17" t="s">
        <v>65</v>
      </c>
      <c r="F32" s="19">
        <v>338</v>
      </c>
      <c r="G32" s="18"/>
      <c r="H32" s="20" t="s">
        <v>162</v>
      </c>
    </row>
    <row r="33" spans="1:8" ht="15">
      <c r="A33" s="16" t="s">
        <v>49</v>
      </c>
      <c r="B33" s="17">
        <v>2</v>
      </c>
      <c r="C33" s="17">
        <v>10</v>
      </c>
      <c r="D33" s="18" t="s">
        <v>68</v>
      </c>
      <c r="E33" s="17" t="s">
        <v>104</v>
      </c>
      <c r="F33" s="19">
        <v>880</v>
      </c>
      <c r="G33" s="18"/>
      <c r="H33" s="20" t="s">
        <v>85</v>
      </c>
    </row>
    <row r="34" spans="1:8" ht="15">
      <c r="A34" s="16" t="s">
        <v>50</v>
      </c>
      <c r="B34" s="17">
        <v>2</v>
      </c>
      <c r="C34" s="17">
        <v>10</v>
      </c>
      <c r="D34" s="18" t="s">
        <v>69</v>
      </c>
      <c r="E34" s="17" t="s">
        <v>111</v>
      </c>
      <c r="F34" s="19">
        <v>680</v>
      </c>
      <c r="G34" s="18"/>
      <c r="H34" s="20" t="s">
        <v>109</v>
      </c>
    </row>
    <row r="35" spans="1:8" ht="15">
      <c r="A35" s="16" t="s">
        <v>51</v>
      </c>
      <c r="B35" s="17">
        <v>2</v>
      </c>
      <c r="C35" s="17">
        <v>16</v>
      </c>
      <c r="D35" s="18" t="s">
        <v>113</v>
      </c>
      <c r="E35" s="17" t="s">
        <v>111</v>
      </c>
      <c r="F35" s="19">
        <v>1280</v>
      </c>
      <c r="G35" s="18"/>
      <c r="H35" s="20" t="s">
        <v>163</v>
      </c>
    </row>
    <row r="36" spans="1:8" ht="15">
      <c r="A36" s="16" t="s">
        <v>52</v>
      </c>
      <c r="B36" s="17">
        <v>2</v>
      </c>
      <c r="C36" s="17">
        <v>16</v>
      </c>
      <c r="D36" s="18" t="s">
        <v>152</v>
      </c>
      <c r="E36" s="17" t="s">
        <v>65</v>
      </c>
      <c r="F36" s="19">
        <v>1800</v>
      </c>
      <c r="G36" s="18"/>
      <c r="H36" s="20" t="s">
        <v>93</v>
      </c>
    </row>
    <row r="37" spans="1:8" ht="15">
      <c r="A37" s="16" t="s">
        <v>53</v>
      </c>
      <c r="B37" s="17">
        <v>2</v>
      </c>
      <c r="C37" s="17">
        <v>16</v>
      </c>
      <c r="D37" s="18" t="s">
        <v>101</v>
      </c>
      <c r="E37" s="17" t="s">
        <v>102</v>
      </c>
      <c r="F37" s="19">
        <v>6200</v>
      </c>
      <c r="G37" s="18"/>
      <c r="H37" s="20" t="s">
        <v>161</v>
      </c>
    </row>
    <row r="38" spans="1:8" ht="15">
      <c r="A38" s="16" t="s">
        <v>54</v>
      </c>
      <c r="B38" s="17">
        <v>2</v>
      </c>
      <c r="C38" s="17">
        <v>20</v>
      </c>
      <c r="D38" s="18" t="s">
        <v>76</v>
      </c>
      <c r="E38" s="17" t="s">
        <v>104</v>
      </c>
      <c r="F38" s="19">
        <v>128</v>
      </c>
      <c r="G38" s="18"/>
      <c r="H38" s="20" t="s">
        <v>160</v>
      </c>
    </row>
    <row r="39" spans="1:8" ht="15">
      <c r="A39" s="16" t="s">
        <v>55</v>
      </c>
      <c r="B39" s="17">
        <v>2</v>
      </c>
      <c r="C39" s="17">
        <v>20</v>
      </c>
      <c r="D39" s="18" t="s">
        <v>70</v>
      </c>
      <c r="E39" s="17" t="s">
        <v>102</v>
      </c>
      <c r="F39" s="19">
        <v>15</v>
      </c>
      <c r="G39" s="18" t="s">
        <v>71</v>
      </c>
      <c r="H39" s="20" t="s">
        <v>85</v>
      </c>
    </row>
    <row r="40" spans="1:8" ht="15">
      <c r="A40" s="16" t="s">
        <v>56</v>
      </c>
      <c r="B40" s="17">
        <v>2</v>
      </c>
      <c r="C40" s="17">
        <v>20</v>
      </c>
      <c r="D40" s="18" t="s">
        <v>69</v>
      </c>
      <c r="E40" s="17" t="s">
        <v>104</v>
      </c>
      <c r="F40" s="19">
        <v>2500</v>
      </c>
      <c r="G40" s="18"/>
      <c r="H40" s="20" t="s">
        <v>89</v>
      </c>
    </row>
    <row r="41" spans="1:8" ht="15">
      <c r="A41" s="16" t="s">
        <v>57</v>
      </c>
      <c r="B41" s="17">
        <v>2</v>
      </c>
      <c r="C41" s="17">
        <v>24</v>
      </c>
      <c r="D41" s="18" t="s">
        <v>92</v>
      </c>
      <c r="E41" s="17" t="s">
        <v>66</v>
      </c>
      <c r="F41" s="19">
        <v>500</v>
      </c>
      <c r="G41" s="18"/>
      <c r="H41" s="20" t="s">
        <v>67</v>
      </c>
    </row>
    <row r="42" spans="1:8" ht="15">
      <c r="A42" s="16" t="s">
        <v>58</v>
      </c>
      <c r="B42" s="17">
        <v>2</v>
      </c>
      <c r="C42" s="17">
        <v>24</v>
      </c>
      <c r="D42" s="18" t="s">
        <v>70</v>
      </c>
      <c r="E42" s="17" t="s">
        <v>104</v>
      </c>
      <c r="F42" s="19">
        <v>545</v>
      </c>
      <c r="G42" s="18" t="s">
        <v>71</v>
      </c>
      <c r="H42" s="20" t="s">
        <v>85</v>
      </c>
    </row>
    <row r="43" spans="1:8" ht="15">
      <c r="A43" s="16" t="s">
        <v>59</v>
      </c>
      <c r="B43" s="17">
        <v>2</v>
      </c>
      <c r="C43" s="17">
        <v>24</v>
      </c>
      <c r="D43" s="18" t="s">
        <v>68</v>
      </c>
      <c r="E43" s="17" t="s">
        <v>66</v>
      </c>
      <c r="F43" s="19">
        <v>870</v>
      </c>
      <c r="G43" s="18"/>
      <c r="H43" s="20" t="s">
        <v>109</v>
      </c>
    </row>
    <row r="44" spans="1:8" ht="15">
      <c r="A44" s="16" t="s">
        <v>60</v>
      </c>
      <c r="B44" s="17">
        <v>2</v>
      </c>
      <c r="C44" s="17">
        <v>24</v>
      </c>
      <c r="D44" s="18" t="s">
        <v>76</v>
      </c>
      <c r="E44" s="17" t="s">
        <v>104</v>
      </c>
      <c r="F44" s="19">
        <v>330</v>
      </c>
      <c r="G44" s="18"/>
      <c r="H44" s="20" t="s">
        <v>77</v>
      </c>
    </row>
    <row r="45" spans="1:8" ht="15">
      <c r="A45" s="16" t="s">
        <v>61</v>
      </c>
      <c r="B45" s="17">
        <v>2</v>
      </c>
      <c r="C45" s="17">
        <v>27</v>
      </c>
      <c r="D45" s="18" t="s">
        <v>87</v>
      </c>
      <c r="E45" s="17" t="s">
        <v>65</v>
      </c>
      <c r="F45" s="19">
        <v>2900</v>
      </c>
      <c r="G45" s="18"/>
      <c r="H45" s="20" t="s">
        <v>161</v>
      </c>
    </row>
    <row r="46" spans="1:8" ht="15">
      <c r="A46" s="16" t="s">
        <v>62</v>
      </c>
      <c r="B46" s="17">
        <v>2</v>
      </c>
      <c r="C46" s="17">
        <v>27</v>
      </c>
      <c r="D46" s="18" t="s">
        <v>97</v>
      </c>
      <c r="E46" s="17" t="s">
        <v>65</v>
      </c>
      <c r="F46" s="19">
        <v>2000</v>
      </c>
      <c r="G46" s="18"/>
      <c r="H46" s="20" t="s">
        <v>157</v>
      </c>
    </row>
    <row r="47" spans="1:8" ht="15">
      <c r="A47" s="16" t="s">
        <v>63</v>
      </c>
      <c r="B47" s="17">
        <v>2</v>
      </c>
      <c r="C47" s="17">
        <v>28</v>
      </c>
      <c r="D47" s="18" t="s">
        <v>113</v>
      </c>
      <c r="E47" s="17" t="s">
        <v>111</v>
      </c>
      <c r="F47" s="19">
        <v>2200</v>
      </c>
      <c r="G47" s="18"/>
      <c r="H47" s="20" t="s">
        <v>163</v>
      </c>
    </row>
    <row r="48" spans="1:8" ht="15.75" thickBot="1">
      <c r="A48" s="21" t="s">
        <v>64</v>
      </c>
      <c r="B48" s="22">
        <v>2</v>
      </c>
      <c r="C48" s="22">
        <v>28</v>
      </c>
      <c r="D48" s="23" t="s">
        <v>113</v>
      </c>
      <c r="E48" s="22" t="s">
        <v>111</v>
      </c>
      <c r="F48" s="24">
        <v>2800</v>
      </c>
      <c r="G48" s="23"/>
      <c r="H48" s="25" t="s">
        <v>163</v>
      </c>
    </row>
  </sheetData>
  <mergeCells count="1">
    <mergeCell ref="A1:H1"/>
  </mergeCells>
  <phoneticPr fontId="1" type="noConversion"/>
  <dataValidations count="2">
    <dataValidation type="list" allowBlank="1" showInputMessage="1" showErrorMessage="1" prompt="请在下拉菜单中选择费用类别！" sqref="D3:D48">
      <formula1>$J$3:$J$14</formula1>
    </dataValidation>
    <dataValidation type="list" allowBlank="1" showInputMessage="1" showErrorMessage="1" prompt="请从下拉列表中选择费用产生部门！" sqref="E3:E48">
      <formula1>"企划部,人事部,生产部,销售部,行政部"</formula1>
    </dataValidation>
  </dataValidations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3" sqref="D3"/>
    </sheetView>
  </sheetViews>
  <sheetFormatPr defaultRowHeight="13.5"/>
  <cols>
    <col min="1" max="1" width="9.75" customWidth="1"/>
    <col min="2" max="13" width="6.375" customWidth="1"/>
  </cols>
  <sheetData>
    <row r="1" spans="1:13" ht="27">
      <c r="A1" s="29" t="s">
        <v>138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8" customHeight="1">
      <c r="A2" s="26" t="s">
        <v>140</v>
      </c>
      <c r="B2" s="26" t="s">
        <v>126</v>
      </c>
      <c r="C2" s="26" t="s">
        <v>127</v>
      </c>
      <c r="D2" s="26" t="s">
        <v>128</v>
      </c>
      <c r="E2" s="26" t="s">
        <v>129</v>
      </c>
      <c r="F2" s="26" t="s">
        <v>130</v>
      </c>
      <c r="G2" s="26" t="s">
        <v>131</v>
      </c>
      <c r="H2" s="26" t="s">
        <v>132</v>
      </c>
      <c r="I2" s="26" t="s">
        <v>133</v>
      </c>
      <c r="J2" s="26" t="s">
        <v>134</v>
      </c>
      <c r="K2" s="26" t="s">
        <v>135</v>
      </c>
      <c r="L2" s="26" t="s">
        <v>136</v>
      </c>
      <c r="M2" s="26" t="s">
        <v>137</v>
      </c>
    </row>
    <row r="3" spans="1:13" ht="15">
      <c r="A3" s="9" t="s">
        <v>22</v>
      </c>
      <c r="B3" s="9">
        <v>4000</v>
      </c>
      <c r="C3" s="9">
        <v>4000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spans="1:13" ht="15">
      <c r="A4" s="9" t="s">
        <v>25</v>
      </c>
      <c r="B4" s="9">
        <v>2000</v>
      </c>
      <c r="C4" s="9">
        <v>2000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</row>
    <row r="5" spans="1:13" ht="15">
      <c r="A5" s="9" t="s">
        <v>21</v>
      </c>
      <c r="B5" s="9">
        <v>4000</v>
      </c>
      <c r="C5" s="9">
        <v>4000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13" ht="15">
      <c r="A6" s="9" t="s">
        <v>28</v>
      </c>
      <c r="B6" s="9">
        <v>10000</v>
      </c>
      <c r="C6" s="9">
        <v>8000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spans="1:13" ht="15">
      <c r="A7" s="9" t="s">
        <v>29</v>
      </c>
      <c r="B7" s="9">
        <v>5000</v>
      </c>
      <c r="C7" s="9">
        <v>7000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</row>
    <row r="8" spans="1:13" ht="15">
      <c r="A8" s="9" t="s">
        <v>26</v>
      </c>
      <c r="B8" s="9">
        <v>2000</v>
      </c>
      <c r="C8" s="9">
        <v>1000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spans="1:13" ht="15">
      <c r="A9" s="9" t="s">
        <v>23</v>
      </c>
      <c r="B9" s="9">
        <v>2000</v>
      </c>
      <c r="C9" s="9">
        <v>3000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</row>
    <row r="10" spans="1:13" ht="15">
      <c r="A10" s="9" t="s">
        <v>24</v>
      </c>
      <c r="B10" s="9">
        <v>1000</v>
      </c>
      <c r="C10" s="9">
        <v>1000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1:13" ht="15">
      <c r="A11" s="9" t="s">
        <v>27</v>
      </c>
      <c r="B11" s="9">
        <v>2000</v>
      </c>
      <c r="C11" s="9">
        <v>2000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spans="1:13" ht="15">
      <c r="A12" s="9" t="s">
        <v>31</v>
      </c>
      <c r="B12" s="9">
        <v>4000</v>
      </c>
      <c r="C12" s="9">
        <v>4000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spans="1:13" ht="15">
      <c r="A13" s="9" t="s">
        <v>30</v>
      </c>
      <c r="B13" s="9">
        <v>10000</v>
      </c>
      <c r="C13" s="9">
        <v>5000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ht="15">
      <c r="A14" s="9" t="s">
        <v>32</v>
      </c>
      <c r="B14" s="9">
        <v>2000</v>
      </c>
      <c r="C14" s="9">
        <v>2000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F2"/>
    </sheetView>
  </sheetViews>
  <sheetFormatPr defaultRowHeight="13.5"/>
  <cols>
    <col min="1" max="1" width="9.875" customWidth="1"/>
    <col min="4" max="4" width="14.75" customWidth="1"/>
    <col min="5" max="5" width="16.625" customWidth="1"/>
    <col min="6" max="6" width="10.125" customWidth="1"/>
  </cols>
  <sheetData>
    <row r="1" spans="1:6" ht="27">
      <c r="A1" s="30" t="s">
        <v>150</v>
      </c>
      <c r="B1" s="30"/>
      <c r="C1" s="30"/>
      <c r="D1" s="30"/>
      <c r="E1" s="30"/>
      <c r="F1" s="30"/>
    </row>
    <row r="2" spans="1:6" ht="18" customHeight="1">
      <c r="A2" s="26" t="s">
        <v>139</v>
      </c>
      <c r="B2" s="26" t="s">
        <v>141</v>
      </c>
      <c r="C2" s="26" t="s">
        <v>142</v>
      </c>
      <c r="D2" s="26" t="s">
        <v>143</v>
      </c>
      <c r="E2" s="26" t="s">
        <v>144</v>
      </c>
      <c r="F2" s="26" t="s">
        <v>156</v>
      </c>
    </row>
    <row r="3" spans="1:6" ht="16.5">
      <c r="A3" s="9" t="s">
        <v>22</v>
      </c>
      <c r="B3" s="11">
        <f t="shared" ref="B3:B14" si="0">SUMPRODUCT((费用类别=A3)*(月份=1)*(支出金额))</f>
        <v>1572</v>
      </c>
      <c r="C3" s="11">
        <f>VLOOKUP(A3,全年费用预算表!$A$3:$M$15,2,FALSE)</f>
        <v>4000</v>
      </c>
      <c r="D3" s="12">
        <f>IF(OR(B3=0,$B$15=0),"无",B3/$B$15)</f>
        <v>2.4606715191359475E-2</v>
      </c>
      <c r="E3" s="11">
        <f>C3-B3</f>
        <v>2428</v>
      </c>
      <c r="F3" s="12">
        <f>IF(OR(B3=0,C3=0),"无",E3/C3)</f>
        <v>0.60699999999999998</v>
      </c>
    </row>
    <row r="4" spans="1:6" ht="16.5">
      <c r="A4" s="9" t="s">
        <v>145</v>
      </c>
      <c r="B4" s="11">
        <f t="shared" si="0"/>
        <v>2100</v>
      </c>
      <c r="C4" s="11">
        <f>VLOOKUP(A4,全年费用预算表!$A$3:$M$15,2,FALSE)</f>
        <v>2000</v>
      </c>
      <c r="D4" s="12">
        <f t="shared" ref="D4:D15" si="1">IF(OR(B4=0,$B$15=0),"无",B4/$B$15)</f>
        <v>3.2871566095327542E-2</v>
      </c>
      <c r="E4" s="11">
        <f t="shared" ref="E4:E15" si="2">C4-B4</f>
        <v>-100</v>
      </c>
      <c r="F4" s="12">
        <f t="shared" ref="F4:F15" si="3">IF(OR(B4=0,C4=0),"无",E4/C4)</f>
        <v>-0.05</v>
      </c>
    </row>
    <row r="5" spans="1:6" ht="16.5">
      <c r="A5" s="9" t="s">
        <v>146</v>
      </c>
      <c r="B5" s="11">
        <f t="shared" si="0"/>
        <v>1700</v>
      </c>
      <c r="C5" s="11">
        <f>VLOOKUP(A5,全年费用预算表!$A$3:$M$15,2,FALSE)</f>
        <v>4000</v>
      </c>
      <c r="D5" s="12">
        <f t="shared" si="1"/>
        <v>2.6610315410503248E-2</v>
      </c>
      <c r="E5" s="11">
        <f t="shared" si="2"/>
        <v>2300</v>
      </c>
      <c r="F5" s="12">
        <f t="shared" si="3"/>
        <v>0.57499999999999996</v>
      </c>
    </row>
    <row r="6" spans="1:6" ht="16.5">
      <c r="A6" s="9" t="s">
        <v>147</v>
      </c>
      <c r="B6" s="11">
        <f t="shared" si="0"/>
        <v>9180</v>
      </c>
      <c r="C6" s="11">
        <f>VLOOKUP(A6,全年费用预算表!$A$3:$M$15,2,FALSE)</f>
        <v>10000</v>
      </c>
      <c r="D6" s="12">
        <f t="shared" si="1"/>
        <v>0.14369570321671754</v>
      </c>
      <c r="E6" s="11">
        <f t="shared" si="2"/>
        <v>820</v>
      </c>
      <c r="F6" s="12">
        <f t="shared" si="3"/>
        <v>8.2000000000000003E-2</v>
      </c>
    </row>
    <row r="7" spans="1:6" ht="16.5">
      <c r="A7" s="9" t="s">
        <v>29</v>
      </c>
      <c r="B7" s="11">
        <f t="shared" si="0"/>
        <v>7800</v>
      </c>
      <c r="C7" s="11">
        <f>VLOOKUP(A7,全年费用预算表!$A$3:$M$15,2,FALSE)</f>
        <v>5000</v>
      </c>
      <c r="D7" s="12">
        <f t="shared" si="1"/>
        <v>0.12209438835407373</v>
      </c>
      <c r="E7" s="11">
        <f t="shared" si="2"/>
        <v>-2800</v>
      </c>
      <c r="F7" s="12">
        <f t="shared" si="3"/>
        <v>-0.56000000000000005</v>
      </c>
    </row>
    <row r="8" spans="1:6" ht="16.5">
      <c r="A8" s="9" t="s">
        <v>26</v>
      </c>
      <c r="B8" s="11">
        <f t="shared" si="0"/>
        <v>1100</v>
      </c>
      <c r="C8" s="11">
        <f>VLOOKUP(A8,全年费用预算表!$A$3:$M$15,2,FALSE)</f>
        <v>2000</v>
      </c>
      <c r="D8" s="12">
        <f t="shared" si="1"/>
        <v>1.7218439383266809E-2</v>
      </c>
      <c r="E8" s="11">
        <f t="shared" si="2"/>
        <v>900</v>
      </c>
      <c r="F8" s="12">
        <f t="shared" si="3"/>
        <v>0.45</v>
      </c>
    </row>
    <row r="9" spans="1:6" ht="16.5">
      <c r="A9" s="9" t="s">
        <v>23</v>
      </c>
      <c r="B9" s="11">
        <f t="shared" si="0"/>
        <v>2953</v>
      </c>
      <c r="C9" s="11">
        <f>VLOOKUP(A9,全年费用预算表!$A$3:$M$15,2,FALSE)</f>
        <v>2000</v>
      </c>
      <c r="D9" s="12">
        <f t="shared" si="1"/>
        <v>4.6223683180715347E-2</v>
      </c>
      <c r="E9" s="11">
        <f t="shared" si="2"/>
        <v>-953</v>
      </c>
      <c r="F9" s="12">
        <f t="shared" si="3"/>
        <v>-0.47649999999999998</v>
      </c>
    </row>
    <row r="10" spans="1:6" ht="16.5">
      <c r="A10" s="9" t="s">
        <v>24</v>
      </c>
      <c r="B10" s="11">
        <f t="shared" si="0"/>
        <v>680</v>
      </c>
      <c r="C10" s="11">
        <f>VLOOKUP(A10,全年费用预算表!$A$3:$M$15,2,FALSE)</f>
        <v>1000</v>
      </c>
      <c r="D10" s="12">
        <f t="shared" si="1"/>
        <v>1.0644126164201299E-2</v>
      </c>
      <c r="E10" s="11">
        <f t="shared" si="2"/>
        <v>320</v>
      </c>
      <c r="F10" s="12">
        <f t="shared" si="3"/>
        <v>0.32</v>
      </c>
    </row>
    <row r="11" spans="1:6" ht="16.5">
      <c r="A11" s="9" t="s">
        <v>148</v>
      </c>
      <c r="B11" s="11">
        <f t="shared" si="0"/>
        <v>4800</v>
      </c>
      <c r="C11" s="11">
        <f>VLOOKUP(A11,全年费用预算表!$A$3:$M$15,2,FALSE)</f>
        <v>2000</v>
      </c>
      <c r="D11" s="12">
        <f t="shared" si="1"/>
        <v>7.5135008217891527E-2</v>
      </c>
      <c r="E11" s="11">
        <f t="shared" si="2"/>
        <v>-2800</v>
      </c>
      <c r="F11" s="12">
        <f t="shared" si="3"/>
        <v>-1.4</v>
      </c>
    </row>
    <row r="12" spans="1:6" ht="16.5">
      <c r="A12" s="9" t="s">
        <v>31</v>
      </c>
      <c r="B12" s="11">
        <f t="shared" si="0"/>
        <v>32000</v>
      </c>
      <c r="C12" s="11">
        <f>VLOOKUP(A12,全年费用预算表!$A$3:$M$15,2,FALSE)</f>
        <v>4000</v>
      </c>
      <c r="D12" s="12">
        <f t="shared" si="1"/>
        <v>0.50090005478594346</v>
      </c>
      <c r="E12" s="11">
        <f t="shared" si="2"/>
        <v>-28000</v>
      </c>
      <c r="F12" s="12">
        <f t="shared" si="3"/>
        <v>-7</v>
      </c>
    </row>
    <row r="13" spans="1:6" ht="16.5">
      <c r="A13" s="9" t="s">
        <v>149</v>
      </c>
      <c r="B13" s="11">
        <f t="shared" si="0"/>
        <v>0</v>
      </c>
      <c r="C13" s="11">
        <f>VLOOKUP(A13,全年费用预算表!$A$3:$M$15,2,FALSE)</f>
        <v>10000</v>
      </c>
      <c r="D13" s="12" t="str">
        <f t="shared" si="1"/>
        <v>无</v>
      </c>
      <c r="E13" s="11">
        <f t="shared" si="2"/>
        <v>10000</v>
      </c>
      <c r="F13" s="12" t="str">
        <f t="shared" si="3"/>
        <v>无</v>
      </c>
    </row>
    <row r="14" spans="1:6" ht="16.5">
      <c r="A14" s="9" t="s">
        <v>32</v>
      </c>
      <c r="B14" s="11">
        <f t="shared" si="0"/>
        <v>0</v>
      </c>
      <c r="C14" s="11">
        <f>VLOOKUP(A14,全年费用预算表!$A$3:$M$15,2,FALSE)</f>
        <v>2000</v>
      </c>
      <c r="D14" s="12" t="str">
        <f t="shared" si="1"/>
        <v>无</v>
      </c>
      <c r="E14" s="11">
        <f t="shared" si="2"/>
        <v>2000</v>
      </c>
      <c r="F14" s="12" t="str">
        <f t="shared" si="3"/>
        <v>无</v>
      </c>
    </row>
    <row r="15" spans="1:6" ht="16.5">
      <c r="A15" s="9" t="s">
        <v>151</v>
      </c>
      <c r="B15" s="11">
        <f>SUM(B3:B14)</f>
        <v>63885</v>
      </c>
      <c r="C15" s="11">
        <f>SUM(C3:C14)</f>
        <v>48000</v>
      </c>
      <c r="D15" s="12">
        <f t="shared" si="1"/>
        <v>1</v>
      </c>
      <c r="E15" s="11">
        <f t="shared" si="2"/>
        <v>-15885</v>
      </c>
      <c r="F15" s="12">
        <f t="shared" si="3"/>
        <v>-0.3309375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F2"/>
    </sheetView>
  </sheetViews>
  <sheetFormatPr defaultRowHeight="13.5"/>
  <cols>
    <col min="1" max="1" width="9.875" customWidth="1"/>
    <col min="4" max="4" width="14.75" customWidth="1"/>
    <col min="5" max="5" width="16.625" customWidth="1"/>
    <col min="6" max="6" width="10.125" customWidth="1"/>
  </cols>
  <sheetData>
    <row r="1" spans="1:6" ht="27">
      <c r="A1" s="30" t="s">
        <v>153</v>
      </c>
      <c r="B1" s="30"/>
      <c r="C1" s="30"/>
      <c r="D1" s="30"/>
      <c r="E1" s="30"/>
      <c r="F1" s="30"/>
    </row>
    <row r="2" spans="1:6" ht="18" customHeight="1">
      <c r="A2" s="26" t="s">
        <v>139</v>
      </c>
      <c r="B2" s="26" t="s">
        <v>141</v>
      </c>
      <c r="C2" s="26" t="s">
        <v>142</v>
      </c>
      <c r="D2" s="26" t="s">
        <v>143</v>
      </c>
      <c r="E2" s="26" t="s">
        <v>144</v>
      </c>
      <c r="F2" s="26" t="s">
        <v>156</v>
      </c>
    </row>
    <row r="3" spans="1:6" ht="16.5">
      <c r="A3" s="9" t="s">
        <v>22</v>
      </c>
      <c r="B3" s="11">
        <f t="shared" ref="B3:B14" si="0">SUMPRODUCT((费用类别=A3)*(月份=2)*(支出金额))</f>
        <v>3180</v>
      </c>
      <c r="C3" s="11">
        <f>VLOOKUP(A3,全年费用预算表!$A$3:$M$15,3,FALSE)</f>
        <v>4000</v>
      </c>
      <c r="D3" s="12">
        <f>IF(OR(B3=0,$B$15=0),"无",B3/$B$15)</f>
        <v>8.7482806052269602E-2</v>
      </c>
      <c r="E3" s="11">
        <f>C3-B3</f>
        <v>820</v>
      </c>
      <c r="F3" s="12">
        <f>IF(OR(B3=0,C3=0),"无",E3/C3)</f>
        <v>0.20499999999999999</v>
      </c>
    </row>
    <row r="4" spans="1:6" ht="16.5">
      <c r="A4" s="9" t="s">
        <v>145</v>
      </c>
      <c r="B4" s="11">
        <f t="shared" si="0"/>
        <v>2430</v>
      </c>
      <c r="C4" s="11">
        <f>VLOOKUP(A4,全年费用预算表!$A$3:$M$15,3,FALSE)</f>
        <v>2000</v>
      </c>
      <c r="D4" s="12">
        <f t="shared" ref="D4:D15" si="1">IF(OR(B4=0,$B$15=0),"无",B4/$B$15)</f>
        <v>6.6850068775790916E-2</v>
      </c>
      <c r="E4" s="11">
        <f t="shared" ref="E4:E15" si="2">C4-B4</f>
        <v>-430</v>
      </c>
      <c r="F4" s="12">
        <f t="shared" ref="F4:F15" si="3">IF(OR(B4=0,C4=0),"无",E4/C4)</f>
        <v>-0.215</v>
      </c>
    </row>
    <row r="5" spans="1:6" ht="16.5">
      <c r="A5" s="9" t="s">
        <v>146</v>
      </c>
      <c r="B5" s="11">
        <f t="shared" si="0"/>
        <v>2638</v>
      </c>
      <c r="C5" s="11">
        <f>VLOOKUP(A5,全年费用预算表!$A$3:$M$15,3,FALSE)</f>
        <v>4000</v>
      </c>
      <c r="D5" s="12">
        <f t="shared" si="1"/>
        <v>7.257221458046767E-2</v>
      </c>
      <c r="E5" s="11">
        <f t="shared" si="2"/>
        <v>1362</v>
      </c>
      <c r="F5" s="12">
        <f t="shared" si="3"/>
        <v>0.34050000000000002</v>
      </c>
    </row>
    <row r="6" spans="1:6" ht="16.5">
      <c r="A6" s="9" t="s">
        <v>147</v>
      </c>
      <c r="B6" s="11">
        <f t="shared" si="0"/>
        <v>6200</v>
      </c>
      <c r="C6" s="11">
        <f>VLOOKUP(A6,全年费用预算表!$A$3:$M$15,3,FALSE)</f>
        <v>8000</v>
      </c>
      <c r="D6" s="12">
        <f t="shared" si="1"/>
        <v>0.17056396148555708</v>
      </c>
      <c r="E6" s="11">
        <f t="shared" si="2"/>
        <v>1800</v>
      </c>
      <c r="F6" s="12">
        <f t="shared" si="3"/>
        <v>0.22500000000000001</v>
      </c>
    </row>
    <row r="7" spans="1:6" ht="16.5">
      <c r="A7" s="9" t="s">
        <v>29</v>
      </c>
      <c r="B7" s="11">
        <f t="shared" si="0"/>
        <v>2900</v>
      </c>
      <c r="C7" s="11">
        <f>VLOOKUP(A7,全年费用预算表!$A$3:$M$15,3,FALSE)</f>
        <v>7000</v>
      </c>
      <c r="D7" s="12">
        <f t="shared" si="1"/>
        <v>7.9779917469050887E-2</v>
      </c>
      <c r="E7" s="11">
        <f t="shared" si="2"/>
        <v>4100</v>
      </c>
      <c r="F7" s="12">
        <f t="shared" si="3"/>
        <v>0.58571428571428574</v>
      </c>
    </row>
    <row r="8" spans="1:6" ht="16.5">
      <c r="A8" s="9" t="s">
        <v>26</v>
      </c>
      <c r="B8" s="11">
        <f t="shared" si="0"/>
        <v>500</v>
      </c>
      <c r="C8" s="11">
        <f>VLOOKUP(A8,全年费用预算表!$A$3:$M$15,3,FALSE)</f>
        <v>1000</v>
      </c>
      <c r="D8" s="12">
        <f t="shared" si="1"/>
        <v>1.3755158184319119E-2</v>
      </c>
      <c r="E8" s="11">
        <f t="shared" si="2"/>
        <v>500</v>
      </c>
      <c r="F8" s="12">
        <f t="shared" si="3"/>
        <v>0.5</v>
      </c>
    </row>
    <row r="9" spans="1:6" ht="16.5">
      <c r="A9" s="9" t="s">
        <v>23</v>
      </c>
      <c r="B9" s="11">
        <f t="shared" si="0"/>
        <v>2764</v>
      </c>
      <c r="C9" s="11">
        <f>VLOOKUP(A9,全年费用预算表!$A$3:$M$15,3,FALSE)</f>
        <v>3000</v>
      </c>
      <c r="D9" s="12">
        <f t="shared" si="1"/>
        <v>7.6038514442916094E-2</v>
      </c>
      <c r="E9" s="11">
        <f t="shared" si="2"/>
        <v>236</v>
      </c>
      <c r="F9" s="12">
        <f t="shared" si="3"/>
        <v>7.8666666666666663E-2</v>
      </c>
    </row>
    <row r="10" spans="1:6" ht="16.5">
      <c r="A10" s="9" t="s">
        <v>24</v>
      </c>
      <c r="B10" s="11">
        <f t="shared" si="0"/>
        <v>458</v>
      </c>
      <c r="C10" s="11">
        <f>VLOOKUP(A10,全年费用预算表!$A$3:$M$15,3,FALSE)</f>
        <v>1000</v>
      </c>
      <c r="D10" s="12">
        <f t="shared" si="1"/>
        <v>1.2599724896836313E-2</v>
      </c>
      <c r="E10" s="11">
        <f t="shared" si="2"/>
        <v>542</v>
      </c>
      <c r="F10" s="12">
        <f t="shared" si="3"/>
        <v>0.54200000000000004</v>
      </c>
    </row>
    <row r="11" spans="1:6" ht="16.5">
      <c r="A11" s="9" t="s">
        <v>148</v>
      </c>
      <c r="B11" s="11">
        <f t="shared" si="0"/>
        <v>1800</v>
      </c>
      <c r="C11" s="11">
        <f>VLOOKUP(A11,全年费用预算表!$A$3:$M$15,3,FALSE)</f>
        <v>2000</v>
      </c>
      <c r="D11" s="12">
        <f t="shared" si="1"/>
        <v>4.951856946354883E-2</v>
      </c>
      <c r="E11" s="11">
        <f t="shared" si="2"/>
        <v>200</v>
      </c>
      <c r="F11" s="12">
        <f t="shared" si="3"/>
        <v>0.1</v>
      </c>
    </row>
    <row r="12" spans="1:6" ht="16.5">
      <c r="A12" s="9" t="s">
        <v>31</v>
      </c>
      <c r="B12" s="11">
        <f t="shared" si="0"/>
        <v>7200</v>
      </c>
      <c r="C12" s="11">
        <f>VLOOKUP(A12,全年费用预算表!$A$3:$M$15,3,FALSE)</f>
        <v>4000</v>
      </c>
      <c r="D12" s="12">
        <f t="shared" si="1"/>
        <v>0.19807427785419532</v>
      </c>
      <c r="E12" s="11">
        <f t="shared" si="2"/>
        <v>-3200</v>
      </c>
      <c r="F12" s="12">
        <f t="shared" si="3"/>
        <v>-0.8</v>
      </c>
    </row>
    <row r="13" spans="1:6" ht="16.5">
      <c r="A13" s="9" t="s">
        <v>149</v>
      </c>
      <c r="B13" s="11">
        <f t="shared" si="0"/>
        <v>6280</v>
      </c>
      <c r="C13" s="11">
        <f>VLOOKUP(A13,全年费用预算表!$A$3:$M$15,3,FALSE)</f>
        <v>5000</v>
      </c>
      <c r="D13" s="12">
        <f t="shared" si="1"/>
        <v>0.17276478679504814</v>
      </c>
      <c r="E13" s="11">
        <f t="shared" si="2"/>
        <v>-1280</v>
      </c>
      <c r="F13" s="12">
        <f t="shared" si="3"/>
        <v>-0.25600000000000001</v>
      </c>
    </row>
    <row r="14" spans="1:6" ht="16.5">
      <c r="A14" s="9" t="s">
        <v>32</v>
      </c>
      <c r="B14" s="11">
        <f t="shared" si="0"/>
        <v>0</v>
      </c>
      <c r="C14" s="11">
        <f>VLOOKUP(A14,全年费用预算表!$A$3:$M$15,3,FALSE)</f>
        <v>2000</v>
      </c>
      <c r="D14" s="12" t="str">
        <f t="shared" si="1"/>
        <v>无</v>
      </c>
      <c r="E14" s="11">
        <f t="shared" si="2"/>
        <v>2000</v>
      </c>
      <c r="F14" s="12" t="str">
        <f t="shared" si="3"/>
        <v>无</v>
      </c>
    </row>
    <row r="15" spans="1:6" ht="16.5">
      <c r="A15" s="9" t="s">
        <v>151</v>
      </c>
      <c r="B15" s="11">
        <f>SUM(B3:B14)</f>
        <v>36350</v>
      </c>
      <c r="C15" s="11">
        <f>SUM(C3:C14)</f>
        <v>43000</v>
      </c>
      <c r="D15" s="12">
        <f t="shared" si="1"/>
        <v>1</v>
      </c>
      <c r="E15" s="11">
        <f t="shared" si="2"/>
        <v>6650</v>
      </c>
      <c r="F15" s="12">
        <f t="shared" si="3"/>
        <v>0.15465116279069768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F2"/>
    </sheetView>
  </sheetViews>
  <sheetFormatPr defaultRowHeight="13.5"/>
  <cols>
    <col min="1" max="1" width="9.875" customWidth="1"/>
    <col min="4" max="4" width="14.75" customWidth="1"/>
    <col min="5" max="5" width="16.625" customWidth="1"/>
    <col min="6" max="6" width="10.125" customWidth="1"/>
  </cols>
  <sheetData>
    <row r="1" spans="1:6" ht="27">
      <c r="A1" s="30" t="s">
        <v>154</v>
      </c>
      <c r="B1" s="30"/>
      <c r="C1" s="30"/>
      <c r="D1" s="30"/>
      <c r="E1" s="30"/>
      <c r="F1" s="30"/>
    </row>
    <row r="2" spans="1:6" ht="18" customHeight="1">
      <c r="A2" s="26" t="s">
        <v>139</v>
      </c>
      <c r="B2" s="26" t="s">
        <v>141</v>
      </c>
      <c r="C2" s="26" t="s">
        <v>142</v>
      </c>
      <c r="D2" s="26" t="s">
        <v>143</v>
      </c>
      <c r="E2" s="26" t="s">
        <v>144</v>
      </c>
      <c r="F2" s="26" t="s">
        <v>156</v>
      </c>
    </row>
    <row r="3" spans="1:6" ht="16.5">
      <c r="A3" s="9" t="s">
        <v>22</v>
      </c>
      <c r="B3" s="11">
        <f>SUM('1月份支出分析表:2月份支出分析表'!B3)</f>
        <v>4752</v>
      </c>
      <c r="C3" s="11">
        <f>SUM('1月份支出分析表:2月份支出分析表'!C3)</f>
        <v>8000</v>
      </c>
      <c r="D3" s="12">
        <f>IF(OR(B3=0,$B$15=0),"无",B3/$B$15)</f>
        <v>4.7408589813937245E-2</v>
      </c>
      <c r="E3" s="11">
        <f>C3-B3</f>
        <v>3248</v>
      </c>
      <c r="F3" s="12">
        <f>IF(OR(B3=0,C3=0),"无",E3/C3)</f>
        <v>0.40600000000000003</v>
      </c>
    </row>
    <row r="4" spans="1:6" ht="16.5">
      <c r="A4" s="9" t="s">
        <v>145</v>
      </c>
      <c r="B4" s="11">
        <f>SUM('1月份支出分析表:2月份支出分析表'!B4)</f>
        <v>4530</v>
      </c>
      <c r="C4" s="11">
        <f>SUM('1月份支出分析表:2月份支出分析表'!C4)</f>
        <v>4000</v>
      </c>
      <c r="D4" s="12">
        <f t="shared" ref="D4:D15" si="0">IF(OR(B4=0,$B$15=0),"无",B4/$B$15)</f>
        <v>4.5193794582730581E-2</v>
      </c>
      <c r="E4" s="11">
        <f t="shared" ref="E4:E15" si="1">C4-B4</f>
        <v>-530</v>
      </c>
      <c r="F4" s="12">
        <f t="shared" ref="F4:F15" si="2">IF(OR(B4=0,C4=0),"无",E4/C4)</f>
        <v>-0.13250000000000001</v>
      </c>
    </row>
    <row r="5" spans="1:6" ht="16.5">
      <c r="A5" s="9" t="s">
        <v>146</v>
      </c>
      <c r="B5" s="11">
        <f>SUM('1月份支出分析表:2月份支出分析表'!B5)</f>
        <v>4338</v>
      </c>
      <c r="C5" s="11">
        <f>SUM('1月份支出分析表:2月份支出分析表'!C5)</f>
        <v>8000</v>
      </c>
      <c r="D5" s="12">
        <f t="shared" si="0"/>
        <v>4.3278296004389684E-2</v>
      </c>
      <c r="E5" s="11">
        <f t="shared" si="1"/>
        <v>3662</v>
      </c>
      <c r="F5" s="12">
        <f t="shared" si="2"/>
        <v>0.45774999999999999</v>
      </c>
    </row>
    <row r="6" spans="1:6" ht="16.5">
      <c r="A6" s="9" t="s">
        <v>147</v>
      </c>
      <c r="B6" s="11">
        <f>SUM('1月份支出分析表:2月份支出分析表'!B6)</f>
        <v>15380</v>
      </c>
      <c r="C6" s="11">
        <f>SUM('1月份支出分析表:2月份支出分析表'!C6)</f>
        <v>18000</v>
      </c>
      <c r="D6" s="12">
        <f t="shared" si="0"/>
        <v>0.15343941736918243</v>
      </c>
      <c r="E6" s="11">
        <f t="shared" si="1"/>
        <v>2620</v>
      </c>
      <c r="F6" s="12">
        <f t="shared" si="2"/>
        <v>0.14555555555555555</v>
      </c>
    </row>
    <row r="7" spans="1:6" ht="16.5">
      <c r="A7" s="9" t="s">
        <v>29</v>
      </c>
      <c r="B7" s="11">
        <f>SUM('1月份支出分析表:2月份支出分析表'!B7)</f>
        <v>10700</v>
      </c>
      <c r="C7" s="11">
        <f>SUM('1月份支出分析表:2月份支出分析表'!C7)</f>
        <v>12000</v>
      </c>
      <c r="D7" s="12">
        <f t="shared" si="0"/>
        <v>0.106749139522123</v>
      </c>
      <c r="E7" s="11">
        <f t="shared" si="1"/>
        <v>1300</v>
      </c>
      <c r="F7" s="12">
        <f t="shared" si="2"/>
        <v>0.10833333333333334</v>
      </c>
    </row>
    <row r="8" spans="1:6" ht="16.5">
      <c r="A8" s="9" t="s">
        <v>26</v>
      </c>
      <c r="B8" s="11">
        <f>SUM('1月份支出分析表:2月份支出分析表'!B8)</f>
        <v>1600</v>
      </c>
      <c r="C8" s="11">
        <f>SUM('1月份支出分析表:2月份支出分析表'!C8)</f>
        <v>3000</v>
      </c>
      <c r="D8" s="12">
        <f t="shared" si="0"/>
        <v>1.5962488152840824E-2</v>
      </c>
      <c r="E8" s="11">
        <f t="shared" si="1"/>
        <v>1400</v>
      </c>
      <c r="F8" s="12">
        <f t="shared" si="2"/>
        <v>0.46666666666666667</v>
      </c>
    </row>
    <row r="9" spans="1:6" ht="16.5">
      <c r="A9" s="9" t="s">
        <v>23</v>
      </c>
      <c r="B9" s="11">
        <f>SUM('1月份支出分析表:2月份支出分析表'!B9)</f>
        <v>5717</v>
      </c>
      <c r="C9" s="11">
        <f>SUM('1月份支出分析表:2月份支出分析表'!C9)</f>
        <v>5000</v>
      </c>
      <c r="D9" s="12">
        <f t="shared" si="0"/>
        <v>5.7035965481119368E-2</v>
      </c>
      <c r="E9" s="11">
        <f t="shared" si="1"/>
        <v>-717</v>
      </c>
      <c r="F9" s="12">
        <f t="shared" si="2"/>
        <v>-0.1434</v>
      </c>
    </row>
    <row r="10" spans="1:6" ht="16.5">
      <c r="A10" s="9" t="s">
        <v>24</v>
      </c>
      <c r="B10" s="11">
        <f>SUM('1月份支出分析表:2月份支出分析表'!B10)</f>
        <v>1138</v>
      </c>
      <c r="C10" s="11">
        <f>SUM('1月份支出分析表:2月份支出分析表'!C10)</f>
        <v>2000</v>
      </c>
      <c r="D10" s="12">
        <f t="shared" si="0"/>
        <v>1.1353319698708036E-2</v>
      </c>
      <c r="E10" s="11">
        <f t="shared" si="1"/>
        <v>862</v>
      </c>
      <c r="F10" s="12">
        <f t="shared" si="2"/>
        <v>0.43099999999999999</v>
      </c>
    </row>
    <row r="11" spans="1:6" ht="16.5">
      <c r="A11" s="9" t="s">
        <v>148</v>
      </c>
      <c r="B11" s="11">
        <f>SUM('1月份支出分析表:2月份支出分析表'!B11)</f>
        <v>6600</v>
      </c>
      <c r="C11" s="11">
        <f>SUM('1月份支出分析表:2月份支出分析表'!C11)</f>
        <v>4000</v>
      </c>
      <c r="D11" s="12">
        <f t="shared" si="0"/>
        <v>6.5845263630468401E-2</v>
      </c>
      <c r="E11" s="11">
        <f t="shared" si="1"/>
        <v>-2600</v>
      </c>
      <c r="F11" s="12">
        <f t="shared" si="2"/>
        <v>-0.65</v>
      </c>
    </row>
    <row r="12" spans="1:6" ht="16.5">
      <c r="A12" s="9" t="s">
        <v>31</v>
      </c>
      <c r="B12" s="11">
        <f>SUM('1月份支出分析表:2月份支出分析表'!B12)</f>
        <v>39200</v>
      </c>
      <c r="C12" s="11">
        <f>SUM('1月份支出分析表:2月份支出分析表'!C12)</f>
        <v>8000</v>
      </c>
      <c r="D12" s="12">
        <f t="shared" si="0"/>
        <v>0.39108095974460017</v>
      </c>
      <c r="E12" s="11">
        <f t="shared" si="1"/>
        <v>-31200</v>
      </c>
      <c r="F12" s="12">
        <f t="shared" si="2"/>
        <v>-3.9</v>
      </c>
    </row>
    <row r="13" spans="1:6" ht="16.5">
      <c r="A13" s="9" t="s">
        <v>149</v>
      </c>
      <c r="B13" s="11">
        <f>SUM('1月份支出分析表:2月份支出分析表'!B13)</f>
        <v>6280</v>
      </c>
      <c r="C13" s="11">
        <f>SUM('1月份支出分析表:2月份支出分析表'!C13)</f>
        <v>15000</v>
      </c>
      <c r="D13" s="12">
        <f t="shared" si="0"/>
        <v>6.2652765999900231E-2</v>
      </c>
      <c r="E13" s="11">
        <f t="shared" si="1"/>
        <v>8720</v>
      </c>
      <c r="F13" s="12">
        <f t="shared" si="2"/>
        <v>0.58133333333333337</v>
      </c>
    </row>
    <row r="14" spans="1:6" ht="16.5">
      <c r="A14" s="9" t="s">
        <v>32</v>
      </c>
      <c r="B14" s="11">
        <f>SUM('1月份支出分析表:2月份支出分析表'!B14)</f>
        <v>0</v>
      </c>
      <c r="C14" s="11">
        <f>SUM('1月份支出分析表:2月份支出分析表'!C14)</f>
        <v>4000</v>
      </c>
      <c r="D14" s="12" t="str">
        <f t="shared" si="0"/>
        <v>无</v>
      </c>
      <c r="E14" s="11">
        <f t="shared" si="1"/>
        <v>4000</v>
      </c>
      <c r="F14" s="12" t="str">
        <f t="shared" si="2"/>
        <v>无</v>
      </c>
    </row>
    <row r="15" spans="1:6" ht="16.5">
      <c r="A15" s="9" t="s">
        <v>151</v>
      </c>
      <c r="B15" s="11">
        <f>SUM('1月份支出分析表:2月份支出分析表'!B15)</f>
        <v>100235</v>
      </c>
      <c r="C15" s="11">
        <f>SUM('1月份支出分析表:2月份支出分析表'!C15)</f>
        <v>91000</v>
      </c>
      <c r="D15" s="12">
        <f t="shared" si="0"/>
        <v>1</v>
      </c>
      <c r="E15" s="11">
        <f t="shared" si="1"/>
        <v>-9235</v>
      </c>
      <c r="F15" s="12">
        <f t="shared" si="2"/>
        <v>-0.10148351648351649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各类别费用支出统计</vt:lpstr>
      <vt:lpstr>比较1、2月支出费用</vt:lpstr>
      <vt:lpstr>费用支出记录表</vt:lpstr>
      <vt:lpstr>全年费用预算表</vt:lpstr>
      <vt:lpstr>1月份支出分析表</vt:lpstr>
      <vt:lpstr>2月份支出分析表</vt:lpstr>
      <vt:lpstr>全年支出分析表</vt:lpstr>
      <vt:lpstr>Sheet1</vt:lpstr>
      <vt:lpstr>费用类别</vt:lpstr>
      <vt:lpstr>月份</vt:lpstr>
      <vt:lpstr>支出金额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雨林木风</cp:lastModifiedBy>
  <dcterms:created xsi:type="dcterms:W3CDTF">2009-02-26T08:00:10Z</dcterms:created>
  <dcterms:modified xsi:type="dcterms:W3CDTF">2013-04-25T01:11:59Z</dcterms:modified>
</cp:coreProperties>
</file>