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8415" windowHeight="3210" activeTab="1"/>
  </bookViews>
  <sheets>
    <sheet name="凭证记录表" sheetId="4" r:id="rId1"/>
    <sheet name="4月明细科目表" sheetId="1" r:id="rId2"/>
    <sheet name="Sheet2" sheetId="2" r:id="rId3"/>
    <sheet name="Sheet3" sheetId="3" r:id="rId4"/>
  </sheets>
  <definedNames>
    <definedName name="代码">凭证记录表!$B$3:$B$14</definedName>
    <definedName name="贷方">凭证记录表!$G$3:$G$14</definedName>
    <definedName name="借方">凭证记录表!$F$3:$F$14</definedName>
  </definedName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3"/>
  <c r="E4"/>
  <c r="E5"/>
  <c r="E6"/>
  <c r="E7"/>
  <c r="E8"/>
  <c r="E9"/>
  <c r="E10"/>
  <c r="E11"/>
  <c r="E12"/>
  <c r="E13"/>
  <c r="E14"/>
  <c r="E3"/>
  <c r="D4"/>
  <c r="D5"/>
  <c r="D6"/>
  <c r="D7"/>
  <c r="D8"/>
  <c r="D9"/>
  <c r="D10"/>
  <c r="D11"/>
  <c r="D12"/>
  <c r="D13"/>
  <c r="D14"/>
  <c r="D3"/>
  <c r="K14" i="4"/>
  <c r="J14"/>
  <c r="L13"/>
  <c r="K13"/>
  <c r="J13"/>
  <c r="L12"/>
  <c r="K12"/>
  <c r="J12"/>
  <c r="L11"/>
  <c r="K11"/>
  <c r="J11"/>
  <c r="L10"/>
  <c r="K10"/>
  <c r="J10"/>
  <c r="L9"/>
  <c r="K9"/>
  <c r="J9"/>
  <c r="L8"/>
  <c r="K8"/>
  <c r="J8"/>
  <c r="L7"/>
  <c r="K7"/>
  <c r="J7"/>
  <c r="L6"/>
  <c r="K6"/>
  <c r="J6"/>
  <c r="L5"/>
  <c r="K5"/>
  <c r="J5"/>
  <c r="L4"/>
  <c r="K4"/>
  <c r="J4"/>
  <c r="L3"/>
  <c r="K3"/>
  <c r="J3"/>
</calcChain>
</file>

<file path=xl/sharedStrings.xml><?xml version="1.0" encoding="utf-8"?>
<sst xmlns="http://schemas.openxmlformats.org/spreadsheetml/2006/main" count="68" uniqueCount="31">
  <si>
    <t>代码</t>
    <phoneticPr fontId="1" type="noConversion"/>
  </si>
  <si>
    <t>科目名称</t>
    <phoneticPr fontId="1" type="noConversion"/>
  </si>
  <si>
    <t>借方</t>
    <phoneticPr fontId="1" type="noConversion"/>
  </si>
  <si>
    <t>贷方</t>
    <phoneticPr fontId="1" type="noConversion"/>
  </si>
  <si>
    <t>期初余额</t>
    <phoneticPr fontId="1" type="noConversion"/>
  </si>
  <si>
    <t>期末余额</t>
    <phoneticPr fontId="1" type="noConversion"/>
  </si>
  <si>
    <t>人民币</t>
    <phoneticPr fontId="1" type="noConversion"/>
  </si>
  <si>
    <t>银行存款</t>
    <phoneticPr fontId="1" type="noConversion"/>
  </si>
  <si>
    <t>办公费</t>
    <phoneticPr fontId="1" type="noConversion"/>
  </si>
  <si>
    <t>凭证记录表</t>
    <phoneticPr fontId="1" type="noConversion"/>
  </si>
  <si>
    <t>凭证号</t>
    <phoneticPr fontId="1" type="noConversion"/>
  </si>
  <si>
    <t>代码</t>
    <phoneticPr fontId="1" type="noConversion"/>
  </si>
  <si>
    <t>科目名称</t>
    <phoneticPr fontId="1" type="noConversion"/>
  </si>
  <si>
    <t>单位代码</t>
    <phoneticPr fontId="1" type="noConversion"/>
  </si>
  <si>
    <t>单位</t>
    <phoneticPr fontId="1" type="noConversion"/>
  </si>
  <si>
    <t>借方</t>
    <phoneticPr fontId="1" type="noConversion"/>
  </si>
  <si>
    <t>贷方</t>
    <phoneticPr fontId="1" type="noConversion"/>
  </si>
  <si>
    <t>摘要</t>
    <phoneticPr fontId="1" type="noConversion"/>
  </si>
  <si>
    <t>日期</t>
    <phoneticPr fontId="1" type="noConversion"/>
  </si>
  <si>
    <t>一级名称</t>
    <phoneticPr fontId="1" type="noConversion"/>
  </si>
  <si>
    <t>二级名称</t>
    <phoneticPr fontId="1" type="noConversion"/>
  </si>
  <si>
    <t>金额</t>
    <phoneticPr fontId="1" type="noConversion"/>
  </si>
  <si>
    <t>现金/人民币</t>
  </si>
  <si>
    <t>无代码</t>
  </si>
  <si>
    <t>人民币</t>
    <phoneticPr fontId="1" type="noConversion"/>
  </si>
  <si>
    <t>银行存款/人民币</t>
    <phoneticPr fontId="1" type="noConversion"/>
  </si>
  <si>
    <t>银行存款</t>
    <phoneticPr fontId="1" type="noConversion"/>
  </si>
  <si>
    <t>管理费用/办公费</t>
  </si>
  <si>
    <t>办公费</t>
    <phoneticPr fontId="1" type="noConversion"/>
  </si>
  <si>
    <t>其他应收款/周州</t>
    <phoneticPr fontId="1" type="noConversion"/>
  </si>
  <si>
    <t>费用明细汇总表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</si>
</sst>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&quot;￥&quot;#,##0.00_);[Red]\(&quot;￥&quot;#,##0.00\)"/>
    <numFmt numFmtId="177" formatCode="0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8" tint="-0.249977111117893"/>
      <name val="宋体"/>
      <family val="3"/>
      <charset val="134"/>
      <scheme val="minor"/>
    </font>
    <font>
      <b/>
      <sz val="28"/>
      <color theme="9" tint="-0.249977111117893"/>
      <name val="方正行楷简体"/>
      <family val="3"/>
      <charset val="134"/>
    </font>
    <font>
      <b/>
      <sz val="12"/>
      <color theme="3" tint="0.39997558519241921"/>
      <name val="宋体"/>
      <family val="3"/>
      <charset val="134"/>
      <scheme val="minor"/>
    </font>
    <font>
      <b/>
      <sz val="24"/>
      <color theme="7" tint="-0.249977111117893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theme="6" tint="0.59996337778862885"/>
      </bottom>
      <diagonal/>
    </border>
    <border>
      <left style="double">
        <color theme="6" tint="0.59996337778862885"/>
      </left>
      <right style="double">
        <color theme="6" tint="0.59996337778862885"/>
      </right>
      <top style="double">
        <color theme="6" tint="0.59996337778862885"/>
      </top>
      <bottom style="double">
        <color theme="6" tint="0.59996337778862885"/>
      </bottom>
      <diagonal/>
    </border>
    <border>
      <left style="double">
        <color auto="1"/>
      </left>
      <right style="dashDotDot">
        <color auto="1"/>
      </right>
      <top style="double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double">
        <color auto="1"/>
      </top>
      <bottom style="dashDotDot">
        <color auto="1"/>
      </bottom>
      <diagonal/>
    </border>
    <border>
      <left style="dashDotDot">
        <color auto="1"/>
      </left>
      <right style="double">
        <color auto="1"/>
      </right>
      <top style="double">
        <color auto="1"/>
      </top>
      <bottom style="dashDotDot">
        <color auto="1"/>
      </bottom>
      <diagonal/>
    </border>
    <border>
      <left style="double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ouble">
        <color auto="1"/>
      </right>
      <top style="dashDotDot">
        <color auto="1"/>
      </top>
      <bottom style="dashDotDot">
        <color auto="1"/>
      </bottom>
      <diagonal/>
    </border>
    <border>
      <left style="double">
        <color auto="1"/>
      </left>
      <right style="dashDotDot">
        <color auto="1"/>
      </right>
      <top style="dashDotDot">
        <color auto="1"/>
      </top>
      <bottom style="double">
        <color auto="1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ouble">
        <color auto="1"/>
      </bottom>
      <diagonal/>
    </border>
    <border>
      <left style="dashDotDot">
        <color auto="1"/>
      </left>
      <right style="double">
        <color auto="1"/>
      </right>
      <top style="dashDotDot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3" borderId="2" xfId="0" applyFont="1" applyFill="1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6" fontId="0" fillId="4" borderId="10" xfId="0" applyNumberFormat="1" applyFill="1" applyBorder="1" applyAlignment="1">
      <alignment horizontal="center" vertical="center"/>
    </xf>
    <xf numFmtId="176" fontId="0" fillId="4" borderId="1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opLeftCell="A4" workbookViewId="0">
      <selection activeCell="G3" sqref="G3:G14"/>
    </sheetView>
  </sheetViews>
  <sheetFormatPr defaultRowHeight="13.5"/>
  <cols>
    <col min="1" max="1" width="8.125" bestFit="1" customWidth="1"/>
    <col min="2" max="2" width="6.5" bestFit="1" customWidth="1"/>
    <col min="3" max="3" width="16.25" bestFit="1" customWidth="1"/>
    <col min="4" max="4" width="10.25" bestFit="1" customWidth="1"/>
    <col min="5" max="5" width="6" bestFit="1" customWidth="1"/>
    <col min="6" max="7" width="7.5" bestFit="1" customWidth="1"/>
    <col min="9" max="9" width="10.5" bestFit="1" customWidth="1"/>
    <col min="10" max="11" width="10.25" bestFit="1" customWidth="1"/>
    <col min="12" max="12" width="8.5" bestFit="1" customWidth="1"/>
  </cols>
  <sheetData>
    <row r="1" spans="1:12" ht="37.5" thickBot="1">
      <c r="A1" s="18" t="s">
        <v>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ht="15.75" thickTop="1" thickBot="1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</row>
    <row r="3" spans="1:12" ht="15" thickTop="1" thickBot="1">
      <c r="A3" s="2">
        <v>1</v>
      </c>
      <c r="B3">
        <v>2034</v>
      </c>
      <c r="C3" s="3" t="s">
        <v>22</v>
      </c>
      <c r="D3" s="3" t="s">
        <v>23</v>
      </c>
      <c r="E3" s="3"/>
      <c r="F3" s="4">
        <v>264810</v>
      </c>
      <c r="G3" s="4">
        <v>0</v>
      </c>
      <c r="H3" s="3" t="s">
        <v>24</v>
      </c>
      <c r="I3" s="5">
        <v>39551</v>
      </c>
      <c r="J3" s="3" t="str">
        <f>IF(LEN(B3)=4,C3,MID(C3,1,FIND("/",C3)-1))</f>
        <v>现金/人民币</v>
      </c>
      <c r="K3" s="3" t="str">
        <f>IF(LEN(B3)=4,C3,MID(C3,FIND("/",C3)+1,10))</f>
        <v>现金/人民币</v>
      </c>
      <c r="L3" s="3">
        <f>IF(OR(MID(B3,1,1)="A",MID(B3,1,1)="D"),F3-G3,G3-F3)</f>
        <v>-264810</v>
      </c>
    </row>
    <row r="4" spans="1:12" ht="15" thickTop="1" thickBot="1">
      <c r="A4" s="2">
        <v>2</v>
      </c>
      <c r="B4">
        <v>2530</v>
      </c>
      <c r="C4" s="3" t="s">
        <v>25</v>
      </c>
      <c r="D4" s="3" t="s">
        <v>23</v>
      </c>
      <c r="E4" s="3"/>
      <c r="F4" s="4">
        <v>0</v>
      </c>
      <c r="G4" s="4">
        <v>264810</v>
      </c>
      <c r="H4" s="3" t="s">
        <v>26</v>
      </c>
      <c r="I4" s="5">
        <v>39552</v>
      </c>
      <c r="J4" s="3" t="str">
        <f t="shared" ref="J4:J14" si="0">IF(LEN(B4)=4,C4,MID(C4,1,FIND("/",C4)-1))</f>
        <v>银行存款/人民币</v>
      </c>
      <c r="K4" s="3" t="str">
        <f t="shared" ref="K4:K14" si="1">IF(LEN(B4)=4,C4,MID(C4,FIND("/",C4)+1,10))</f>
        <v>银行存款/人民币</v>
      </c>
      <c r="L4" s="3">
        <f t="shared" ref="L4:L13" si="2">IF(OR(MID(B4,1,1)="A",MID(B4,1,1)="D"),F4-G4,G4-F4)</f>
        <v>264810</v>
      </c>
    </row>
    <row r="5" spans="1:12" ht="15" thickTop="1" thickBot="1">
      <c r="A5" s="2">
        <v>3</v>
      </c>
      <c r="B5">
        <v>1021</v>
      </c>
      <c r="C5" s="3" t="s">
        <v>27</v>
      </c>
      <c r="D5" s="3" t="s">
        <v>23</v>
      </c>
      <c r="E5" s="3"/>
      <c r="F5" s="4">
        <v>1000</v>
      </c>
      <c r="G5" s="4">
        <v>0</v>
      </c>
      <c r="H5" s="3" t="s">
        <v>28</v>
      </c>
      <c r="I5" s="5">
        <v>39553</v>
      </c>
      <c r="J5" s="3" t="str">
        <f t="shared" si="0"/>
        <v>管理费用/办公费</v>
      </c>
      <c r="K5" s="3" t="str">
        <f t="shared" si="1"/>
        <v>管理费用/办公费</v>
      </c>
      <c r="L5" s="3">
        <f t="shared" si="2"/>
        <v>-1000</v>
      </c>
    </row>
    <row r="6" spans="1:12" ht="15" thickTop="1" thickBot="1">
      <c r="A6" s="2">
        <v>4</v>
      </c>
      <c r="B6">
        <v>1025</v>
      </c>
      <c r="C6" s="3" t="s">
        <v>22</v>
      </c>
      <c r="D6" s="3" t="s">
        <v>23</v>
      </c>
      <c r="E6" s="3"/>
      <c r="F6" s="4">
        <v>370000</v>
      </c>
      <c r="G6" s="4">
        <v>0</v>
      </c>
      <c r="H6" s="3" t="s">
        <v>24</v>
      </c>
      <c r="I6" s="5">
        <v>39553</v>
      </c>
      <c r="J6" s="3" t="str">
        <f t="shared" si="0"/>
        <v>现金/人民币</v>
      </c>
      <c r="K6" s="3" t="str">
        <f t="shared" si="1"/>
        <v>现金/人民币</v>
      </c>
      <c r="L6" s="3">
        <f t="shared" si="2"/>
        <v>-370000</v>
      </c>
    </row>
    <row r="7" spans="1:12" ht="15" thickTop="1" thickBot="1">
      <c r="A7" s="2">
        <v>5</v>
      </c>
      <c r="B7">
        <v>3520</v>
      </c>
      <c r="C7" s="3" t="s">
        <v>25</v>
      </c>
      <c r="D7" s="3" t="s">
        <v>23</v>
      </c>
      <c r="E7" s="3"/>
      <c r="F7" s="4">
        <v>0</v>
      </c>
      <c r="G7" s="4">
        <v>407800</v>
      </c>
      <c r="H7" s="3" t="s">
        <v>26</v>
      </c>
      <c r="I7" s="5">
        <v>39553</v>
      </c>
      <c r="J7" s="3" t="str">
        <f t="shared" si="0"/>
        <v>银行存款/人民币</v>
      </c>
      <c r="K7" s="3" t="str">
        <f t="shared" si="1"/>
        <v>银行存款/人民币</v>
      </c>
      <c r="L7" s="3">
        <f t="shared" si="2"/>
        <v>407800</v>
      </c>
    </row>
    <row r="8" spans="1:12" ht="15" thickTop="1" thickBot="1">
      <c r="A8" s="2">
        <v>6</v>
      </c>
      <c r="B8">
        <v>4560</v>
      </c>
      <c r="C8" s="3" t="s">
        <v>29</v>
      </c>
      <c r="D8" s="3" t="s">
        <v>23</v>
      </c>
      <c r="E8" s="3"/>
      <c r="F8" s="4">
        <v>3000</v>
      </c>
      <c r="G8" s="4">
        <v>0</v>
      </c>
      <c r="H8" s="3" t="s">
        <v>24</v>
      </c>
      <c r="I8" s="5">
        <v>39553</v>
      </c>
      <c r="J8" s="3" t="str">
        <f t="shared" si="0"/>
        <v>其他应收款/周州</v>
      </c>
      <c r="K8" s="3" t="str">
        <f t="shared" si="1"/>
        <v>其他应收款/周州</v>
      </c>
      <c r="L8" s="3">
        <f t="shared" si="2"/>
        <v>-3000</v>
      </c>
    </row>
    <row r="9" spans="1:12" ht="15" thickTop="1" thickBot="1">
      <c r="A9" s="2">
        <v>7</v>
      </c>
      <c r="B9">
        <v>1462</v>
      </c>
      <c r="C9" s="3" t="s">
        <v>22</v>
      </c>
      <c r="D9" s="3" t="s">
        <v>23</v>
      </c>
      <c r="E9" s="3"/>
      <c r="F9" s="4">
        <v>0</v>
      </c>
      <c r="G9" s="4">
        <v>3200</v>
      </c>
      <c r="H9" s="3" t="s">
        <v>24</v>
      </c>
      <c r="I9" s="5">
        <v>39554</v>
      </c>
      <c r="J9" s="3" t="str">
        <f t="shared" si="0"/>
        <v>现金/人民币</v>
      </c>
      <c r="K9" s="3" t="str">
        <f t="shared" si="1"/>
        <v>现金/人民币</v>
      </c>
      <c r="L9" s="3">
        <f t="shared" si="2"/>
        <v>3200</v>
      </c>
    </row>
    <row r="10" spans="1:12" ht="15" thickTop="1" thickBot="1">
      <c r="A10" s="2">
        <v>8</v>
      </c>
      <c r="B10">
        <v>3452</v>
      </c>
      <c r="C10" s="3" t="s">
        <v>22</v>
      </c>
      <c r="D10" s="3" t="s">
        <v>23</v>
      </c>
      <c r="E10" s="3"/>
      <c r="F10" s="4">
        <v>0</v>
      </c>
      <c r="G10" s="4">
        <v>0</v>
      </c>
      <c r="H10" s="3" t="s">
        <v>24</v>
      </c>
      <c r="I10" s="5">
        <v>39554</v>
      </c>
      <c r="J10" s="3" t="str">
        <f t="shared" si="0"/>
        <v>现金/人民币</v>
      </c>
      <c r="K10" s="3" t="str">
        <f t="shared" si="1"/>
        <v>现金/人民币</v>
      </c>
      <c r="L10" s="3">
        <f t="shared" si="2"/>
        <v>0</v>
      </c>
    </row>
    <row r="11" spans="1:12" ht="15" thickTop="1" thickBot="1">
      <c r="A11" s="2">
        <v>9</v>
      </c>
      <c r="B11">
        <v>3521</v>
      </c>
      <c r="C11" s="3" t="s">
        <v>22</v>
      </c>
      <c r="D11" s="3" t="s">
        <v>23</v>
      </c>
      <c r="E11" s="3"/>
      <c r="F11" s="4">
        <v>0</v>
      </c>
      <c r="G11" s="4">
        <v>0</v>
      </c>
      <c r="H11" s="3" t="s">
        <v>24</v>
      </c>
      <c r="I11" s="5">
        <v>39555</v>
      </c>
      <c r="J11" s="3" t="str">
        <f t="shared" si="0"/>
        <v>现金/人民币</v>
      </c>
      <c r="K11" s="3" t="str">
        <f t="shared" si="1"/>
        <v>现金/人民币</v>
      </c>
      <c r="L11" s="3">
        <f t="shared" si="2"/>
        <v>0</v>
      </c>
    </row>
    <row r="12" spans="1:12" ht="15" thickTop="1" thickBot="1">
      <c r="A12" s="2">
        <v>10</v>
      </c>
      <c r="B12">
        <v>1023</v>
      </c>
      <c r="C12" s="3" t="s">
        <v>22</v>
      </c>
      <c r="D12" s="3" t="s">
        <v>23</v>
      </c>
      <c r="E12" s="3"/>
      <c r="F12" s="4">
        <v>0</v>
      </c>
      <c r="G12" s="4">
        <v>0</v>
      </c>
      <c r="H12" s="3" t="s">
        <v>24</v>
      </c>
      <c r="I12" s="5">
        <v>39555</v>
      </c>
      <c r="J12" s="3" t="str">
        <f t="shared" si="0"/>
        <v>现金/人民币</v>
      </c>
      <c r="K12" s="3" t="str">
        <f t="shared" si="1"/>
        <v>现金/人民币</v>
      </c>
      <c r="L12" s="3">
        <f t="shared" si="2"/>
        <v>0</v>
      </c>
    </row>
    <row r="13" spans="1:12" ht="15" thickTop="1" thickBot="1">
      <c r="A13" s="2">
        <v>11</v>
      </c>
      <c r="B13">
        <v>3120</v>
      </c>
      <c r="C13" s="3" t="s">
        <v>22</v>
      </c>
      <c r="D13" s="3" t="s">
        <v>23</v>
      </c>
      <c r="E13" s="3"/>
      <c r="F13" s="4">
        <v>37000</v>
      </c>
      <c r="G13" s="4">
        <v>0</v>
      </c>
      <c r="H13" s="3" t="s">
        <v>24</v>
      </c>
      <c r="I13" s="5">
        <v>39555</v>
      </c>
      <c r="J13" s="3" t="str">
        <f t="shared" si="0"/>
        <v>现金/人民币</v>
      </c>
      <c r="K13" s="3" t="str">
        <f t="shared" si="1"/>
        <v>现金/人民币</v>
      </c>
      <c r="L13" s="3">
        <f t="shared" si="2"/>
        <v>-37000</v>
      </c>
    </row>
    <row r="14" spans="1:12" ht="15" thickTop="1" thickBot="1">
      <c r="A14" s="3">
        <v>12</v>
      </c>
      <c r="B14">
        <v>5201</v>
      </c>
      <c r="C14" s="3" t="s">
        <v>22</v>
      </c>
      <c r="D14" s="3" t="s">
        <v>23</v>
      </c>
      <c r="E14" s="3"/>
      <c r="F14" s="3">
        <v>0</v>
      </c>
      <c r="G14" s="4">
        <v>47800</v>
      </c>
      <c r="H14" s="3" t="s">
        <v>24</v>
      </c>
      <c r="I14" s="5">
        <v>39555</v>
      </c>
      <c r="J14" s="3" t="str">
        <f t="shared" si="0"/>
        <v>现金/人民币</v>
      </c>
      <c r="K14" s="3" t="str">
        <f t="shared" si="1"/>
        <v>现金/人民币</v>
      </c>
      <c r="L14" s="4">
        <v>47800</v>
      </c>
    </row>
    <row r="15" spans="1:12" ht="14.25" thickTop="1">
      <c r="A15" s="6"/>
    </row>
    <row r="16" spans="1:12">
      <c r="A16" s="6"/>
    </row>
    <row r="17" spans="1:1">
      <c r="A17" s="6"/>
    </row>
    <row r="18" spans="1:1">
      <c r="A18" s="6"/>
    </row>
    <row r="19" spans="1:1">
      <c r="A19" s="6"/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sqref="A1:F1"/>
    </sheetView>
  </sheetViews>
  <sheetFormatPr defaultRowHeight="13.5"/>
  <cols>
    <col min="3" max="5" width="14.875" bestFit="1" customWidth="1"/>
    <col min="6" max="6" width="16" bestFit="1" customWidth="1"/>
  </cols>
  <sheetData>
    <row r="1" spans="1:6" ht="32.25" thickBot="1">
      <c r="A1" s="19" t="s">
        <v>30</v>
      </c>
      <c r="B1" s="20"/>
      <c r="C1" s="20"/>
      <c r="D1" s="20"/>
      <c r="E1" s="20"/>
      <c r="F1" s="20"/>
    </row>
    <row r="2" spans="1:6" ht="15" thickTop="1">
      <c r="A2" s="7" t="s">
        <v>0</v>
      </c>
      <c r="B2" s="8" t="s">
        <v>1</v>
      </c>
      <c r="C2" s="8" t="s">
        <v>4</v>
      </c>
      <c r="D2" s="8" t="s">
        <v>2</v>
      </c>
      <c r="E2" s="8" t="s">
        <v>3</v>
      </c>
      <c r="F2" s="9" t="s">
        <v>5</v>
      </c>
    </row>
    <row r="3" spans="1:6">
      <c r="A3" s="10">
        <v>2034</v>
      </c>
      <c r="B3" s="11" t="s">
        <v>6</v>
      </c>
      <c r="C3" s="12">
        <v>20500</v>
      </c>
      <c r="D3" s="12">
        <f t="shared" ref="D3:D14" si="0">SUMIF(代码,A3,借方)</f>
        <v>264810</v>
      </c>
      <c r="E3" s="12">
        <f t="shared" ref="E3:E14" si="1">SUMIF(代码,A3,贷方)</f>
        <v>0</v>
      </c>
      <c r="F3" s="13">
        <f>IF(OR(MID(A3,1,1)="A",MID(A3,1,1)="D"),C3+D3-E3,C3+E3-D3)</f>
        <v>-244310</v>
      </c>
    </row>
    <row r="4" spans="1:6">
      <c r="A4" s="10">
        <v>2530</v>
      </c>
      <c r="B4" s="11" t="s">
        <v>7</v>
      </c>
      <c r="C4" s="12">
        <v>60200</v>
      </c>
      <c r="D4" s="12">
        <f t="shared" si="0"/>
        <v>0</v>
      </c>
      <c r="E4" s="12">
        <f t="shared" si="1"/>
        <v>264810</v>
      </c>
      <c r="F4" s="13">
        <f t="shared" ref="F4:F14" si="2">IF(OR(MID(A4,1,1)="A",MID(A4,1,1)="D"),C4+D4-E4,C4+E4-D4)</f>
        <v>325010</v>
      </c>
    </row>
    <row r="5" spans="1:6">
      <c r="A5" s="10">
        <v>1021</v>
      </c>
      <c r="B5" s="11" t="s">
        <v>8</v>
      </c>
      <c r="C5" s="12">
        <v>8000</v>
      </c>
      <c r="D5" s="12">
        <f t="shared" si="0"/>
        <v>1000</v>
      </c>
      <c r="E5" s="12">
        <f t="shared" si="1"/>
        <v>0</v>
      </c>
      <c r="F5" s="13">
        <f t="shared" si="2"/>
        <v>7000</v>
      </c>
    </row>
    <row r="6" spans="1:6">
      <c r="A6" s="10">
        <v>1025</v>
      </c>
      <c r="B6" s="11" t="s">
        <v>7</v>
      </c>
      <c r="C6" s="12">
        <v>325000</v>
      </c>
      <c r="D6" s="12">
        <f t="shared" si="0"/>
        <v>370000</v>
      </c>
      <c r="E6" s="12">
        <f t="shared" si="1"/>
        <v>0</v>
      </c>
      <c r="F6" s="13">
        <f t="shared" si="2"/>
        <v>-45000</v>
      </c>
    </row>
    <row r="7" spans="1:6">
      <c r="A7" s="10">
        <v>3520</v>
      </c>
      <c r="B7" s="11" t="s">
        <v>6</v>
      </c>
      <c r="C7" s="12">
        <v>12000</v>
      </c>
      <c r="D7" s="12">
        <f t="shared" si="0"/>
        <v>0</v>
      </c>
      <c r="E7" s="12">
        <f t="shared" si="1"/>
        <v>407800</v>
      </c>
      <c r="F7" s="13">
        <f t="shared" si="2"/>
        <v>419800</v>
      </c>
    </row>
    <row r="8" spans="1:6">
      <c r="A8" s="10">
        <v>4560</v>
      </c>
      <c r="B8" s="11" t="s">
        <v>6</v>
      </c>
      <c r="C8" s="12">
        <v>15000</v>
      </c>
      <c r="D8" s="12">
        <f t="shared" si="0"/>
        <v>3000</v>
      </c>
      <c r="E8" s="12">
        <f t="shared" si="1"/>
        <v>0</v>
      </c>
      <c r="F8" s="13">
        <f t="shared" si="2"/>
        <v>12000</v>
      </c>
    </row>
    <row r="9" spans="1:6">
      <c r="A9" s="10">
        <v>1462</v>
      </c>
      <c r="B9" s="11" t="s">
        <v>6</v>
      </c>
      <c r="C9" s="12">
        <v>16000</v>
      </c>
      <c r="D9" s="12">
        <f t="shared" si="0"/>
        <v>0</v>
      </c>
      <c r="E9" s="12">
        <f t="shared" si="1"/>
        <v>3200</v>
      </c>
      <c r="F9" s="13">
        <f t="shared" si="2"/>
        <v>19200</v>
      </c>
    </row>
    <row r="10" spans="1:6">
      <c r="A10" s="10">
        <v>3452</v>
      </c>
      <c r="B10" s="11" t="s">
        <v>6</v>
      </c>
      <c r="C10" s="12">
        <v>15000</v>
      </c>
      <c r="D10" s="12">
        <f t="shared" si="0"/>
        <v>0</v>
      </c>
      <c r="E10" s="12">
        <f t="shared" si="1"/>
        <v>0</v>
      </c>
      <c r="F10" s="13">
        <f t="shared" si="2"/>
        <v>15000</v>
      </c>
    </row>
    <row r="11" spans="1:6">
      <c r="A11" s="10">
        <v>3521</v>
      </c>
      <c r="B11" s="11" t="s">
        <v>6</v>
      </c>
      <c r="C11" s="12">
        <v>30000</v>
      </c>
      <c r="D11" s="12">
        <f t="shared" si="0"/>
        <v>0</v>
      </c>
      <c r="E11" s="12">
        <f t="shared" si="1"/>
        <v>0</v>
      </c>
      <c r="F11" s="13">
        <f t="shared" si="2"/>
        <v>30000</v>
      </c>
    </row>
    <row r="12" spans="1:6">
      <c r="A12" s="10">
        <v>1023</v>
      </c>
      <c r="B12" s="11" t="s">
        <v>6</v>
      </c>
      <c r="C12" s="12">
        <v>6000</v>
      </c>
      <c r="D12" s="12">
        <f t="shared" si="0"/>
        <v>0</v>
      </c>
      <c r="E12" s="12">
        <f t="shared" si="1"/>
        <v>0</v>
      </c>
      <c r="F12" s="13">
        <f t="shared" si="2"/>
        <v>6000</v>
      </c>
    </row>
    <row r="13" spans="1:6">
      <c r="A13" s="10">
        <v>3120</v>
      </c>
      <c r="B13" s="11" t="s">
        <v>6</v>
      </c>
      <c r="C13" s="12">
        <v>500</v>
      </c>
      <c r="D13" s="12">
        <f t="shared" si="0"/>
        <v>37000</v>
      </c>
      <c r="E13" s="12">
        <f t="shared" si="1"/>
        <v>0</v>
      </c>
      <c r="F13" s="13">
        <f t="shared" si="2"/>
        <v>-36500</v>
      </c>
    </row>
    <row r="14" spans="1:6" ht="14.25" thickBot="1">
      <c r="A14" s="14">
        <v>5201</v>
      </c>
      <c r="B14" s="15" t="s">
        <v>8</v>
      </c>
      <c r="C14" s="16">
        <v>2000</v>
      </c>
      <c r="D14" s="16">
        <f t="shared" si="0"/>
        <v>0</v>
      </c>
      <c r="E14" s="16">
        <f t="shared" si="1"/>
        <v>47800</v>
      </c>
      <c r="F14" s="17">
        <f t="shared" si="2"/>
        <v>49800</v>
      </c>
    </row>
    <row r="15" spans="1:6" ht="14.25" thickTop="1"/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凭证记录表</vt:lpstr>
      <vt:lpstr>4月明细科目表</vt:lpstr>
      <vt:lpstr>Sheet2</vt:lpstr>
      <vt:lpstr>Sheet3</vt:lpstr>
      <vt:lpstr>代码</vt:lpstr>
      <vt:lpstr>贷方</vt:lpstr>
      <vt:lpstr>借方</vt:lpstr>
    </vt:vector>
  </TitlesOfParts>
  <Company>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h</cp:lastModifiedBy>
  <dcterms:created xsi:type="dcterms:W3CDTF">2008-03-30T01:29:29Z</dcterms:created>
  <dcterms:modified xsi:type="dcterms:W3CDTF">2008-03-30T14:38:54Z</dcterms:modified>
  <cp:category>qq</cp:category>
</cp:coreProperties>
</file>