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955" windowHeight="8895" tabRatio="377"/>
  </bookViews>
  <sheets>
    <sheet name="债券筹资决策模型" sheetId="3" r:id="rId1"/>
  </sheets>
  <calcPr calcId="145621"/>
</workbook>
</file>

<file path=xl/calcChain.xml><?xml version="1.0" encoding="utf-8"?>
<calcChain xmlns="http://schemas.openxmlformats.org/spreadsheetml/2006/main">
  <c r="C24" i="3" l="1"/>
  <c r="F22" i="3"/>
  <c r="F23" i="3" s="1"/>
  <c r="C13" i="3"/>
  <c r="F12" i="3"/>
  <c r="F13" i="3" s="1"/>
  <c r="C12" i="3"/>
</calcChain>
</file>

<file path=xl/sharedStrings.xml><?xml version="1.0" encoding="utf-8"?>
<sst xmlns="http://schemas.openxmlformats.org/spreadsheetml/2006/main" count="49" uniqueCount="35">
  <si>
    <t>债券筹资决策模型</t>
    <phoneticPr fontId="2" type="noConversion"/>
  </si>
  <si>
    <t>公司名称</t>
    <phoneticPr fontId="1" type="noConversion"/>
  </si>
  <si>
    <t>华云信息有限公司</t>
    <phoneticPr fontId="1" type="noConversion"/>
  </si>
  <si>
    <t>制表时间</t>
    <phoneticPr fontId="1" type="noConversion"/>
  </si>
  <si>
    <t>筹资方案1</t>
    <phoneticPr fontId="2" type="noConversion"/>
  </si>
  <si>
    <t>筹资方案2</t>
    <phoneticPr fontId="2" type="noConversion"/>
  </si>
  <si>
    <t>发行日期</t>
    <phoneticPr fontId="2" type="noConversion"/>
  </si>
  <si>
    <t>成交日期</t>
    <phoneticPr fontId="2" type="noConversion"/>
  </si>
  <si>
    <t>起息日期</t>
    <phoneticPr fontId="2" type="noConversion"/>
  </si>
  <si>
    <t>到期日期</t>
    <phoneticPr fontId="2" type="noConversion"/>
  </si>
  <si>
    <t>价格</t>
    <phoneticPr fontId="2" type="noConversion"/>
  </si>
  <si>
    <t>年利率</t>
    <phoneticPr fontId="2" type="noConversion"/>
  </si>
  <si>
    <t>票面价值</t>
    <phoneticPr fontId="2" type="noConversion"/>
  </si>
  <si>
    <t>证券价值</t>
    <phoneticPr fontId="2" type="noConversion"/>
  </si>
  <si>
    <t>息票利率</t>
    <phoneticPr fontId="2" type="noConversion"/>
  </si>
  <si>
    <t>发行量</t>
    <phoneticPr fontId="2" type="noConversion"/>
  </si>
  <si>
    <t>年付息次数</t>
    <phoneticPr fontId="2" type="noConversion"/>
  </si>
  <si>
    <t>日计数基准</t>
    <phoneticPr fontId="2" type="noConversion"/>
  </si>
  <si>
    <t>筹资数额</t>
    <phoneticPr fontId="2" type="noConversion"/>
  </si>
  <si>
    <t>债券收益率</t>
    <phoneticPr fontId="2" type="noConversion"/>
  </si>
  <si>
    <t>到期利息</t>
    <phoneticPr fontId="2" type="noConversion"/>
  </si>
  <si>
    <t>可行性</t>
    <phoneticPr fontId="2" type="noConversion"/>
  </si>
  <si>
    <t>筹资方案3</t>
    <phoneticPr fontId="2" type="noConversion"/>
  </si>
  <si>
    <t>筹资方案4</t>
    <phoneticPr fontId="2" type="noConversion"/>
  </si>
  <si>
    <t>票息半年利率</t>
    <phoneticPr fontId="2" type="noConversion"/>
  </si>
  <si>
    <t>返还金额</t>
    <phoneticPr fontId="2" type="noConversion"/>
  </si>
  <si>
    <t>收益率</t>
    <phoneticPr fontId="2" type="noConversion"/>
  </si>
  <si>
    <t>日计算基准</t>
    <phoneticPr fontId="2" type="noConversion"/>
  </si>
  <si>
    <t>债券利率</t>
    <phoneticPr fontId="2" type="noConversion"/>
  </si>
  <si>
    <t>发行价格</t>
    <phoneticPr fontId="2" type="noConversion"/>
  </si>
  <si>
    <t>财务部意见</t>
    <phoneticPr fontId="1" type="noConversion"/>
  </si>
  <si>
    <t>总经理意见</t>
    <phoneticPr fontId="1" type="noConversion"/>
  </si>
  <si>
    <t>签字</t>
    <phoneticPr fontId="1" type="noConversion"/>
  </si>
  <si>
    <t>盖章</t>
    <phoneticPr fontId="1" type="noConversion"/>
  </si>
  <si>
    <t xml:space="preserve">年   月    日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</si>
</sst>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￥&quot;#,##0.00_);[Red]\(&quot;￥&quot;#,##0.00\)"/>
    <numFmt numFmtId="177" formatCode="yyyy/m/d;@"/>
    <numFmt numFmtId="178" formatCode="0_);[Red]\(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2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7" fontId="3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10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78" fontId="3" fillId="0" borderId="4" xfId="0" applyNumberFormat="1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178" fontId="3" fillId="0" borderId="0" xfId="0" applyNumberFormat="1" applyFont="1" applyAlignment="1"/>
    <xf numFmtId="176" fontId="3" fillId="2" borderId="4" xfId="0" applyNumberFormat="1" applyFont="1" applyFill="1" applyBorder="1" applyAlignment="1">
      <alignment vertical="center"/>
    </xf>
    <xf numFmtId="176" fontId="3" fillId="2" borderId="6" xfId="0" applyNumberFormat="1" applyFont="1" applyFill="1" applyBorder="1" applyAlignment="1">
      <alignment vertical="center"/>
    </xf>
    <xf numFmtId="10" fontId="3" fillId="2" borderId="4" xfId="0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4" fontId="3" fillId="0" borderId="12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Border="1" applyAlignment="1"/>
    <xf numFmtId="0" fontId="5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  <color rgb="FF06B1BA"/>
      <color rgb="FFFF0066"/>
      <color rgb="FFB028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showGridLines="0" tabSelected="1" workbookViewId="0">
      <selection sqref="A1:XFD1048576"/>
    </sheetView>
  </sheetViews>
  <sheetFormatPr defaultRowHeight="13.5" x14ac:dyDescent="0.15"/>
  <cols>
    <col min="1" max="1" width="3.375" style="1" customWidth="1"/>
    <col min="2" max="2" width="20.875" style="1" customWidth="1"/>
    <col min="3" max="3" width="27.875" style="1" customWidth="1"/>
    <col min="4" max="4" width="2.125" style="1" customWidth="1"/>
    <col min="5" max="5" width="17.25" style="1" customWidth="1"/>
    <col min="6" max="6" width="27.75" style="1" customWidth="1"/>
    <col min="7" max="7" width="4.25" style="1" customWidth="1"/>
    <col min="8" max="8" width="11.875" style="1" customWidth="1"/>
    <col min="9" max="9" width="13.125" style="1" customWidth="1"/>
    <col min="10" max="10" width="5.125" style="1" customWidth="1"/>
    <col min="11" max="11" width="10.375" style="1" customWidth="1"/>
    <col min="12" max="12" width="13.75" style="1" customWidth="1"/>
    <col min="13" max="16384" width="9" style="1"/>
  </cols>
  <sheetData>
    <row r="1" spans="2:6" ht="49.5" customHeight="1" thickBot="1" x14ac:dyDescent="0.2"/>
    <row r="2" spans="2:6" ht="22.5" customHeight="1" x14ac:dyDescent="0.15">
      <c r="B2" s="27" t="s">
        <v>0</v>
      </c>
      <c r="C2" s="28"/>
      <c r="D2" s="28"/>
      <c r="E2" s="28"/>
      <c r="F2" s="29"/>
    </row>
    <row r="3" spans="2:6" ht="15" customHeight="1" x14ac:dyDescent="0.15">
      <c r="B3" s="30" t="s">
        <v>1</v>
      </c>
      <c r="C3" s="31" t="s">
        <v>2</v>
      </c>
      <c r="D3" s="31"/>
      <c r="E3" s="31" t="s">
        <v>3</v>
      </c>
      <c r="F3" s="32">
        <v>41120</v>
      </c>
    </row>
    <row r="4" spans="2:6" ht="15" customHeight="1" thickBot="1" x14ac:dyDescent="0.2">
      <c r="B4" s="33" t="s">
        <v>4</v>
      </c>
      <c r="C4" s="26"/>
      <c r="D4" s="34"/>
      <c r="E4" s="25" t="s">
        <v>5</v>
      </c>
      <c r="F4" s="35"/>
    </row>
    <row r="5" spans="2:6" s="5" customFormat="1" ht="15" customHeight="1" x14ac:dyDescent="0.15">
      <c r="B5" s="3" t="s">
        <v>6</v>
      </c>
      <c r="C5" s="4">
        <v>41061</v>
      </c>
      <c r="D5" s="36"/>
      <c r="E5" s="3" t="s">
        <v>7</v>
      </c>
      <c r="F5" s="4">
        <v>39264</v>
      </c>
    </row>
    <row r="6" spans="2:6" s="5" customFormat="1" ht="15" customHeight="1" x14ac:dyDescent="0.15">
      <c r="B6" s="7" t="s">
        <v>8</v>
      </c>
      <c r="C6" s="8">
        <v>41183</v>
      </c>
      <c r="D6" s="36"/>
      <c r="E6" s="7" t="s">
        <v>9</v>
      </c>
      <c r="F6" s="8">
        <v>41091</v>
      </c>
    </row>
    <row r="7" spans="2:6" s="5" customFormat="1" ht="15" customHeight="1" x14ac:dyDescent="0.15">
      <c r="B7" s="7" t="s">
        <v>7</v>
      </c>
      <c r="C7" s="8">
        <v>41146</v>
      </c>
      <c r="D7" s="36"/>
      <c r="E7" s="7" t="s">
        <v>10</v>
      </c>
      <c r="F7" s="11">
        <v>90</v>
      </c>
    </row>
    <row r="8" spans="2:6" s="5" customFormat="1" ht="15" customHeight="1" x14ac:dyDescent="0.15">
      <c r="B8" s="7" t="s">
        <v>11</v>
      </c>
      <c r="C8" s="10">
        <v>0.09</v>
      </c>
      <c r="D8" s="36"/>
      <c r="E8" s="7" t="s">
        <v>12</v>
      </c>
      <c r="F8" s="9">
        <v>100</v>
      </c>
    </row>
    <row r="9" spans="2:6" s="5" customFormat="1" ht="15" customHeight="1" x14ac:dyDescent="0.15">
      <c r="B9" s="7" t="s">
        <v>13</v>
      </c>
      <c r="C9" s="9">
        <v>10000</v>
      </c>
      <c r="D9" s="36"/>
      <c r="E9" s="7" t="s">
        <v>14</v>
      </c>
      <c r="F9" s="10">
        <v>5.04E-2</v>
      </c>
    </row>
    <row r="10" spans="2:6" s="5" customFormat="1" ht="15" customHeight="1" x14ac:dyDescent="0.15">
      <c r="B10" s="7" t="s">
        <v>15</v>
      </c>
      <c r="C10" s="12">
        <v>500</v>
      </c>
      <c r="D10" s="36"/>
      <c r="E10" s="7" t="s">
        <v>16</v>
      </c>
      <c r="F10" s="11">
        <v>2</v>
      </c>
    </row>
    <row r="11" spans="2:6" s="5" customFormat="1" ht="15" customHeight="1" x14ac:dyDescent="0.15">
      <c r="B11" s="7" t="s">
        <v>16</v>
      </c>
      <c r="C11" s="13">
        <v>2</v>
      </c>
      <c r="D11" s="36"/>
      <c r="E11" s="7" t="s">
        <v>17</v>
      </c>
      <c r="F11" s="11">
        <v>0</v>
      </c>
    </row>
    <row r="12" spans="2:6" s="5" customFormat="1" ht="15" customHeight="1" x14ac:dyDescent="0.15">
      <c r="B12" s="15" t="s">
        <v>18</v>
      </c>
      <c r="C12" s="21">
        <f>C9*C10</f>
        <v>5000000</v>
      </c>
      <c r="D12" s="36"/>
      <c r="E12" s="7" t="s">
        <v>19</v>
      </c>
      <c r="F12" s="23">
        <f>YIELD(F5,F6,F9,F7,F8,F10,F11)</f>
        <v>7.473618028685923E-2</v>
      </c>
    </row>
    <row r="13" spans="2:6" s="5" customFormat="1" ht="15" customHeight="1" thickBot="1" x14ac:dyDescent="0.2">
      <c r="B13" s="14" t="s">
        <v>20</v>
      </c>
      <c r="C13" s="22">
        <f>ACCRINT(C5,C6,C7,C8,C9,C11)</f>
        <v>210</v>
      </c>
      <c r="D13" s="36"/>
      <c r="E13" s="14" t="s">
        <v>21</v>
      </c>
      <c r="F13" s="24" t="str">
        <f>IF(F12&gt;0.05,"可行","")</f>
        <v>可行</v>
      </c>
    </row>
    <row r="14" spans="2:6" s="16" customFormat="1" ht="21.75" customHeight="1" x14ac:dyDescent="0.15">
      <c r="B14" s="37"/>
      <c r="C14" s="38"/>
      <c r="D14" s="38"/>
      <c r="E14" s="38"/>
      <c r="F14" s="39"/>
    </row>
    <row r="15" spans="2:6" s="16" customFormat="1" ht="15" customHeight="1" x14ac:dyDescent="0.15">
      <c r="B15" s="37"/>
      <c r="C15" s="38"/>
      <c r="D15" s="38"/>
      <c r="E15" s="38"/>
      <c r="F15" s="39"/>
    </row>
    <row r="16" spans="2:6" s="16" customFormat="1" ht="15" customHeight="1" thickBot="1" x14ac:dyDescent="0.2">
      <c r="B16" s="33" t="s">
        <v>22</v>
      </c>
      <c r="C16" s="26"/>
      <c r="D16" s="38"/>
      <c r="E16" s="25" t="s">
        <v>23</v>
      </c>
      <c r="F16" s="35"/>
    </row>
    <row r="17" spans="2:10" s="16" customFormat="1" ht="15" customHeight="1" x14ac:dyDescent="0.15">
      <c r="B17" s="17" t="s">
        <v>7</v>
      </c>
      <c r="C17" s="4">
        <v>38369</v>
      </c>
      <c r="D17" s="38"/>
      <c r="E17" s="3" t="s">
        <v>7</v>
      </c>
      <c r="F17" s="6">
        <v>39962</v>
      </c>
    </row>
    <row r="18" spans="2:10" s="16" customFormat="1" ht="15" customHeight="1" x14ac:dyDescent="0.15">
      <c r="B18" s="18" t="s">
        <v>9</v>
      </c>
      <c r="C18" s="8">
        <v>41880</v>
      </c>
      <c r="D18" s="38"/>
      <c r="E18" s="7" t="s">
        <v>9</v>
      </c>
      <c r="F18" s="8">
        <v>41423</v>
      </c>
    </row>
    <row r="19" spans="2:10" s="16" customFormat="1" ht="15" customHeight="1" x14ac:dyDescent="0.15">
      <c r="B19" s="18" t="s">
        <v>12</v>
      </c>
      <c r="C19" s="9">
        <v>100</v>
      </c>
      <c r="D19" s="38"/>
      <c r="E19" s="7" t="s">
        <v>13</v>
      </c>
      <c r="F19" s="9">
        <v>150000</v>
      </c>
    </row>
    <row r="20" spans="2:10" s="16" customFormat="1" ht="15" customHeight="1" x14ac:dyDescent="0.15">
      <c r="B20" s="18" t="s">
        <v>24</v>
      </c>
      <c r="C20" s="10">
        <v>5.04E-2</v>
      </c>
      <c r="D20" s="38"/>
      <c r="E20" s="7" t="s">
        <v>25</v>
      </c>
      <c r="F20" s="9">
        <v>180000</v>
      </c>
    </row>
    <row r="21" spans="2:10" s="16" customFormat="1" ht="15" customHeight="1" x14ac:dyDescent="0.15">
      <c r="B21" s="7" t="s">
        <v>26</v>
      </c>
      <c r="C21" s="10">
        <v>6.5000000000000002E-2</v>
      </c>
      <c r="D21" s="38"/>
      <c r="E21" s="7" t="s">
        <v>27</v>
      </c>
      <c r="F21" s="11">
        <v>0</v>
      </c>
    </row>
    <row r="22" spans="2:10" s="16" customFormat="1" ht="15" customHeight="1" x14ac:dyDescent="0.15">
      <c r="B22" s="7" t="s">
        <v>16</v>
      </c>
      <c r="C22" s="11">
        <v>2</v>
      </c>
      <c r="D22" s="38"/>
      <c r="E22" s="7" t="s">
        <v>28</v>
      </c>
      <c r="F22" s="23">
        <f>INTRATE(F17,F18,F19,F20,F21)</f>
        <v>0.05</v>
      </c>
    </row>
    <row r="23" spans="2:10" s="16" customFormat="1" ht="15" customHeight="1" thickBot="1" x14ac:dyDescent="0.2">
      <c r="B23" s="7" t="s">
        <v>27</v>
      </c>
      <c r="C23" s="11">
        <v>0</v>
      </c>
      <c r="D23" s="38"/>
      <c r="E23" s="14" t="s">
        <v>21</v>
      </c>
      <c r="F23" s="24" t="str">
        <f>IF(F22&gt;0.05,"可行","不可行")</f>
        <v>不可行</v>
      </c>
    </row>
    <row r="24" spans="2:10" s="16" customFormat="1" ht="14.25" thickBot="1" x14ac:dyDescent="0.2">
      <c r="B24" s="14" t="s">
        <v>29</v>
      </c>
      <c r="C24" s="22">
        <f>PRICE(C17,C18,C20,C21,C19,C22,C23)</f>
        <v>89.673151385441585</v>
      </c>
      <c r="D24" s="38"/>
      <c r="E24" s="38"/>
      <c r="F24" s="39"/>
      <c r="G24" s="19"/>
      <c r="J24" s="5"/>
    </row>
    <row r="25" spans="2:10" x14ac:dyDescent="0.15">
      <c r="B25" s="40" t="s">
        <v>30</v>
      </c>
      <c r="C25" s="41"/>
      <c r="D25" s="42"/>
      <c r="E25" s="41" t="s">
        <v>31</v>
      </c>
      <c r="F25" s="43"/>
      <c r="G25" s="20"/>
      <c r="J25" s="2"/>
    </row>
    <row r="26" spans="2:10" x14ac:dyDescent="0.15">
      <c r="B26" s="44" t="s">
        <v>32</v>
      </c>
      <c r="C26" s="45"/>
      <c r="D26" s="38"/>
      <c r="E26" s="45" t="s">
        <v>32</v>
      </c>
      <c r="F26" s="46"/>
      <c r="G26" s="20"/>
      <c r="J26" s="2"/>
    </row>
    <row r="27" spans="2:10" x14ac:dyDescent="0.15">
      <c r="B27" s="44" t="s">
        <v>33</v>
      </c>
      <c r="C27" s="45"/>
      <c r="D27" s="38"/>
      <c r="E27" s="45" t="s">
        <v>33</v>
      </c>
      <c r="F27" s="46"/>
      <c r="G27" s="20"/>
      <c r="J27" s="2"/>
    </row>
    <row r="28" spans="2:10" ht="14.25" thickBot="1" x14ac:dyDescent="0.2">
      <c r="B28" s="47" t="s">
        <v>34</v>
      </c>
      <c r="C28" s="48"/>
      <c r="D28" s="49"/>
      <c r="E28" s="48" t="s">
        <v>34</v>
      </c>
      <c r="F28" s="50"/>
      <c r="G28" s="20"/>
      <c r="J28" s="2"/>
    </row>
    <row r="29" spans="2:10" x14ac:dyDescent="0.15">
      <c r="B29" s="51"/>
      <c r="C29" s="51"/>
      <c r="G29" s="20"/>
      <c r="J29" s="2"/>
    </row>
    <row r="30" spans="2:10" x14ac:dyDescent="0.15">
      <c r="B30" s="51"/>
      <c r="C30" s="51"/>
      <c r="E30" s="2"/>
      <c r="F30" s="2"/>
      <c r="G30" s="2"/>
      <c r="J30" s="2"/>
    </row>
  </sheetData>
  <mergeCells count="15">
    <mergeCell ref="B30:C30"/>
    <mergeCell ref="B27:C27"/>
    <mergeCell ref="E27:F27"/>
    <mergeCell ref="B28:C28"/>
    <mergeCell ref="E28:F28"/>
    <mergeCell ref="B29:C29"/>
    <mergeCell ref="B16:C16"/>
    <mergeCell ref="E16:F16"/>
    <mergeCell ref="B25:C25"/>
    <mergeCell ref="E25:F25"/>
    <mergeCell ref="B26:C26"/>
    <mergeCell ref="E26:F26"/>
    <mergeCell ref="B2:F2"/>
    <mergeCell ref="B4:C4"/>
    <mergeCell ref="E4:F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债券筹资决策模型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2012-06-28T01:16:00Z</dcterms:created>
  <dcterms:modified xsi:type="dcterms:W3CDTF">2012-08-28T03:29:06Z</dcterms:modified>
</cp:coreProperties>
</file>