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租赁筹资分析模型" sheetId="2" r:id="rId1"/>
  </sheets>
  <calcPr calcId="145621"/>
</workbook>
</file>

<file path=xl/calcChain.xml><?xml version="1.0" encoding="utf-8"?>
<calcChain xmlns="http://schemas.openxmlformats.org/spreadsheetml/2006/main">
  <c r="C9" i="2" l="1"/>
  <c r="C10" i="2" s="1"/>
  <c r="C8" i="2"/>
  <c r="B14" i="2" s="1"/>
</calcChain>
</file>

<file path=xl/sharedStrings.xml><?xml version="1.0" encoding="utf-8"?>
<sst xmlns="http://schemas.openxmlformats.org/spreadsheetml/2006/main" count="18" uniqueCount="18">
  <si>
    <t>后付</t>
  </si>
  <si>
    <t>租赁筹资分析模型</t>
    <phoneticPr fontId="2" type="noConversion"/>
  </si>
  <si>
    <t>租赁设备名称</t>
    <phoneticPr fontId="2" type="noConversion"/>
  </si>
  <si>
    <t>A设备</t>
    <phoneticPr fontId="2" type="noConversion"/>
  </si>
  <si>
    <t>租金</t>
    <phoneticPr fontId="2" type="noConversion"/>
  </si>
  <si>
    <t>租金支付方式</t>
    <phoneticPr fontId="2" type="noConversion"/>
  </si>
  <si>
    <t>租赁年利率</t>
    <phoneticPr fontId="2" type="noConversion"/>
  </si>
  <si>
    <t>租赁年限</t>
    <phoneticPr fontId="2" type="noConversion"/>
  </si>
  <si>
    <t>年付款期数</t>
    <phoneticPr fontId="2" type="noConversion"/>
  </si>
  <si>
    <t>总付款期数</t>
    <phoneticPr fontId="2" type="noConversion"/>
  </si>
  <si>
    <t>每期应付租金</t>
    <phoneticPr fontId="2" type="noConversion"/>
  </si>
  <si>
    <t>实际总付租金</t>
    <phoneticPr fontId="2" type="noConversion"/>
  </si>
  <si>
    <t>双变量模拟运算模型</t>
    <phoneticPr fontId="2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</si>
  <si>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</si>
  <si>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</si>
  <si>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</si>
  <si>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单位：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</si>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</sst>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￥&quot;#,##0.00;&quot;￥&quot;\-#,##0.00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0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7" fontId="3" fillId="0" borderId="10" xfId="0" applyNumberFormat="1" applyFont="1" applyBorder="1" applyAlignment="1"/>
    <xf numFmtId="7" fontId="3" fillId="0" borderId="0" xfId="0" applyNumberFormat="1" applyFont="1" applyBorder="1" applyAlignment="1"/>
    <xf numFmtId="7" fontId="3" fillId="0" borderId="14" xfId="0" applyNumberFormat="1" applyFont="1" applyBorder="1" applyAlignment="1"/>
    <xf numFmtId="7" fontId="3" fillId="0" borderId="12" xfId="0" applyNumberFormat="1" applyFont="1" applyBorder="1" applyAlignment="1"/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0" fontId="7" fillId="2" borderId="9" xfId="0" applyNumberFormat="1" applyFont="1" applyFill="1" applyBorder="1" applyAlignment="1"/>
    <xf numFmtId="10" fontId="7" fillId="2" borderId="11" xfId="0" applyNumberFormat="1" applyFont="1" applyFill="1" applyBorder="1" applyAlignment="1"/>
    <xf numFmtId="0" fontId="7" fillId="2" borderId="1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7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7" fontId="5" fillId="3" borderId="4" xfId="0" applyNumberFormat="1" applyFont="1" applyFill="1" applyBorder="1" applyAlignment="1">
      <alignment horizontal="center" vertical="center"/>
    </xf>
    <xf numFmtId="7" fontId="5" fillId="3" borderId="6" xfId="0" applyNumberFormat="1" applyFont="1" applyFill="1" applyBorder="1" applyAlignment="1">
      <alignment horizontal="center" vertical="center"/>
    </xf>
    <xf numFmtId="7" fontId="9" fillId="4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showGridLines="0" tabSelected="1" workbookViewId="0">
      <selection activeCell="G5" sqref="G5"/>
    </sheetView>
  </sheetViews>
  <sheetFormatPr defaultRowHeight="13.5"/>
  <cols>
    <col min="1" max="1" width="6.125" style="1" customWidth="1"/>
    <col min="2" max="2" width="24.25" style="1" customWidth="1"/>
    <col min="3" max="3" width="21.625" style="1" customWidth="1"/>
    <col min="4" max="4" width="13.75" style="1" customWidth="1"/>
    <col min="5" max="5" width="14.125" style="1" customWidth="1"/>
    <col min="6" max="6" width="11.75" style="1" customWidth="1"/>
    <col min="7" max="7" width="11.375" style="1" customWidth="1"/>
    <col min="8" max="16384" width="9" style="1"/>
  </cols>
  <sheetData>
    <row r="1" spans="2:7" ht="26.25" thickBot="1">
      <c r="B1" s="20" t="s">
        <v>1</v>
      </c>
      <c r="C1" s="20"/>
    </row>
    <row r="2" spans="2:7" ht="18" customHeight="1">
      <c r="B2" s="6" t="s">
        <v>2</v>
      </c>
      <c r="C2" s="13" t="s">
        <v>3</v>
      </c>
    </row>
    <row r="3" spans="2:7" ht="18" customHeight="1">
      <c r="B3" s="7" t="s">
        <v>4</v>
      </c>
      <c r="C3" s="14">
        <v>800000</v>
      </c>
    </row>
    <row r="4" spans="2:7" ht="18" customHeight="1">
      <c r="B4" s="7" t="s">
        <v>5</v>
      </c>
      <c r="C4" s="15" t="s">
        <v>0</v>
      </c>
    </row>
    <row r="5" spans="2:7" ht="18" customHeight="1">
      <c r="B5" s="7" t="s">
        <v>6</v>
      </c>
      <c r="C5" s="16">
        <v>7.4999999999999997E-2</v>
      </c>
    </row>
    <row r="6" spans="2:7" ht="18" customHeight="1">
      <c r="B6" s="7" t="s">
        <v>7</v>
      </c>
      <c r="C6" s="15">
        <v>5</v>
      </c>
    </row>
    <row r="7" spans="2:7" ht="18" customHeight="1">
      <c r="B7" s="7" t="s">
        <v>8</v>
      </c>
      <c r="C7" s="15">
        <v>2</v>
      </c>
    </row>
    <row r="8" spans="2:7" ht="18" customHeight="1">
      <c r="B8" s="7" t="s">
        <v>9</v>
      </c>
      <c r="C8" s="15">
        <f>C6*C7</f>
        <v>10</v>
      </c>
    </row>
    <row r="9" spans="2:7" ht="18" customHeight="1">
      <c r="B9" s="7" t="s">
        <v>10</v>
      </c>
      <c r="C9" s="17">
        <f>IF(C4="先付",ABS(PMT(C5/C7,C8,C3,0,1)),ABS(PMT(C5/C7,C8,C3,0,0)))</f>
        <v>97409.073860567049</v>
      </c>
    </row>
    <row r="10" spans="2:7" ht="18" customHeight="1" thickBot="1">
      <c r="B10" s="8" t="s">
        <v>11</v>
      </c>
      <c r="C10" s="18">
        <f>C9*C8</f>
        <v>974090.73860567051</v>
      </c>
    </row>
    <row r="11" spans="2:7" ht="12.75" customHeight="1"/>
    <row r="12" spans="2:7" ht="26.25" customHeight="1" thickBot="1">
      <c r="B12" s="21" t="s">
        <v>12</v>
      </c>
      <c r="C12" s="21"/>
      <c r="D12" s="21"/>
      <c r="E12" s="21"/>
      <c r="F12" s="21"/>
      <c r="G12" s="21"/>
    </row>
    <row r="13" spans="2:7" ht="22.5" customHeight="1" thickBot="1">
      <c r="B13" s="22" t="s">
        <v>13</v>
      </c>
      <c r="C13" s="22" t="s">
        <v>14</v>
      </c>
      <c r="D13" s="22" t="s">
        <v>15</v>
      </c>
      <c r="E13" s="23">
        <v>41120</v>
      </c>
      <c r="F13" s="22" t="s">
        <v>16</v>
      </c>
      <c r="G13" s="22" t="s">
        <v>17</v>
      </c>
    </row>
    <row r="14" spans="2:7">
      <c r="B14" s="19">
        <f>IF(C4="先付",ABS(PMT(C5/C7,C8,C3,0,1)),ABS(PMT(C5/C7,C8,C3,0,0)))</f>
        <v>97409.073860567049</v>
      </c>
      <c r="C14" s="11">
        <v>3</v>
      </c>
      <c r="D14" s="11">
        <v>5</v>
      </c>
      <c r="E14" s="11">
        <v>8</v>
      </c>
      <c r="F14" s="11">
        <v>10</v>
      </c>
      <c r="G14" s="12">
        <v>15</v>
      </c>
    </row>
    <row r="15" spans="2:7">
      <c r="B15" s="9">
        <v>0.05</v>
      </c>
      <c r="C15" s="3">
        <v>145239.97684950035</v>
      </c>
      <c r="D15" s="3">
        <v>91407.010541712269</v>
      </c>
      <c r="E15" s="3">
        <v>61279.190884787757</v>
      </c>
      <c r="F15" s="3">
        <v>51317.702987579563</v>
      </c>
      <c r="G15" s="2">
        <v>38222.112588941171</v>
      </c>
    </row>
    <row r="16" spans="2:7">
      <c r="B16" s="9">
        <v>5.5E-2</v>
      </c>
      <c r="C16" s="3">
        <v>146456.66110377386</v>
      </c>
      <c r="D16" s="3">
        <v>92591.776376914742</v>
      </c>
      <c r="E16" s="3">
        <v>62477.678122132296</v>
      </c>
      <c r="F16" s="3">
        <v>52537.384484855174</v>
      </c>
      <c r="G16" s="2">
        <v>39507.536002059096</v>
      </c>
    </row>
    <row r="17" spans="2:7">
      <c r="B17" s="9">
        <v>0.06</v>
      </c>
      <c r="C17" s="3">
        <v>147678.00036014177</v>
      </c>
      <c r="D17" s="3">
        <v>93784.405284127672</v>
      </c>
      <c r="E17" s="3">
        <v>63688.679412390462</v>
      </c>
      <c r="F17" s="3">
        <v>53772.566077487296</v>
      </c>
      <c r="G17" s="2">
        <v>40815.407456202061</v>
      </c>
    </row>
    <row r="18" spans="2:7">
      <c r="B18" s="9">
        <v>6.5000000000000002E-2</v>
      </c>
      <c r="C18" s="3">
        <v>148903.97539893087</v>
      </c>
      <c r="D18" s="3">
        <v>94984.857912578183</v>
      </c>
      <c r="E18" s="3">
        <v>64912.105549093365</v>
      </c>
      <c r="F18" s="3">
        <v>55023.107085781048</v>
      </c>
      <c r="G18" s="2">
        <v>42145.373553389385</v>
      </c>
    </row>
    <row r="19" spans="2:7">
      <c r="B19" s="9">
        <v>7.0000000000000007E-2</v>
      </c>
      <c r="C19" s="3">
        <v>150134.56693225415</v>
      </c>
      <c r="D19" s="3">
        <v>96193.094293913018</v>
      </c>
      <c r="E19" s="3">
        <v>66147.864510533283</v>
      </c>
      <c r="F19" s="3">
        <v>56288.861426420961</v>
      </c>
      <c r="G19" s="2">
        <v>43497.065285938843</v>
      </c>
    </row>
    <row r="20" spans="2:7">
      <c r="B20" s="9">
        <v>7.4999999999999997E-2</v>
      </c>
      <c r="C20" s="3">
        <v>151369.75560676152</v>
      </c>
      <c r="D20" s="3">
        <v>97409.073860567049</v>
      </c>
      <c r="E20" s="3">
        <v>67395.86156510147</v>
      </c>
      <c r="F20" s="3">
        <v>57569.677863554367</v>
      </c>
      <c r="G20" s="2">
        <v>44870.099323113092</v>
      </c>
    </row>
    <row r="21" spans="2:7">
      <c r="B21" s="9">
        <v>0.08</v>
      </c>
      <c r="C21" s="3">
        <v>152609.52200636323</v>
      </c>
      <c r="D21" s="3">
        <v>98632.755464109228</v>
      </c>
      <c r="E21" s="3">
        <v>68655.999377562854</v>
      </c>
      <c r="F21" s="3">
        <v>58865.400262903117</v>
      </c>
      <c r="G21" s="2">
        <v>46264.079306929074</v>
      </c>
    </row>
    <row r="22" spans="2:7">
      <c r="B22" s="9">
        <v>8.5000000000000006E-2</v>
      </c>
      <c r="C22" s="3">
        <v>153853.84665492442</v>
      </c>
      <c r="D22" s="3">
        <v>99864.097393554519</v>
      </c>
      <c r="E22" s="3">
        <v>69928.178116077441</v>
      </c>
      <c r="F22" s="3">
        <v>60175.867848197115</v>
      </c>
      <c r="G22" s="2">
        <v>47678.597149782167</v>
      </c>
    </row>
    <row r="23" spans="2:7">
      <c r="B23" s="9">
        <v>0.09</v>
      </c>
      <c r="C23" s="3">
        <v>155102.71001893256</v>
      </c>
      <c r="D23" s="3">
        <v>101103.05739363146</v>
      </c>
      <c r="E23" s="3">
        <v>71212.295559781051</v>
      </c>
      <c r="F23" s="3">
        <v>61500.915459238429</v>
      </c>
      <c r="G23" s="2">
        <v>49113.234326874524</v>
      </c>
    </row>
    <row r="24" spans="2:7">
      <c r="B24" s="9">
        <v>9.5000000000000001E-2</v>
      </c>
      <c r="C24" s="3">
        <v>156356.09251013517</v>
      </c>
      <c r="D24" s="3">
        <v>102349.59268299365</v>
      </c>
      <c r="E24" s="3">
        <v>72508.247206742206</v>
      </c>
      <c r="F24" s="3">
        <v>62840.373810921315</v>
      </c>
      <c r="G24" s="2">
        <v>50567.563156819946</v>
      </c>
    </row>
    <row r="25" spans="2:7" ht="14.25" thickBot="1">
      <c r="B25" s="10">
        <v>0.1</v>
      </c>
      <c r="C25" s="4">
        <v>157613.97448815065</v>
      </c>
      <c r="D25" s="4">
        <v>103603.65997236533</v>
      </c>
      <c r="E25" s="4">
        <v>73815.926382116595</v>
      </c>
      <c r="F25" s="4">
        <v>64194.069752553049</v>
      </c>
      <c r="G25" s="5">
        <v>52041.148064221263</v>
      </c>
    </row>
  </sheetData>
  <mergeCells count="2">
    <mergeCell ref="B1:C1"/>
    <mergeCell ref="B12:G12"/>
  </mergeCells>
  <phoneticPr fontId="1" type="noConversion"/>
  <dataValidations count="1">
    <dataValidation type="list" allowBlank="1" showInputMessage="1" showErrorMessage="1" sqref="C4">
      <formula1>"先付,后付"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租赁筹资分析模型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2012-08-28T03:28:52Z</dcterms:modified>
</cp:coreProperties>
</file>