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95" windowHeight="7485" tabRatio="654" activeTab="4"/>
  </bookViews>
  <sheets>
    <sheet name="现金收支记录表" sheetId="1" r:id="rId1"/>
    <sheet name="现金日报表" sheetId="2" r:id="rId2"/>
    <sheet name="记账凭证清单表" sheetId="3" r:id="rId3"/>
    <sheet name="现金收支表" sheetId="4" r:id="rId4"/>
    <sheet name="现金余额日报表" sheetId="10" r:id="rId5"/>
  </sheets>
  <externalReferences>
    <externalReference r:id="rId6"/>
    <externalReference r:id="rId7"/>
  </externalReferences>
  <definedNames>
    <definedName name="费用类别" localSheetId="4">#REF!</definedName>
    <definedName name="费用类别">现金收支记录表!$E$4:$E$2000</definedName>
    <definedName name="明细科目编码">[1]会计科目表!$A$3:$A$70</definedName>
    <definedName name="明细科目名称">[1]会计科目表!$B$3:$B$70</definedName>
    <definedName name="日期" localSheetId="4">#REF!</definedName>
    <definedName name="日期">现金收支记录表!$C$4:$C$2000</definedName>
    <definedName name="收入现金" localSheetId="4">#REF!</definedName>
    <definedName name="收入现金">现金收支记录表!$F$4:$F$2000</definedName>
    <definedName name="月份" localSheetId="4">#REF!</definedName>
    <definedName name="月份">现金收支记录表!$B$4:$B$2000</definedName>
    <definedName name="账户名称" localSheetId="2">[2]科目及期初余额设定!$H$4:$H$164</definedName>
    <definedName name="支出现金" localSheetId="4">#REF!</definedName>
    <definedName name="支出现金">现金收支记录表!$G$4:$G$2000</definedName>
    <definedName name="总账科目名称">[1]总账科目!$B$3:$B$40</definedName>
  </definedNames>
  <calcPr calcId="145621"/>
</workbook>
</file>

<file path=xl/calcChain.xml><?xml version="1.0" encoding="utf-8"?>
<calcChain xmlns="http://schemas.openxmlformats.org/spreadsheetml/2006/main">
  <c r="E10" i="10" l="1"/>
  <c r="G5" i="10"/>
  <c r="G6" i="10" s="1"/>
  <c r="G7" i="10" s="1"/>
  <c r="G8" i="10" s="1"/>
  <c r="G9" i="10" s="1"/>
  <c r="D10" i="10" l="1"/>
  <c r="G10" i="10" s="1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E14" i="2"/>
  <c r="F14" i="2"/>
  <c r="E15" i="2"/>
  <c r="F15" i="2"/>
  <c r="E16" i="2"/>
  <c r="F16" i="2"/>
  <c r="E17" i="2"/>
  <c r="F17" i="2"/>
  <c r="E18" i="2"/>
  <c r="F18" i="2"/>
  <c r="E19" i="2"/>
  <c r="F19" i="2"/>
  <c r="F13" i="2"/>
  <c r="F20" i="2" s="1"/>
  <c r="E13" i="2"/>
  <c r="E8" i="2"/>
  <c r="F8" i="2"/>
  <c r="E9" i="2"/>
  <c r="F9" i="2"/>
  <c r="E10" i="2"/>
  <c r="F10" i="2"/>
  <c r="E11" i="2"/>
  <c r="F11" i="2"/>
  <c r="F7" i="2"/>
  <c r="F12" i="2" s="1"/>
  <c r="E7" i="2"/>
  <c r="E12" i="2" l="1"/>
  <c r="E20" i="2"/>
  <c r="A5" i="3"/>
  <c r="A6" i="3" s="1"/>
  <c r="A7" i="3" s="1"/>
  <c r="A8" i="3" l="1"/>
  <c r="A9" i="3" s="1"/>
  <c r="A10" i="3" l="1"/>
  <c r="A11" i="3" s="1"/>
  <c r="A12" i="3" l="1"/>
  <c r="A13" i="3" s="1"/>
  <c r="A14" i="3" l="1"/>
  <c r="A15" i="3" s="1"/>
  <c r="A16" i="3" l="1"/>
  <c r="A17" i="3" l="1"/>
  <c r="A18" i="3" s="1"/>
  <c r="A19" i="3" s="1"/>
  <c r="A20" i="3" l="1"/>
  <c r="A21" i="3" s="1"/>
  <c r="A22" i="3" s="1"/>
  <c r="A23" i="3" s="1"/>
  <c r="A24" i="3" l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N43" i="3" l="1"/>
  <c r="N44" i="3"/>
  <c r="N4" i="3"/>
  <c r="D12" i="4" l="1"/>
  <c r="D10" i="4"/>
  <c r="B5" i="4"/>
  <c r="B7" i="4"/>
  <c r="B9" i="4"/>
  <c r="B11" i="4"/>
  <c r="B13" i="4"/>
  <c r="B15" i="4"/>
  <c r="B17" i="4"/>
  <c r="B19" i="4"/>
  <c r="D11" i="4"/>
  <c r="B4" i="4"/>
  <c r="B6" i="4"/>
  <c r="B8" i="4"/>
  <c r="B10" i="4"/>
  <c r="B12" i="4"/>
  <c r="B14" i="4"/>
  <c r="B16" i="4"/>
  <c r="B18" i="4"/>
  <c r="B20" i="4"/>
  <c r="C5" i="4"/>
  <c r="E5" i="4"/>
  <c r="G5" i="4"/>
  <c r="D6" i="4"/>
  <c r="F6" i="4"/>
  <c r="C7" i="4"/>
  <c r="E7" i="4"/>
  <c r="G7" i="4"/>
  <c r="D8" i="4"/>
  <c r="F8" i="4"/>
  <c r="C9" i="4"/>
  <c r="E9" i="4"/>
  <c r="G9" i="4"/>
  <c r="E10" i="4"/>
  <c r="G10" i="4"/>
  <c r="E11" i="4"/>
  <c r="G11" i="4"/>
  <c r="E12" i="4"/>
  <c r="G12" i="4"/>
  <c r="D13" i="4"/>
  <c r="F13" i="4"/>
  <c r="C14" i="4"/>
  <c r="E14" i="4"/>
  <c r="G14" i="4"/>
  <c r="D15" i="4"/>
  <c r="F15" i="4"/>
  <c r="C16" i="4"/>
  <c r="E16" i="4"/>
  <c r="G16" i="4"/>
  <c r="D17" i="4"/>
  <c r="F17" i="4"/>
  <c r="C18" i="4"/>
  <c r="E18" i="4"/>
  <c r="G4" i="4"/>
  <c r="E4" i="4"/>
  <c r="C4" i="4"/>
  <c r="D5" i="4"/>
  <c r="F5" i="4"/>
  <c r="C6" i="4"/>
  <c r="E6" i="4"/>
  <c r="G6" i="4"/>
  <c r="D7" i="4"/>
  <c r="F7" i="4"/>
  <c r="C8" i="4"/>
  <c r="E8" i="4"/>
  <c r="G8" i="4"/>
  <c r="D9" i="4"/>
  <c r="F9" i="4"/>
  <c r="C10" i="4"/>
  <c r="F10" i="4"/>
  <c r="C11" i="4"/>
  <c r="F11" i="4"/>
  <c r="C12" i="4"/>
  <c r="F12" i="4"/>
  <c r="C13" i="4"/>
  <c r="E13" i="4"/>
  <c r="G13" i="4"/>
  <c r="D14" i="4"/>
  <c r="F14" i="4"/>
  <c r="C15" i="4"/>
  <c r="E15" i="4"/>
  <c r="G15" i="4"/>
  <c r="D16" i="4"/>
  <c r="F16" i="4"/>
  <c r="C17" i="4"/>
  <c r="E17" i="4"/>
  <c r="G17" i="4"/>
  <c r="D18" i="4"/>
  <c r="F18" i="4"/>
  <c r="F4" i="4"/>
  <c r="D4" i="4"/>
  <c r="F20" i="4"/>
  <c r="D20" i="4"/>
  <c r="E19" i="4"/>
  <c r="C19" i="4"/>
  <c r="E20" i="4"/>
  <c r="C20" i="4"/>
  <c r="F19" i="4"/>
  <c r="D19" i="4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4" i="4" l="1"/>
  <c r="H5" i="4" s="1"/>
  <c r="H6" i="4" s="1"/>
  <c r="H7" i="4" s="1"/>
  <c r="H8" i="4" s="1"/>
  <c r="H9" i="4" s="1"/>
  <c r="H10" i="4" s="1"/>
  <c r="H11" i="4" s="1"/>
  <c r="H12" i="4" s="1"/>
  <c r="H13" i="4" s="1"/>
</calcChain>
</file>

<file path=xl/sharedStrings.xml><?xml version="1.0" encoding="utf-8"?>
<sst xmlns="http://schemas.openxmlformats.org/spreadsheetml/2006/main" count="344" uniqueCount="182">
  <si>
    <t>结    存</t>
  </si>
  <si>
    <t>月</t>
  </si>
  <si>
    <t>日</t>
  </si>
  <si>
    <t>现金收支记录表</t>
    <phoneticPr fontId="1" type="noConversion"/>
  </si>
  <si>
    <t>费用类别</t>
    <phoneticPr fontId="2" type="noConversion"/>
  </si>
  <si>
    <t>借(收入)方</t>
    <phoneticPr fontId="1" type="noConversion"/>
  </si>
  <si>
    <t>贷(支出)方</t>
    <phoneticPr fontId="1" type="noConversion"/>
  </si>
  <si>
    <t>其他收入</t>
  </si>
  <si>
    <t>存款</t>
  </si>
  <si>
    <t>其他支出</t>
  </si>
  <si>
    <r>
      <rPr>
        <sz val="10"/>
        <color theme="1"/>
        <rFont val="宋体"/>
        <family val="2"/>
        <charset val="134"/>
      </rPr>
      <t>销售</t>
    </r>
    <r>
      <rPr>
        <sz val="10"/>
        <color theme="1"/>
        <rFont val="Dotum"/>
        <family val="2"/>
        <charset val="129"/>
      </rPr>
      <t>收入</t>
    </r>
  </si>
  <si>
    <r>
      <t>提</t>
    </r>
    <r>
      <rPr>
        <sz val="10"/>
        <color theme="1"/>
        <rFont val="宋体"/>
        <family val="2"/>
        <charset val="134"/>
      </rPr>
      <t>现</t>
    </r>
    <r>
      <rPr>
        <sz val="10"/>
        <color theme="1"/>
        <rFont val="Dotum"/>
        <family val="2"/>
        <charset val="129"/>
      </rPr>
      <t>金</t>
    </r>
  </si>
  <si>
    <r>
      <rPr>
        <sz val="10"/>
        <color theme="1"/>
        <rFont val="宋体"/>
        <family val="2"/>
        <charset val="134"/>
      </rPr>
      <t>货</t>
    </r>
    <r>
      <rPr>
        <sz val="10"/>
        <color theme="1"/>
        <rFont val="Dotum"/>
        <family val="2"/>
        <charset val="129"/>
      </rPr>
      <t>款收回</t>
    </r>
  </si>
  <si>
    <r>
      <rPr>
        <sz val="10"/>
        <color theme="1"/>
        <rFont val="宋体"/>
        <family val="2"/>
        <charset val="134"/>
      </rPr>
      <t>内</t>
    </r>
    <r>
      <rPr>
        <sz val="10"/>
        <color theme="1"/>
        <rFont val="Dotum"/>
        <family val="2"/>
        <charset val="129"/>
      </rPr>
      <t>部</t>
    </r>
    <r>
      <rPr>
        <sz val="10"/>
        <color theme="1"/>
        <rFont val="宋体"/>
        <family val="2"/>
        <charset val="134"/>
      </rPr>
      <t>转</t>
    </r>
    <r>
      <rPr>
        <sz val="10"/>
        <color theme="1"/>
        <rFont val="Dotum"/>
        <family val="2"/>
        <charset val="129"/>
      </rPr>
      <t>入</t>
    </r>
  </si>
  <si>
    <r>
      <t>采</t>
    </r>
    <r>
      <rPr>
        <sz val="10"/>
        <color theme="1"/>
        <rFont val="宋体"/>
        <family val="2"/>
        <charset val="134"/>
      </rPr>
      <t>购</t>
    </r>
    <r>
      <rPr>
        <sz val="10"/>
        <color theme="1"/>
        <rFont val="Dotum"/>
        <family val="2"/>
        <charset val="129"/>
      </rPr>
      <t>支出</t>
    </r>
  </si>
  <si>
    <r>
      <rPr>
        <sz val="10"/>
        <color theme="1"/>
        <rFont val="宋体"/>
        <family val="2"/>
        <charset val="134"/>
      </rPr>
      <t>费</t>
    </r>
    <r>
      <rPr>
        <sz val="10"/>
        <color theme="1"/>
        <rFont val="Dotum"/>
        <family val="2"/>
        <charset val="129"/>
      </rPr>
      <t>用</t>
    </r>
    <r>
      <rPr>
        <sz val="10"/>
        <color theme="1"/>
        <rFont val="宋体"/>
        <family val="2"/>
        <charset val="134"/>
      </rPr>
      <t>报销</t>
    </r>
  </si>
  <si>
    <r>
      <t>工</t>
    </r>
    <r>
      <rPr>
        <sz val="10"/>
        <color theme="1"/>
        <rFont val="宋体"/>
        <family val="2"/>
        <charset val="134"/>
      </rPr>
      <t>资</t>
    </r>
    <r>
      <rPr>
        <sz val="10"/>
        <color theme="1"/>
        <rFont val="Dotum"/>
        <family val="2"/>
        <charset val="129"/>
      </rPr>
      <t>性支出</t>
    </r>
  </si>
  <si>
    <r>
      <rPr>
        <sz val="10"/>
        <color theme="1"/>
        <rFont val="宋体"/>
        <family val="2"/>
        <charset val="134"/>
      </rPr>
      <t>税</t>
    </r>
    <r>
      <rPr>
        <sz val="10"/>
        <color theme="1"/>
        <rFont val="Dotum"/>
        <family val="2"/>
        <charset val="129"/>
      </rPr>
      <t>金支出</t>
    </r>
  </si>
  <si>
    <r>
      <rPr>
        <sz val="10"/>
        <color theme="1"/>
        <rFont val="宋体"/>
        <family val="2"/>
        <charset val="134"/>
      </rPr>
      <t>内</t>
    </r>
    <r>
      <rPr>
        <sz val="10"/>
        <color theme="1"/>
        <rFont val="Dotum"/>
        <family val="2"/>
        <charset val="129"/>
      </rPr>
      <t>部</t>
    </r>
    <r>
      <rPr>
        <sz val="10"/>
        <color theme="1"/>
        <rFont val="宋体"/>
        <family val="2"/>
        <charset val="134"/>
      </rPr>
      <t>转</t>
    </r>
    <r>
      <rPr>
        <sz val="10"/>
        <color theme="1"/>
        <rFont val="Dotum"/>
        <family val="2"/>
        <charset val="129"/>
      </rPr>
      <t>出</t>
    </r>
  </si>
  <si>
    <t>摘   要</t>
    <phoneticPr fontId="1" type="noConversion"/>
  </si>
  <si>
    <t>存款</t>
    <phoneticPr fontId="2" type="noConversion"/>
  </si>
  <si>
    <t>大修A001-1机械</t>
    <phoneticPr fontId="2" type="noConversion"/>
  </si>
  <si>
    <r>
      <t>上年</t>
    </r>
    <r>
      <rPr>
        <sz val="10.5"/>
        <color theme="1"/>
        <rFont val="宋体"/>
        <family val="2"/>
        <charset val="134"/>
      </rPr>
      <t>结转</t>
    </r>
    <phoneticPr fontId="2" type="noConversion"/>
  </si>
  <si>
    <r>
      <t>特快</t>
    </r>
    <r>
      <rPr>
        <sz val="10.5"/>
        <color theme="1"/>
        <rFont val="宋体"/>
        <family val="3"/>
        <charset val="134"/>
      </rPr>
      <t>专递</t>
    </r>
    <phoneticPr fontId="2" type="noConversion"/>
  </si>
  <si>
    <r>
      <t>出</t>
    </r>
    <r>
      <rPr>
        <sz val="10.5"/>
        <color theme="1"/>
        <rFont val="宋体"/>
        <family val="3"/>
        <charset val="134"/>
      </rPr>
      <t>售</t>
    </r>
    <r>
      <rPr>
        <sz val="10.5"/>
        <color theme="1"/>
        <rFont val="DotumChe"/>
        <family val="3"/>
        <charset val="129"/>
      </rPr>
      <t>C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DotumChe"/>
        <family val="3"/>
        <charset val="129"/>
      </rPr>
      <t>品15件</t>
    </r>
    <phoneticPr fontId="2" type="noConversion"/>
  </si>
  <si>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DotumChe"/>
        <family val="3"/>
        <charset val="129"/>
      </rPr>
      <t>收入</t>
    </r>
    <phoneticPr fontId="1" type="noConversion"/>
  </si>
  <si>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DotumChe"/>
        <family val="3"/>
        <charset val="129"/>
      </rPr>
      <t>用</t>
    </r>
    <r>
      <rPr>
        <sz val="10.5"/>
        <color theme="1"/>
        <rFont val="宋体"/>
        <family val="3"/>
        <charset val="134"/>
      </rPr>
      <t>报销</t>
    </r>
  </si>
  <si>
    <r>
      <t>支付包</t>
    </r>
    <r>
      <rPr>
        <sz val="10.5"/>
        <color theme="1"/>
        <rFont val="宋体"/>
        <family val="3"/>
        <charset val="134"/>
      </rPr>
      <t>装</t>
    </r>
    <r>
      <rPr>
        <sz val="10.5"/>
        <color theme="1"/>
        <rFont val="DotumChe"/>
        <family val="3"/>
        <charset val="129"/>
      </rPr>
      <t>物</t>
    </r>
    <r>
      <rPr>
        <sz val="10.5"/>
        <color theme="1"/>
        <rFont val="宋体"/>
        <family val="3"/>
        <charset val="134"/>
      </rPr>
      <t>货</t>
    </r>
    <r>
      <rPr>
        <sz val="10.5"/>
        <color theme="1"/>
        <rFont val="DotumChe"/>
        <family val="3"/>
        <charset val="129"/>
      </rPr>
      <t>款</t>
    </r>
    <phoneticPr fontId="2" type="noConversion"/>
  </si>
  <si>
    <r>
      <t>采</t>
    </r>
    <r>
      <rPr>
        <sz val="10.5"/>
        <color theme="1"/>
        <rFont val="宋体"/>
        <family val="3"/>
        <charset val="134"/>
      </rPr>
      <t>购</t>
    </r>
    <r>
      <rPr>
        <sz val="10.5"/>
        <color theme="1"/>
        <rFont val="DotumChe"/>
        <family val="3"/>
        <charset val="129"/>
      </rPr>
      <t>支出</t>
    </r>
  </si>
  <si>
    <r>
      <rPr>
        <sz val="10.5"/>
        <color theme="1"/>
        <rFont val="宋体"/>
        <family val="3"/>
        <charset val="134"/>
      </rPr>
      <t>货</t>
    </r>
    <r>
      <rPr>
        <sz val="10.5"/>
        <color theme="1"/>
        <rFont val="DotumChe"/>
        <family val="3"/>
        <charset val="129"/>
      </rPr>
      <t>款收回</t>
    </r>
    <phoneticPr fontId="2" type="noConversion"/>
  </si>
  <si>
    <r>
      <rPr>
        <sz val="10.5"/>
        <color theme="1"/>
        <rFont val="宋体"/>
        <family val="3"/>
        <charset val="134"/>
      </rPr>
      <t>购买办</t>
    </r>
    <r>
      <rPr>
        <sz val="10.5"/>
        <color theme="1"/>
        <rFont val="DotumChe"/>
        <family val="3"/>
        <charset val="129"/>
      </rPr>
      <t>公用品</t>
    </r>
    <phoneticPr fontId="2" type="noConversion"/>
  </si>
  <si>
    <r>
      <t>大</t>
    </r>
    <r>
      <rPr>
        <sz val="10.5"/>
        <color theme="1"/>
        <rFont val="宋体"/>
        <family val="3"/>
        <charset val="134"/>
      </rPr>
      <t>达</t>
    </r>
    <r>
      <rPr>
        <sz val="10.5"/>
        <color theme="1"/>
        <rFont val="DotumChe"/>
        <family val="3"/>
        <charset val="129"/>
      </rPr>
      <t>公司支付</t>
    </r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DotumChe"/>
        <family val="3"/>
        <charset val="129"/>
      </rPr>
      <t>余款</t>
    </r>
    <phoneticPr fontId="2" type="noConversion"/>
  </si>
  <si>
    <r>
      <rPr>
        <sz val="10.5"/>
        <color theme="1"/>
        <rFont val="宋体"/>
        <family val="3"/>
        <charset val="134"/>
      </rPr>
      <t>购</t>
    </r>
    <r>
      <rPr>
        <sz val="10.5"/>
        <color theme="1"/>
        <rFont val="DotumChe"/>
        <family val="3"/>
        <charset val="129"/>
      </rPr>
      <t>材料</t>
    </r>
    <phoneticPr fontId="2" type="noConversion"/>
  </si>
  <si>
    <r>
      <t>提</t>
    </r>
    <r>
      <rPr>
        <sz val="10.5"/>
        <color theme="1"/>
        <rFont val="宋体"/>
        <family val="3"/>
        <charset val="134"/>
      </rPr>
      <t>现</t>
    </r>
    <r>
      <rPr>
        <sz val="10.5"/>
        <color theme="1"/>
        <rFont val="DotumChe"/>
        <family val="3"/>
        <charset val="129"/>
      </rPr>
      <t>金</t>
    </r>
    <phoneticPr fontId="2" type="noConversion"/>
  </si>
  <si>
    <r>
      <t>提</t>
    </r>
    <r>
      <rPr>
        <sz val="10.5"/>
        <color theme="1"/>
        <rFont val="宋体"/>
        <family val="3"/>
        <charset val="134"/>
      </rPr>
      <t>现</t>
    </r>
    <r>
      <rPr>
        <sz val="10.5"/>
        <color theme="1"/>
        <rFont val="DotumChe"/>
        <family val="3"/>
        <charset val="129"/>
      </rPr>
      <t>金</t>
    </r>
    <phoneticPr fontId="1" type="noConversion"/>
  </si>
  <si>
    <r>
      <t>出</t>
    </r>
    <r>
      <rPr>
        <sz val="10.5"/>
        <color theme="1"/>
        <rFont val="宋体"/>
        <family val="3"/>
        <charset val="134"/>
      </rPr>
      <t>售废</t>
    </r>
    <r>
      <rPr>
        <sz val="10.5"/>
        <color theme="1"/>
        <rFont val="DotumChe"/>
        <family val="3"/>
        <charset val="129"/>
      </rPr>
      <t>品</t>
    </r>
    <phoneticPr fontId="2" type="noConversion"/>
  </si>
  <si>
    <r>
      <t>李霞</t>
    </r>
    <r>
      <rPr>
        <sz val="10.5"/>
        <color theme="1"/>
        <rFont val="宋体"/>
        <family val="3"/>
        <charset val="134"/>
      </rPr>
      <t>报销</t>
    </r>
    <r>
      <rPr>
        <sz val="10.5"/>
        <color theme="1"/>
        <rFont val="DotumChe"/>
        <family val="3"/>
        <charset val="129"/>
      </rPr>
      <t>差旅</t>
    </r>
    <r>
      <rPr>
        <sz val="10.5"/>
        <color theme="1"/>
        <rFont val="宋体"/>
        <family val="3"/>
        <charset val="134"/>
      </rPr>
      <t>费</t>
    </r>
    <phoneticPr fontId="2" type="noConversion"/>
  </si>
  <si>
    <r>
      <t>收回</t>
    </r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DotumChe"/>
        <family val="3"/>
        <charset val="129"/>
      </rPr>
      <t>余款</t>
    </r>
    <phoneticPr fontId="2" type="noConversion"/>
  </si>
  <si>
    <r>
      <t>A4</t>
    </r>
    <r>
      <rPr>
        <sz val="10.5"/>
        <color theme="1"/>
        <rFont val="宋体"/>
        <family val="3"/>
        <charset val="134"/>
      </rPr>
      <t>纸</t>
    </r>
    <r>
      <rPr>
        <sz val="10.5"/>
        <color theme="1"/>
        <rFont val="DotumChe"/>
        <family val="3"/>
        <charset val="129"/>
      </rPr>
      <t>等</t>
    </r>
    <r>
      <rPr>
        <sz val="10.5"/>
        <color theme="1"/>
        <rFont val="宋体"/>
        <family val="3"/>
        <charset val="134"/>
      </rPr>
      <t>办</t>
    </r>
    <r>
      <rPr>
        <sz val="10.5"/>
        <color theme="1"/>
        <rFont val="DotumChe"/>
        <family val="3"/>
        <charset val="129"/>
      </rPr>
      <t>公用品</t>
    </r>
    <phoneticPr fontId="2" type="noConversion"/>
  </si>
  <si>
    <r>
      <t>支付上月</t>
    </r>
    <r>
      <rPr>
        <sz val="10.5"/>
        <color theme="1"/>
        <rFont val="宋体"/>
        <family val="3"/>
        <charset val="134"/>
      </rPr>
      <t>销售税</t>
    </r>
    <r>
      <rPr>
        <sz val="10.5"/>
        <color theme="1"/>
        <rFont val="DotumChe"/>
        <family val="3"/>
        <charset val="129"/>
      </rPr>
      <t>金</t>
    </r>
    <phoneticPr fontId="2" type="noConversion"/>
  </si>
  <si>
    <r>
      <rPr>
        <sz val="10.5"/>
        <color theme="1"/>
        <rFont val="宋体"/>
        <family val="3"/>
        <charset val="134"/>
      </rPr>
      <t>税</t>
    </r>
    <r>
      <rPr>
        <sz val="10.5"/>
        <color theme="1"/>
        <rFont val="DotumChe"/>
        <family val="3"/>
        <charset val="129"/>
      </rPr>
      <t>金支出</t>
    </r>
  </si>
  <si>
    <r>
      <rPr>
        <sz val="10.5"/>
        <color theme="1"/>
        <rFont val="宋体"/>
        <family val="3"/>
        <charset val="134"/>
      </rPr>
      <t>职</t>
    </r>
    <r>
      <rPr>
        <sz val="10.5"/>
        <color theme="1"/>
        <rFont val="DotumChe"/>
        <family val="3"/>
        <charset val="129"/>
      </rPr>
      <t>工</t>
    </r>
    <r>
      <rPr>
        <sz val="10.5"/>
        <color theme="1"/>
        <rFont val="宋体"/>
        <family val="3"/>
        <charset val="134"/>
      </rPr>
      <t>档</t>
    </r>
    <r>
      <rPr>
        <sz val="10.5"/>
        <color theme="1"/>
        <rFont val="DotumChe"/>
        <family val="3"/>
        <charset val="129"/>
      </rPr>
      <t>案</t>
    </r>
    <r>
      <rPr>
        <sz val="10.5"/>
        <color theme="1"/>
        <rFont val="宋体"/>
        <family val="3"/>
        <charset val="134"/>
      </rPr>
      <t>费</t>
    </r>
    <phoneticPr fontId="2" type="noConversion"/>
  </si>
  <si>
    <r>
      <rPr>
        <sz val="10.5"/>
        <color theme="1"/>
        <rFont val="宋体"/>
        <family val="3"/>
        <charset val="134"/>
      </rPr>
      <t>发</t>
    </r>
    <r>
      <rPr>
        <sz val="10.5"/>
        <color theme="1"/>
        <rFont val="DotumChe"/>
        <family val="3"/>
        <charset val="129"/>
      </rPr>
      <t>放上月工</t>
    </r>
    <r>
      <rPr>
        <sz val="10.5"/>
        <color theme="1"/>
        <rFont val="宋体"/>
        <family val="3"/>
        <charset val="134"/>
      </rPr>
      <t>资</t>
    </r>
    <phoneticPr fontId="2" type="noConversion"/>
  </si>
  <si>
    <r>
      <t>工</t>
    </r>
    <r>
      <rPr>
        <sz val="10.5"/>
        <color theme="1"/>
        <rFont val="宋体"/>
        <family val="3"/>
        <charset val="134"/>
      </rPr>
      <t>资</t>
    </r>
    <r>
      <rPr>
        <sz val="10.5"/>
        <color theme="1"/>
        <rFont val="DotumChe"/>
        <family val="3"/>
        <charset val="129"/>
      </rPr>
      <t>性支出</t>
    </r>
  </si>
  <si>
    <t>现金收入</t>
    <phoneticPr fontId="1" type="noConversion"/>
  </si>
  <si>
    <t>现金支出</t>
    <phoneticPr fontId="1" type="noConversion"/>
  </si>
  <si>
    <t>现  金  日  报  表</t>
    <phoneticPr fontId="1" type="noConversion"/>
  </si>
  <si>
    <t>类别</t>
    <phoneticPr fontId="1" type="noConversion"/>
  </si>
  <si>
    <r>
      <rPr>
        <sz val="10.5"/>
        <color theme="1"/>
        <rFont val="宋体"/>
        <family val="2"/>
        <charset val="134"/>
      </rPr>
      <t>销售</t>
    </r>
    <r>
      <rPr>
        <sz val="10.5"/>
        <color theme="1"/>
        <rFont val="Dotum"/>
        <family val="2"/>
        <charset val="129"/>
      </rPr>
      <t>收入</t>
    </r>
  </si>
  <si>
    <r>
      <t>提</t>
    </r>
    <r>
      <rPr>
        <sz val="10.5"/>
        <color theme="1"/>
        <rFont val="宋体"/>
        <family val="2"/>
        <charset val="134"/>
      </rPr>
      <t>现</t>
    </r>
    <r>
      <rPr>
        <sz val="10.5"/>
        <color theme="1"/>
        <rFont val="Dotum"/>
        <family val="2"/>
        <charset val="129"/>
      </rPr>
      <t>金</t>
    </r>
  </si>
  <si>
    <r>
      <rPr>
        <sz val="10.5"/>
        <color theme="1"/>
        <rFont val="宋体"/>
        <family val="2"/>
        <charset val="134"/>
      </rPr>
      <t>货</t>
    </r>
    <r>
      <rPr>
        <sz val="10.5"/>
        <color theme="1"/>
        <rFont val="Dotum"/>
        <family val="2"/>
        <charset val="129"/>
      </rPr>
      <t>款收回</t>
    </r>
  </si>
  <si>
    <r>
      <rPr>
        <sz val="10.5"/>
        <color theme="1"/>
        <rFont val="宋体"/>
        <family val="2"/>
        <charset val="134"/>
      </rPr>
      <t>内</t>
    </r>
    <r>
      <rPr>
        <sz val="10.5"/>
        <color theme="1"/>
        <rFont val="Dotum"/>
        <family val="2"/>
        <charset val="129"/>
      </rPr>
      <t>部</t>
    </r>
    <r>
      <rPr>
        <sz val="10.5"/>
        <color theme="1"/>
        <rFont val="宋体"/>
        <family val="2"/>
        <charset val="134"/>
      </rPr>
      <t>转</t>
    </r>
    <r>
      <rPr>
        <sz val="10.5"/>
        <color theme="1"/>
        <rFont val="Dotum"/>
        <family val="2"/>
        <charset val="129"/>
      </rPr>
      <t>入</t>
    </r>
  </si>
  <si>
    <r>
      <t>采</t>
    </r>
    <r>
      <rPr>
        <sz val="10.5"/>
        <color theme="1"/>
        <rFont val="宋体"/>
        <family val="2"/>
        <charset val="134"/>
      </rPr>
      <t>购</t>
    </r>
    <r>
      <rPr>
        <sz val="10.5"/>
        <color theme="1"/>
        <rFont val="Dotum"/>
        <family val="2"/>
        <charset val="129"/>
      </rPr>
      <t>支出</t>
    </r>
    <phoneticPr fontId="1" type="noConversion"/>
  </si>
  <si>
    <r>
      <rPr>
        <sz val="10.5"/>
        <color theme="1"/>
        <rFont val="宋体"/>
        <family val="2"/>
        <charset val="134"/>
      </rPr>
      <t>费</t>
    </r>
    <r>
      <rPr>
        <sz val="10.5"/>
        <color theme="1"/>
        <rFont val="Dotum"/>
        <family val="2"/>
        <charset val="129"/>
      </rPr>
      <t>用</t>
    </r>
    <r>
      <rPr>
        <sz val="10.5"/>
        <color theme="1"/>
        <rFont val="宋体"/>
        <family val="2"/>
        <charset val="134"/>
      </rPr>
      <t>报销</t>
    </r>
  </si>
  <si>
    <r>
      <t>工</t>
    </r>
    <r>
      <rPr>
        <sz val="10.5"/>
        <color theme="1"/>
        <rFont val="宋体"/>
        <family val="2"/>
        <charset val="134"/>
      </rPr>
      <t>资</t>
    </r>
    <r>
      <rPr>
        <sz val="10.5"/>
        <color theme="1"/>
        <rFont val="Dotum"/>
        <family val="2"/>
        <charset val="129"/>
      </rPr>
      <t>性支出</t>
    </r>
  </si>
  <si>
    <r>
      <rPr>
        <sz val="10.5"/>
        <color theme="1"/>
        <rFont val="宋体"/>
        <family val="2"/>
        <charset val="134"/>
      </rPr>
      <t>税</t>
    </r>
    <r>
      <rPr>
        <sz val="10.5"/>
        <color theme="1"/>
        <rFont val="Dotum"/>
        <family val="2"/>
        <charset val="129"/>
      </rPr>
      <t>金支出</t>
    </r>
  </si>
  <si>
    <r>
      <rPr>
        <sz val="10.5"/>
        <color theme="1"/>
        <rFont val="宋体"/>
        <family val="2"/>
        <charset val="134"/>
      </rPr>
      <t>内</t>
    </r>
    <r>
      <rPr>
        <sz val="10.5"/>
        <color theme="1"/>
        <rFont val="Dotum"/>
        <family val="2"/>
        <charset val="129"/>
      </rPr>
      <t>部</t>
    </r>
    <r>
      <rPr>
        <sz val="10.5"/>
        <color theme="1"/>
        <rFont val="宋体"/>
        <family val="2"/>
        <charset val="134"/>
      </rPr>
      <t>转</t>
    </r>
    <r>
      <rPr>
        <sz val="10.5"/>
        <color theme="1"/>
        <rFont val="Dotum"/>
        <family val="2"/>
        <charset val="129"/>
      </rPr>
      <t>出</t>
    </r>
  </si>
  <si>
    <r>
      <t>收入合</t>
    </r>
    <r>
      <rPr>
        <b/>
        <sz val="10.5"/>
        <color theme="0"/>
        <rFont val="宋体"/>
        <family val="2"/>
        <charset val="134"/>
      </rPr>
      <t>计</t>
    </r>
    <phoneticPr fontId="1" type="noConversion"/>
  </si>
  <si>
    <r>
      <t>支入合</t>
    </r>
    <r>
      <rPr>
        <b/>
        <sz val="10.5"/>
        <color theme="0"/>
        <rFont val="宋体"/>
        <family val="3"/>
        <charset val="134"/>
      </rPr>
      <t>计</t>
    </r>
    <phoneticPr fontId="1" type="noConversion"/>
  </si>
  <si>
    <r>
      <t>金</t>
    </r>
    <r>
      <rPr>
        <b/>
        <sz val="11"/>
        <color theme="1"/>
        <rFont val="宋体"/>
        <family val="3"/>
        <charset val="134"/>
      </rPr>
      <t>额</t>
    </r>
    <phoneticPr fontId="2" type="noConversion"/>
  </si>
  <si>
    <r>
      <t>本日</t>
    </r>
    <r>
      <rPr>
        <b/>
        <sz val="11"/>
        <color theme="1"/>
        <rFont val="宋体"/>
        <family val="3"/>
        <charset val="134"/>
      </rPr>
      <t>现金</t>
    </r>
    <phoneticPr fontId="2" type="noConversion"/>
  </si>
  <si>
    <r>
      <t>本月累</t>
    </r>
    <r>
      <rPr>
        <b/>
        <sz val="11"/>
        <color theme="1"/>
        <rFont val="宋体"/>
        <family val="3"/>
        <charset val="134"/>
      </rPr>
      <t>计</t>
    </r>
    <phoneticPr fontId="2" type="noConversion"/>
  </si>
  <si>
    <t>请输入查询日期</t>
    <phoneticPr fontId="1" type="noConversion"/>
  </si>
  <si>
    <t>记 账 凭 证 清 单 表</t>
    <phoneticPr fontId="1" type="noConversion"/>
  </si>
  <si>
    <t>摘    要</t>
    <phoneticPr fontId="2" type="noConversion"/>
  </si>
  <si>
    <t>科目编号</t>
    <phoneticPr fontId="2" type="noConversion"/>
  </si>
  <si>
    <t>总账科目</t>
    <phoneticPr fontId="2" type="noConversion"/>
  </si>
  <si>
    <t>明细科目</t>
    <phoneticPr fontId="2" type="noConversion"/>
  </si>
  <si>
    <t>方向</t>
    <phoneticPr fontId="2" type="noConversion"/>
  </si>
  <si>
    <t>借方金额</t>
    <phoneticPr fontId="2" type="noConversion"/>
  </si>
  <si>
    <t>贷方金额</t>
    <phoneticPr fontId="2" type="noConversion"/>
  </si>
  <si>
    <t>月</t>
    <phoneticPr fontId="2" type="noConversion"/>
  </si>
  <si>
    <t>日</t>
    <phoneticPr fontId="2" type="noConversion"/>
  </si>
  <si>
    <t>类型</t>
    <phoneticPr fontId="2" type="noConversion"/>
  </si>
  <si>
    <t>号</t>
    <phoneticPr fontId="2" type="noConversion"/>
  </si>
  <si>
    <t>收到A公司欠款</t>
    <phoneticPr fontId="1" type="noConversion"/>
  </si>
  <si>
    <t>银行存款</t>
  </si>
  <si>
    <r>
      <t>中</t>
    </r>
    <r>
      <rPr>
        <sz val="10.5"/>
        <color theme="1"/>
        <rFont val="宋体"/>
        <family val="3"/>
        <charset val="134"/>
      </rPr>
      <t>国建设银行</t>
    </r>
    <phoneticPr fontId="1" type="noConversion"/>
  </si>
  <si>
    <t>借</t>
  </si>
  <si>
    <t>应收账款</t>
  </si>
  <si>
    <t>贷</t>
  </si>
  <si>
    <r>
      <t>提</t>
    </r>
    <r>
      <rPr>
        <sz val="10.5"/>
        <color theme="1"/>
        <rFont val="宋体"/>
        <family val="3"/>
        <charset val="134"/>
      </rPr>
      <t>现</t>
    </r>
    <phoneticPr fontId="1" type="noConversion"/>
  </si>
  <si>
    <t>现金</t>
  </si>
  <si>
    <r>
      <t>招商</t>
    </r>
    <r>
      <rPr>
        <sz val="10.5"/>
        <color theme="1"/>
        <rFont val="宋体"/>
        <family val="3"/>
        <charset val="134"/>
      </rPr>
      <t>银行</t>
    </r>
    <phoneticPr fontId="1" type="noConversion"/>
  </si>
  <si>
    <t>刘某借差旅费</t>
    <phoneticPr fontId="1" type="noConversion"/>
  </si>
  <si>
    <t>其他应收款</t>
  </si>
  <si>
    <t>购进a材料</t>
    <phoneticPr fontId="1" type="noConversion"/>
  </si>
  <si>
    <t>购买材料</t>
  </si>
  <si>
    <t>a材料</t>
    <phoneticPr fontId="1" type="noConversion"/>
  </si>
  <si>
    <t>应付账款</t>
  </si>
  <si>
    <t>购进b材料</t>
    <phoneticPr fontId="1" type="noConversion"/>
  </si>
  <si>
    <t>b材料</t>
    <phoneticPr fontId="1" type="noConversion"/>
  </si>
  <si>
    <t>出售A产品25件</t>
    <phoneticPr fontId="1" type="noConversion"/>
  </si>
  <si>
    <t>中国工商银行</t>
    <phoneticPr fontId="1" type="noConversion"/>
  </si>
  <si>
    <t>主营业务收入</t>
  </si>
  <si>
    <t>偿还A公司欠款</t>
    <phoneticPr fontId="1" type="noConversion"/>
  </si>
  <si>
    <t>出售B产品10件</t>
    <phoneticPr fontId="1" type="noConversion"/>
  </si>
  <si>
    <t>对方还来多收款</t>
    <phoneticPr fontId="1" type="noConversion"/>
  </si>
  <si>
    <t>待处理财产损溢</t>
  </si>
  <si>
    <t>以应收票据抵付料款</t>
    <phoneticPr fontId="1" type="noConversion"/>
  </si>
  <si>
    <t>应收票据</t>
  </si>
  <si>
    <t>出售产品B10件</t>
    <phoneticPr fontId="1" type="noConversion"/>
  </si>
  <si>
    <t>出售C产品15件</t>
    <phoneticPr fontId="1" type="noConversion"/>
  </si>
  <si>
    <t>出售产品出G公司</t>
    <phoneticPr fontId="1" type="noConversion"/>
  </si>
  <si>
    <t>现金存入</t>
    <phoneticPr fontId="1" type="noConversion"/>
  </si>
  <si>
    <t>发付工资</t>
    <phoneticPr fontId="1" type="noConversion"/>
  </si>
  <si>
    <t>应付工资</t>
  </si>
  <si>
    <t>100202</t>
  </si>
  <si>
    <t>1131</t>
  </si>
  <si>
    <t>1001</t>
  </si>
  <si>
    <t>100204</t>
  </si>
  <si>
    <t>1133</t>
  </si>
  <si>
    <t>121101</t>
  </si>
  <si>
    <t>2121</t>
  </si>
  <si>
    <t>121102</t>
  </si>
  <si>
    <t>100201</t>
  </si>
  <si>
    <t>5101</t>
  </si>
  <si>
    <t>1002</t>
  </si>
  <si>
    <t>1911</t>
  </si>
  <si>
    <t>1111</t>
  </si>
  <si>
    <t>2151</t>
  </si>
  <si>
    <t>现金</t>
    <phoneticPr fontId="1" type="noConversion"/>
  </si>
  <si>
    <t>辅助</t>
    <phoneticPr fontId="2" type="noConversion"/>
  </si>
  <si>
    <t>应收账款</t>
    <phoneticPr fontId="2" type="noConversion"/>
  </si>
  <si>
    <t>现金</t>
    <phoneticPr fontId="2" type="noConversion"/>
  </si>
  <si>
    <t>银行存款</t>
    <phoneticPr fontId="2" type="noConversion"/>
  </si>
  <si>
    <r>
      <t>提</t>
    </r>
    <r>
      <rPr>
        <sz val="10.5"/>
        <color theme="1"/>
        <rFont val="宋体"/>
        <family val="3"/>
        <charset val="134"/>
      </rPr>
      <t>现</t>
    </r>
    <phoneticPr fontId="2" type="noConversion"/>
  </si>
  <si>
    <t>月</t>
    <phoneticPr fontId="2" type="noConversion"/>
  </si>
  <si>
    <t>日</t>
    <phoneticPr fontId="2" type="noConversion"/>
  </si>
  <si>
    <t>营业外收入</t>
  </si>
  <si>
    <t>管理费用</t>
    <phoneticPr fontId="2" type="noConversion"/>
  </si>
  <si>
    <t>应付福利费</t>
    <phoneticPr fontId="2" type="noConversion"/>
  </si>
  <si>
    <t>收到罚款</t>
    <phoneticPr fontId="1" type="noConversion"/>
  </si>
  <si>
    <t>支付保险费</t>
    <phoneticPr fontId="1" type="noConversion"/>
  </si>
  <si>
    <t>支付职工住院费</t>
    <phoneticPr fontId="1" type="noConversion"/>
  </si>
  <si>
    <t>j</t>
    <phoneticPr fontId="1" type="noConversion"/>
  </si>
  <si>
    <t>摘 要</t>
    <phoneticPr fontId="1" type="noConversion"/>
  </si>
  <si>
    <t>借</t>
    <phoneticPr fontId="1" type="noConversion"/>
  </si>
  <si>
    <t>贷</t>
    <phoneticPr fontId="1" type="noConversion"/>
  </si>
  <si>
    <t>余　额</t>
    <phoneticPr fontId="1" type="noConversion"/>
  </si>
  <si>
    <t>方向</t>
    <phoneticPr fontId="1" type="noConversion"/>
  </si>
  <si>
    <t>现 金 收 支 表</t>
    <phoneticPr fontId="1" type="noConversion"/>
  </si>
  <si>
    <t>收到A公司欠款</t>
    <phoneticPr fontId="1" type="noConversion"/>
  </si>
  <si>
    <t>银收</t>
    <phoneticPr fontId="1" type="noConversion"/>
  </si>
  <si>
    <t>银付</t>
    <phoneticPr fontId="1" type="noConversion"/>
  </si>
  <si>
    <t>现付</t>
    <phoneticPr fontId="1" type="noConversion"/>
  </si>
  <si>
    <t>转</t>
    <phoneticPr fontId="1" type="noConversion"/>
  </si>
  <si>
    <t>现收</t>
    <phoneticPr fontId="1" type="noConversion"/>
  </si>
  <si>
    <t>现收</t>
    <phoneticPr fontId="1" type="noConversion"/>
  </si>
  <si>
    <t>银收</t>
    <phoneticPr fontId="1" type="noConversion"/>
  </si>
  <si>
    <t>现付</t>
    <phoneticPr fontId="1" type="noConversion"/>
  </si>
  <si>
    <t>银付</t>
    <phoneticPr fontId="1" type="noConversion"/>
  </si>
  <si>
    <t>记账
编号</t>
    <phoneticPr fontId="2" type="noConversion"/>
  </si>
  <si>
    <t>凭证</t>
    <phoneticPr fontId="2" type="noConversion"/>
  </si>
  <si>
    <r>
      <rPr>
        <sz val="10.5"/>
        <color theme="1"/>
        <rFont val="宋体"/>
        <family val="3"/>
        <charset val="134"/>
      </rPr>
      <t>王荣报销</t>
    </r>
    <r>
      <rPr>
        <sz val="10.5"/>
        <color theme="1"/>
        <rFont val="DotumChe"/>
        <family val="3"/>
        <charset val="129"/>
      </rPr>
      <t>差旅</t>
    </r>
    <r>
      <rPr>
        <sz val="10.5"/>
        <color theme="1"/>
        <rFont val="宋体"/>
        <family val="3"/>
        <charset val="134"/>
      </rPr>
      <t>费</t>
    </r>
    <phoneticPr fontId="2" type="noConversion"/>
  </si>
  <si>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DotumChe"/>
        <family val="3"/>
        <charset val="129"/>
      </rPr>
      <t>部葛</t>
    </r>
    <r>
      <rPr>
        <sz val="10.5"/>
        <color theme="1"/>
        <rFont val="宋体"/>
        <family val="3"/>
        <charset val="134"/>
      </rPr>
      <t>丽报销</t>
    </r>
    <r>
      <rPr>
        <sz val="10.5"/>
        <color theme="1"/>
        <rFont val="DotumChe"/>
        <family val="3"/>
        <charset val="129"/>
      </rPr>
      <t>旅差</t>
    </r>
    <r>
      <rPr>
        <sz val="10.5"/>
        <color theme="1"/>
        <rFont val="宋体"/>
        <family val="3"/>
        <charset val="134"/>
      </rPr>
      <t>费</t>
    </r>
    <phoneticPr fontId="2" type="noConversion"/>
  </si>
  <si>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DotumChe"/>
        <family val="3"/>
        <charset val="129"/>
      </rPr>
      <t>部周淳交回余款</t>
    </r>
    <phoneticPr fontId="2" type="noConversion"/>
  </si>
  <si>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DotumChe"/>
        <family val="3"/>
        <charset val="129"/>
      </rPr>
      <t>部陶莉莉</t>
    </r>
    <r>
      <rPr>
        <sz val="10.5"/>
        <color theme="1"/>
        <rFont val="宋体"/>
        <family val="3"/>
        <charset val="134"/>
      </rPr>
      <t>报销</t>
    </r>
    <r>
      <rPr>
        <sz val="10.5"/>
        <color theme="1"/>
        <rFont val="DotumChe"/>
        <family val="3"/>
        <charset val="129"/>
      </rPr>
      <t>餐</t>
    </r>
    <r>
      <rPr>
        <sz val="10.5"/>
        <color theme="1"/>
        <rFont val="宋体"/>
        <family val="3"/>
        <charset val="134"/>
      </rPr>
      <t>饮费</t>
    </r>
    <phoneticPr fontId="2" type="noConversion"/>
  </si>
  <si>
    <r>
      <t>周</t>
    </r>
    <r>
      <rPr>
        <sz val="10.5"/>
        <color theme="1"/>
        <rFont val="宋体"/>
        <family val="3"/>
        <charset val="134"/>
      </rPr>
      <t>伟报销</t>
    </r>
    <r>
      <rPr>
        <sz val="10.5"/>
        <color theme="1"/>
        <rFont val="DotumChe"/>
        <family val="3"/>
        <charset val="129"/>
      </rPr>
      <t>差旅</t>
    </r>
    <r>
      <rPr>
        <sz val="10.5"/>
        <color theme="1"/>
        <rFont val="宋体"/>
        <family val="3"/>
        <charset val="134"/>
      </rPr>
      <t>费</t>
    </r>
    <phoneticPr fontId="2" type="noConversion"/>
  </si>
  <si>
    <r>
      <t>人事部林玉梅</t>
    </r>
    <r>
      <rPr>
        <sz val="10.5"/>
        <color theme="1"/>
        <rFont val="宋体"/>
        <family val="3"/>
        <charset val="134"/>
      </rPr>
      <t>报销</t>
    </r>
    <r>
      <rPr>
        <sz val="10.5"/>
        <color theme="1"/>
        <rFont val="DotumChe"/>
        <family val="3"/>
        <charset val="129"/>
      </rPr>
      <t>餐</t>
    </r>
    <r>
      <rPr>
        <sz val="10.5"/>
        <color theme="1"/>
        <rFont val="宋体"/>
        <family val="3"/>
        <charset val="134"/>
      </rPr>
      <t>饮费</t>
    </r>
    <phoneticPr fontId="2" type="noConversion"/>
  </si>
  <si>
    <t>2013年</t>
    <phoneticPr fontId="2" type="noConversion"/>
  </si>
  <si>
    <t>2013年</t>
    <phoneticPr fontId="2" type="noConversion"/>
  </si>
  <si>
    <t>现金余额日报表</t>
    <phoneticPr fontId="28" type="noConversion"/>
  </si>
  <si>
    <t>制表部门：</t>
    <phoneticPr fontId="28" type="noConversion"/>
  </si>
  <si>
    <t>财务部</t>
    <phoneticPr fontId="28" type="noConversion"/>
  </si>
  <si>
    <t>单位：元</t>
    <phoneticPr fontId="28" type="noConversion"/>
  </si>
  <si>
    <t>账户名称：</t>
    <phoneticPr fontId="28" type="noConversion"/>
  </si>
  <si>
    <t>库存现金</t>
    <phoneticPr fontId="28" type="noConversion"/>
  </si>
  <si>
    <t>时间</t>
    <phoneticPr fontId="28" type="noConversion"/>
  </si>
  <si>
    <t>前一天余额</t>
    <phoneticPr fontId="28" type="noConversion"/>
  </si>
  <si>
    <t>当天收入</t>
    <phoneticPr fontId="28" type="noConversion"/>
  </si>
  <si>
    <t>当天汇出</t>
    <phoneticPr fontId="28" type="noConversion"/>
  </si>
  <si>
    <t>汇出单位</t>
    <phoneticPr fontId="28" type="noConversion"/>
  </si>
  <si>
    <t>现金余额</t>
    <phoneticPr fontId="28" type="noConversion"/>
  </si>
  <si>
    <t>中印科技有限公司</t>
    <phoneticPr fontId="28" type="noConversion"/>
  </si>
  <si>
    <t>北方食品</t>
    <phoneticPr fontId="1" type="noConversion"/>
  </si>
  <si>
    <t>合计</t>
    <phoneticPr fontId="28" type="noConversion"/>
  </si>
  <si>
    <t>财务部审核意见</t>
    <phoneticPr fontId="1" type="noConversion"/>
  </si>
  <si>
    <t xml:space="preserve">                     签字</t>
    <phoneticPr fontId="1" type="noConversion"/>
  </si>
  <si>
    <t xml:space="preserve">                                                                             年    月    日   </t>
    <phoneticPr fontId="1" type="noConversion"/>
  </si>
  <si>
    <t xml:space="preserve">                             盖章</t>
    <phoneticPr fontId="1" type="noConversion"/>
  </si>
  <si>
    <t>总经理审核意见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</si>
</sst>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￥&quot;#,##0.00;&quot;￥&quot;\-#,##0.00"/>
    <numFmt numFmtId="44" formatCode="_ &quot;￥&quot;* #,##0.00_ ;_ &quot;￥&quot;* \-#,##0.00_ ;_ &quot;￥&quot;* &quot;-&quot;??_ ;_ @_ "/>
    <numFmt numFmtId="176" formatCode="_-[$£-809]* #,##0.00_-;\-[$£-809]* #,##0.00_-;_-[$£-809]* &quot;-&quot;??_-;_-@_-"/>
    <numFmt numFmtId="177" formatCode="yyyy/m/d;@"/>
    <numFmt numFmtId="178" formatCode="#,##0.00;[Red]#,##0.00"/>
    <numFmt numFmtId="179" formatCode="_ &quot;￥&quot;* #,##0.000_ ;_ &quot;￥&quot;* \-#,##0.000_ ;_ &quot;￥&quot;* &quot;-&quot;??_ ;_ @_ "/>
  </numFmts>
  <fonts count="3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2"/>
      <color theme="1"/>
      <name val="华文楷体"/>
      <family val="3"/>
      <charset val="134"/>
    </font>
    <font>
      <sz val="11"/>
      <color theme="0"/>
      <name val="汉仪中黑简"/>
      <family val="3"/>
      <charset val="134"/>
    </font>
    <font>
      <sz val="10"/>
      <color theme="1"/>
      <name val="Dotum"/>
      <family val="2"/>
      <charset val="129"/>
    </font>
    <font>
      <sz val="10"/>
      <color theme="1"/>
      <name val="宋体"/>
      <family val="2"/>
      <charset val="134"/>
    </font>
    <font>
      <sz val="10.5"/>
      <color theme="1"/>
      <name val="宋体"/>
      <family val="2"/>
      <charset val="134"/>
    </font>
    <font>
      <sz val="10.5"/>
      <color theme="1"/>
      <name val="宋体"/>
      <family val="3"/>
      <charset val="134"/>
    </font>
    <font>
      <sz val="10.5"/>
      <color theme="1"/>
      <name val="Dotum"/>
      <family val="2"/>
      <charset val="129"/>
    </font>
    <font>
      <sz val="10.5"/>
      <color theme="1"/>
      <name val="DotumChe"/>
      <family val="3"/>
      <charset val="129"/>
    </font>
    <font>
      <sz val="10"/>
      <color theme="1"/>
      <name val="DotumChe"/>
      <family val="3"/>
      <charset val="129"/>
    </font>
    <font>
      <sz val="11"/>
      <color theme="1"/>
      <name val="汉仪中黑简"/>
      <family val="3"/>
      <charset val="134"/>
    </font>
    <font>
      <b/>
      <sz val="10.5"/>
      <color theme="0"/>
      <name val="Dotum"/>
      <family val="2"/>
      <charset val="129"/>
    </font>
    <font>
      <b/>
      <sz val="10.5"/>
      <color theme="0"/>
      <name val="宋体"/>
      <family val="2"/>
      <charset val="134"/>
    </font>
    <font>
      <b/>
      <sz val="10.5"/>
      <color theme="0"/>
      <name val="宋体"/>
      <family val="3"/>
      <charset val="134"/>
    </font>
    <font>
      <b/>
      <sz val="11"/>
      <color theme="1"/>
      <name val="Dotum"/>
      <family val="2"/>
      <charset val="129"/>
    </font>
    <font>
      <b/>
      <sz val="11"/>
      <color theme="1"/>
      <name val="宋体"/>
      <family val="3"/>
      <charset val="134"/>
    </font>
    <font>
      <b/>
      <sz val="10.5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20"/>
      <color theme="1"/>
      <name val="方正中倩简体"/>
      <family val="4"/>
      <charset val="134"/>
    </font>
    <font>
      <sz val="12"/>
      <name val="宋体"/>
      <family val="3"/>
      <charset val="134"/>
    </font>
    <font>
      <sz val="11"/>
      <color theme="0"/>
      <name val="方正中倩简体"/>
      <family val="4"/>
      <charset val="134"/>
    </font>
    <font>
      <b/>
      <sz val="20"/>
      <color theme="1"/>
      <name val="华文楷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20"/>
      <color rgb="FF000000"/>
      <name val="黑体"/>
      <family val="3"/>
      <charset val="134"/>
    </font>
    <font>
      <sz val="9"/>
      <name val="宋体"/>
      <family val="2"/>
      <charset val="134"/>
    </font>
    <font>
      <sz val="11"/>
      <color theme="1"/>
      <name val="宋体"/>
      <family val="2"/>
      <charset val="134"/>
    </font>
    <font>
      <sz val="10"/>
      <color rgb="FF000000"/>
      <name val="宋体"/>
      <family val="2"/>
      <charset val="134"/>
    </font>
    <font>
      <b/>
      <sz val="12"/>
      <name val="宋体"/>
      <family val="2"/>
      <charset val="134"/>
      <scheme val="minor"/>
    </font>
    <font>
      <b/>
      <u val="doubleAccounting"/>
      <sz val="24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u val="singleAccounting"/>
      <sz val="18"/>
      <color theme="1"/>
      <name val="方正中倩简体"/>
      <family val="4"/>
      <charset val="134"/>
    </font>
    <font>
      <b/>
      <u val="singleAccounting"/>
      <sz val="18"/>
      <color theme="1"/>
      <name val="方正中倩简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7">
    <xf numFmtId="0" fontId="0" fillId="0" borderId="0">
      <alignment vertical="center"/>
    </xf>
    <xf numFmtId="0" fontId="21" fillId="0" borderId="0"/>
    <xf numFmtId="44" fontId="24" fillId="0" borderId="0" applyFont="0" applyFill="0" applyBorder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2" fillId="8" borderId="0">
      <alignment horizontal="center" vertical="center"/>
    </xf>
    <xf numFmtId="0" fontId="33" fillId="9" borderId="21" applyBorder="0">
      <alignment horizontal="center" vertical="center" textRotation="255"/>
    </xf>
  </cellStyleXfs>
  <cellXfs count="6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9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29" fillId="0" borderId="0" xfId="0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19" fillId="4" borderId="9" xfId="4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179" fontId="29" fillId="0" borderId="0" xfId="2" applyNumberFormat="1" applyFont="1" applyFill="1" applyBorder="1">
      <alignment vertical="center"/>
    </xf>
    <xf numFmtId="18" fontId="29" fillId="0" borderId="9" xfId="0" applyNumberFormat="1" applyFont="1" applyFill="1" applyBorder="1" applyAlignment="1">
      <alignment horizontal="center" vertical="center"/>
    </xf>
    <xf numFmtId="7" fontId="29" fillId="0" borderId="9" xfId="0" applyNumberFormat="1" applyFont="1" applyFill="1" applyBorder="1" applyAlignment="1">
      <alignment horizontal="center" vertical="center"/>
    </xf>
    <xf numFmtId="7" fontId="29" fillId="0" borderId="9" xfId="0" applyNumberFormat="1" applyFont="1" applyFill="1" applyBorder="1">
      <alignment vertical="center"/>
    </xf>
    <xf numFmtId="7" fontId="31" fillId="7" borderId="9" xfId="3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78" fontId="22" fillId="4" borderId="1" xfId="1" applyNumberFormat="1" applyFont="1" applyFill="1" applyBorder="1" applyAlignment="1" applyProtection="1">
      <alignment horizontal="center" vertical="center"/>
      <protection locked="0"/>
    </xf>
    <xf numFmtId="0" fontId="22" fillId="4" borderId="6" xfId="1" applyNumberFormat="1" applyFont="1" applyFill="1" applyBorder="1" applyAlignment="1" applyProtection="1">
      <alignment horizontal="center" vertical="center" textRotation="255"/>
      <protection locked="0"/>
    </xf>
    <xf numFmtId="0" fontId="22" fillId="4" borderId="7" xfId="1" applyNumberFormat="1" applyFont="1" applyFill="1" applyBorder="1" applyAlignment="1" applyProtection="1">
      <alignment horizontal="center" vertical="center" textRotation="255"/>
      <protection locked="0"/>
    </xf>
    <xf numFmtId="0" fontId="20" fillId="0" borderId="0" xfId="0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4" borderId="1" xfId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top"/>
    </xf>
    <xf numFmtId="0" fontId="29" fillId="0" borderId="0" xfId="0" applyFont="1" applyFill="1" applyBorder="1" applyAlignment="1">
      <alignment horizontal="center" vertical="top"/>
    </xf>
    <xf numFmtId="0" fontId="29" fillId="0" borderId="14" xfId="0" applyFont="1" applyFill="1" applyBorder="1" applyAlignment="1">
      <alignment horizontal="center" vertical="top"/>
    </xf>
    <xf numFmtId="0" fontId="27" fillId="0" borderId="0" xfId="0" applyFont="1" applyFill="1" applyBorder="1" applyAlignment="1">
      <alignment horizontal="center" vertical="center"/>
    </xf>
    <xf numFmtId="0" fontId="29" fillId="0" borderId="0" xfId="0" applyFont="1" applyFill="1" applyBorder="1">
      <alignment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top"/>
    </xf>
    <xf numFmtId="0" fontId="29" fillId="0" borderId="11" xfId="0" applyFont="1" applyFill="1" applyBorder="1" applyAlignment="1">
      <alignment horizontal="center" vertical="top"/>
    </xf>
    <xf numFmtId="0" fontId="29" fillId="0" borderId="12" xfId="0" applyFont="1" applyFill="1" applyBorder="1" applyAlignment="1">
      <alignment horizontal="center" vertical="top"/>
    </xf>
    <xf numFmtId="0" fontId="29" fillId="0" borderId="18" xfId="0" applyFont="1" applyFill="1" applyBorder="1" applyAlignment="1">
      <alignment horizontal="center" vertical="top"/>
    </xf>
    <xf numFmtId="0" fontId="29" fillId="0" borderId="19" xfId="0" applyFont="1" applyFill="1" applyBorder="1" applyAlignment="1">
      <alignment horizontal="center" vertical="top"/>
    </xf>
    <xf numFmtId="0" fontId="29" fillId="0" borderId="20" xfId="0" applyFont="1" applyFill="1" applyBorder="1" applyAlignment="1">
      <alignment horizontal="center" vertical="top"/>
    </xf>
    <xf numFmtId="0" fontId="29" fillId="0" borderId="15" xfId="0" applyFont="1" applyFill="1" applyBorder="1" applyAlignment="1">
      <alignment horizontal="center" vertical="top"/>
    </xf>
    <xf numFmtId="0" fontId="29" fillId="0" borderId="16" xfId="0" applyFont="1" applyFill="1" applyBorder="1" applyAlignment="1">
      <alignment horizontal="center" vertical="top"/>
    </xf>
    <xf numFmtId="0" fontId="29" fillId="0" borderId="17" xfId="0" applyFont="1" applyFill="1" applyBorder="1" applyAlignment="1">
      <alignment horizontal="center" vertical="top"/>
    </xf>
  </cellXfs>
  <cellStyles count="7">
    <cellStyle name="表格标题 1" xfId="5"/>
    <cellStyle name="常规" xfId="0" builtinId="0"/>
    <cellStyle name="常规_Sheet1" xfId="1"/>
    <cellStyle name="底纹填充 1" xfId="6"/>
    <cellStyle name="货币" xfId="2" builtinId="4"/>
    <cellStyle name="检查单元格" xfId="3" builtinId="23"/>
    <cellStyle name="强调文字颜色 1" xfId="4" builtin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426;&#26800;&#24037;&#19994;&#20986;&#29256;&#31038;/&#34892;&#19994;&#21150;&#20844;&#65288;4&#26412;&#65289;/Excel%202007&#20844;&#24335;&#19982;&#20989;&#25968;&#22312;&#20844;&#21496;&#26085;&#24120;&#20250;&#35745;&#20013;&#30340;&#33539;&#20363;&#24212;&#29992;/04/&#20250;&#35745;&#20973;&#35777;&#31649;&#2970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295;&#23376;/excel&#19982;&#20250;&#35745;&#30005;&#31639;&#21270;/&#31295;&#23376;/chapter3/&#23454;&#20363;&#25991;&#20214;/&#20250;&#35745;&#31185;&#30446;&#34920;&#21644;&#20973;&#357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计科目表"/>
      <sheetName val="总账科目"/>
      <sheetName val="记账凭证清单表"/>
      <sheetName val="按凭证号查询凭证"/>
      <sheetName val="总分类账"/>
    </sheetNames>
    <sheetDataSet>
      <sheetData sheetId="0">
        <row r="3">
          <cell r="A3" t="str">
            <v>1001</v>
          </cell>
          <cell r="B3" t="str">
            <v>现金</v>
          </cell>
        </row>
        <row r="4">
          <cell r="A4" t="str">
            <v>1002</v>
          </cell>
          <cell r="B4" t="str">
            <v>银行存款</v>
          </cell>
        </row>
        <row r="5">
          <cell r="A5" t="str">
            <v>100201</v>
          </cell>
          <cell r="B5" t="str">
            <v>银行存款-中国工商银行</v>
          </cell>
        </row>
        <row r="6">
          <cell r="A6" t="str">
            <v>100202</v>
          </cell>
          <cell r="B6" t="str">
            <v>银行存款-中国建设银行</v>
          </cell>
        </row>
        <row r="7">
          <cell r="A7" t="str">
            <v>100203</v>
          </cell>
          <cell r="B7" t="str">
            <v>银行存款-中国银行</v>
          </cell>
        </row>
        <row r="8">
          <cell r="A8" t="str">
            <v>100204</v>
          </cell>
          <cell r="B8" t="str">
            <v>银行存款-招商银行</v>
          </cell>
        </row>
        <row r="9">
          <cell r="A9" t="str">
            <v>1009</v>
          </cell>
          <cell r="B9" t="str">
            <v>其他货币资金</v>
          </cell>
        </row>
        <row r="10">
          <cell r="A10" t="str">
            <v>1111</v>
          </cell>
          <cell r="B10" t="str">
            <v>应收票据</v>
          </cell>
        </row>
        <row r="11">
          <cell r="A11" t="str">
            <v>1131</v>
          </cell>
          <cell r="B11" t="str">
            <v>应收账款</v>
          </cell>
        </row>
        <row r="12">
          <cell r="A12" t="str">
            <v>1133</v>
          </cell>
          <cell r="B12" t="str">
            <v>其他应收款</v>
          </cell>
        </row>
        <row r="13">
          <cell r="A13" t="str">
            <v>1141</v>
          </cell>
          <cell r="B13" t="str">
            <v>坏账准备</v>
          </cell>
        </row>
        <row r="14">
          <cell r="A14" t="str">
            <v>1211</v>
          </cell>
          <cell r="B14" t="str">
            <v>购买材料</v>
          </cell>
        </row>
        <row r="15">
          <cell r="A15" t="str">
            <v>121101</v>
          </cell>
          <cell r="B15" t="str">
            <v>购买材料-a材料</v>
          </cell>
        </row>
        <row r="16">
          <cell r="A16" t="str">
            <v>121102</v>
          </cell>
          <cell r="B16" t="str">
            <v>购买材料-b材料</v>
          </cell>
        </row>
        <row r="17">
          <cell r="A17" t="str">
            <v>121103</v>
          </cell>
          <cell r="B17" t="str">
            <v>购买材料-c材料</v>
          </cell>
        </row>
        <row r="18">
          <cell r="A18" t="str">
            <v>121104</v>
          </cell>
          <cell r="B18" t="str">
            <v>购买材料-其他</v>
          </cell>
        </row>
        <row r="19">
          <cell r="A19" t="str">
            <v>1243</v>
          </cell>
          <cell r="B19" t="str">
            <v>库存商品</v>
          </cell>
        </row>
        <row r="20">
          <cell r="A20" t="str">
            <v>1301</v>
          </cell>
          <cell r="B20" t="str">
            <v>待摊费用</v>
          </cell>
        </row>
        <row r="21">
          <cell r="A21" t="str">
            <v>1501</v>
          </cell>
          <cell r="B21" t="str">
            <v>固定资产</v>
          </cell>
        </row>
        <row r="22">
          <cell r="A22" t="str">
            <v>1502</v>
          </cell>
          <cell r="B22" t="str">
            <v>累计折旧</v>
          </cell>
        </row>
        <row r="23">
          <cell r="A23" t="str">
            <v>1911</v>
          </cell>
          <cell r="B23" t="str">
            <v>待处理财产损溢</v>
          </cell>
        </row>
        <row r="24">
          <cell r="A24" t="str">
            <v>2101</v>
          </cell>
          <cell r="B24" t="str">
            <v>短期借款</v>
          </cell>
        </row>
        <row r="25">
          <cell r="A25" t="str">
            <v>2111</v>
          </cell>
          <cell r="B25" t="str">
            <v>应付票据</v>
          </cell>
        </row>
        <row r="26">
          <cell r="A26" t="str">
            <v>2121</v>
          </cell>
          <cell r="B26" t="str">
            <v>应付账款</v>
          </cell>
        </row>
        <row r="27">
          <cell r="A27" t="str">
            <v>2151</v>
          </cell>
          <cell r="B27" t="str">
            <v>应付工资</v>
          </cell>
        </row>
        <row r="28">
          <cell r="A28" t="str">
            <v>2153</v>
          </cell>
          <cell r="B28" t="str">
            <v>应付福利费</v>
          </cell>
        </row>
        <row r="29">
          <cell r="A29" t="str">
            <v>2161</v>
          </cell>
          <cell r="B29" t="str">
            <v>应付股利</v>
          </cell>
        </row>
        <row r="30">
          <cell r="A30" t="str">
            <v>2171</v>
          </cell>
          <cell r="B30" t="str">
            <v>应交税金</v>
          </cell>
        </row>
        <row r="31">
          <cell r="A31" t="str">
            <v>217101</v>
          </cell>
          <cell r="B31" t="str">
            <v>应交税金-应交增值税</v>
          </cell>
        </row>
        <row r="32">
          <cell r="A32" t="str">
            <v>21710101</v>
          </cell>
          <cell r="B32" t="str">
            <v>应交税金-应交增值税-进项税额</v>
          </cell>
        </row>
        <row r="33">
          <cell r="A33" t="str">
            <v>21710102</v>
          </cell>
          <cell r="B33" t="str">
            <v>应交税金-应交增值税-销项税额</v>
          </cell>
        </row>
        <row r="34">
          <cell r="A34" t="str">
            <v>217106</v>
          </cell>
          <cell r="B34" t="str">
            <v>应交税金-应交所得税</v>
          </cell>
        </row>
        <row r="35">
          <cell r="A35" t="str">
            <v>2181</v>
          </cell>
          <cell r="B35" t="str">
            <v>其他应付款</v>
          </cell>
        </row>
        <row r="36">
          <cell r="A36" t="str">
            <v>2191</v>
          </cell>
          <cell r="B36" t="str">
            <v>预提费用</v>
          </cell>
        </row>
        <row r="37">
          <cell r="A37" t="str">
            <v>3101</v>
          </cell>
          <cell r="B37" t="str">
            <v>实收资本(或股本)</v>
          </cell>
        </row>
        <row r="38">
          <cell r="A38" t="str">
            <v>3121</v>
          </cell>
          <cell r="B38" t="str">
            <v>盈余公积</v>
          </cell>
        </row>
        <row r="39">
          <cell r="A39" t="str">
            <v>3131</v>
          </cell>
          <cell r="B39" t="str">
            <v>本年利润</v>
          </cell>
        </row>
        <row r="40">
          <cell r="A40" t="str">
            <v>3141</v>
          </cell>
          <cell r="B40" t="str">
            <v>利润分配</v>
          </cell>
        </row>
        <row r="41">
          <cell r="A41" t="str">
            <v>4101</v>
          </cell>
          <cell r="B41" t="str">
            <v>生产成本</v>
          </cell>
        </row>
        <row r="42">
          <cell r="A42" t="str">
            <v>410101</v>
          </cell>
          <cell r="B42" t="str">
            <v>生产成本-工人工资</v>
          </cell>
        </row>
        <row r="43">
          <cell r="A43" t="str">
            <v>410102</v>
          </cell>
          <cell r="B43" t="str">
            <v>生产成本-辅助生产成本</v>
          </cell>
        </row>
        <row r="44">
          <cell r="A44" t="str">
            <v>410103</v>
          </cell>
          <cell r="B44" t="str">
            <v>生产成本-制造费用</v>
          </cell>
        </row>
        <row r="45">
          <cell r="A45" t="str">
            <v>410104</v>
          </cell>
          <cell r="B45" t="str">
            <v>生产成本-材料</v>
          </cell>
        </row>
        <row r="46">
          <cell r="A46" t="str">
            <v>4105</v>
          </cell>
          <cell r="B46" t="str">
            <v>制造费用</v>
          </cell>
        </row>
        <row r="47">
          <cell r="A47" t="str">
            <v>410501</v>
          </cell>
          <cell r="B47" t="str">
            <v>制造费用-电费</v>
          </cell>
        </row>
        <row r="48">
          <cell r="A48" t="str">
            <v>410503</v>
          </cell>
          <cell r="B48" t="str">
            <v>制造费用-水费</v>
          </cell>
        </row>
        <row r="49">
          <cell r="A49" t="str">
            <v>410504</v>
          </cell>
          <cell r="B49" t="str">
            <v>制造费用-折旧费</v>
          </cell>
        </row>
        <row r="50">
          <cell r="A50" t="str">
            <v>410505</v>
          </cell>
          <cell r="B50" t="str">
            <v>制造费用-修理费</v>
          </cell>
        </row>
        <row r="51">
          <cell r="A51" t="str">
            <v>5101</v>
          </cell>
          <cell r="B51" t="str">
            <v>主营业务收入</v>
          </cell>
        </row>
        <row r="52">
          <cell r="A52" t="str">
            <v>5102</v>
          </cell>
          <cell r="B52" t="str">
            <v>其他业务收入</v>
          </cell>
        </row>
        <row r="53">
          <cell r="A53" t="str">
            <v>5201</v>
          </cell>
          <cell r="B53" t="str">
            <v>投资收益</v>
          </cell>
        </row>
        <row r="54">
          <cell r="A54" t="str">
            <v>5301</v>
          </cell>
          <cell r="B54" t="str">
            <v>营业外收入</v>
          </cell>
        </row>
        <row r="55">
          <cell r="A55" t="str">
            <v>5401</v>
          </cell>
          <cell r="B55" t="str">
            <v>主营业务成本</v>
          </cell>
        </row>
        <row r="56">
          <cell r="A56" t="str">
            <v>540101</v>
          </cell>
          <cell r="B56" t="str">
            <v>主营业务成本-销售成本</v>
          </cell>
        </row>
        <row r="57">
          <cell r="A57" t="str">
            <v>540102</v>
          </cell>
          <cell r="B57" t="str">
            <v>主营业务成本-销售折扣折让</v>
          </cell>
        </row>
        <row r="58">
          <cell r="A58" t="str">
            <v>5402</v>
          </cell>
          <cell r="B58" t="str">
            <v>主营业务税金及附加</v>
          </cell>
        </row>
        <row r="59">
          <cell r="A59" t="str">
            <v>5501</v>
          </cell>
          <cell r="B59" t="str">
            <v>营业费用</v>
          </cell>
        </row>
        <row r="60">
          <cell r="A60" t="str">
            <v>5502</v>
          </cell>
          <cell r="B60" t="str">
            <v>管理费用</v>
          </cell>
        </row>
        <row r="61">
          <cell r="A61" t="str">
            <v>550201</v>
          </cell>
          <cell r="B61" t="str">
            <v>管理费用-管理人员工资</v>
          </cell>
        </row>
        <row r="62">
          <cell r="A62" t="str">
            <v>550202</v>
          </cell>
          <cell r="B62" t="str">
            <v>管理费用-办公费</v>
          </cell>
        </row>
        <row r="63">
          <cell r="A63" t="str">
            <v>550203</v>
          </cell>
          <cell r="B63" t="str">
            <v>管理费用-差旅费</v>
          </cell>
        </row>
        <row r="64">
          <cell r="A64" t="str">
            <v>550204</v>
          </cell>
          <cell r="B64" t="str">
            <v>管理费用-折旧费</v>
          </cell>
        </row>
        <row r="65">
          <cell r="A65" t="str">
            <v>550205</v>
          </cell>
          <cell r="B65" t="str">
            <v>管理费用-坏账损失</v>
          </cell>
        </row>
        <row r="66">
          <cell r="A66" t="str">
            <v>5503</v>
          </cell>
          <cell r="B66" t="str">
            <v>财务费用</v>
          </cell>
        </row>
        <row r="67">
          <cell r="A67" t="str">
            <v>550301</v>
          </cell>
          <cell r="B67" t="str">
            <v>财务费用-利息</v>
          </cell>
        </row>
        <row r="68">
          <cell r="A68" t="str">
            <v>550302</v>
          </cell>
          <cell r="B68" t="str">
            <v>财务费用-手续费</v>
          </cell>
        </row>
        <row r="69">
          <cell r="A69" t="str">
            <v>5601</v>
          </cell>
          <cell r="B69" t="str">
            <v>营业外支出</v>
          </cell>
        </row>
        <row r="70">
          <cell r="A70" t="str">
            <v>5701</v>
          </cell>
          <cell r="B70" t="str">
            <v>所得税</v>
          </cell>
        </row>
      </sheetData>
      <sheetData sheetId="1">
        <row r="3">
          <cell r="B3" t="str">
            <v>现金</v>
          </cell>
        </row>
        <row r="4">
          <cell r="B4" t="str">
            <v>银行存款</v>
          </cell>
        </row>
        <row r="5">
          <cell r="B5" t="str">
            <v>其他货币资金</v>
          </cell>
        </row>
        <row r="6">
          <cell r="B6" t="str">
            <v>应收票据</v>
          </cell>
        </row>
        <row r="7">
          <cell r="B7" t="str">
            <v>应收账款</v>
          </cell>
        </row>
        <row r="8">
          <cell r="B8" t="str">
            <v>其他应收款</v>
          </cell>
        </row>
        <row r="9">
          <cell r="B9" t="str">
            <v>坏账准备</v>
          </cell>
        </row>
        <row r="10">
          <cell r="B10" t="str">
            <v>购买材料</v>
          </cell>
        </row>
        <row r="11">
          <cell r="B11" t="str">
            <v>库存商品</v>
          </cell>
        </row>
        <row r="12">
          <cell r="B12" t="str">
            <v>待摊费用</v>
          </cell>
        </row>
        <row r="13">
          <cell r="B13" t="str">
            <v>固定资产</v>
          </cell>
        </row>
        <row r="14">
          <cell r="B14" t="str">
            <v>累计折旧</v>
          </cell>
        </row>
        <row r="15">
          <cell r="B15" t="str">
            <v>待处理财产损溢</v>
          </cell>
        </row>
        <row r="16">
          <cell r="B16" t="str">
            <v>短期借款</v>
          </cell>
        </row>
        <row r="17">
          <cell r="B17" t="str">
            <v>应付票据</v>
          </cell>
        </row>
        <row r="18">
          <cell r="B18" t="str">
            <v>应付账款</v>
          </cell>
        </row>
        <row r="19">
          <cell r="B19" t="str">
            <v>应付工资</v>
          </cell>
        </row>
        <row r="20">
          <cell r="B20" t="str">
            <v>应付福利费</v>
          </cell>
        </row>
        <row r="21">
          <cell r="B21" t="str">
            <v>应付股利</v>
          </cell>
        </row>
        <row r="22">
          <cell r="B22" t="str">
            <v>应交税金</v>
          </cell>
        </row>
        <row r="23">
          <cell r="B23" t="str">
            <v>其他应付款</v>
          </cell>
        </row>
        <row r="24">
          <cell r="B24" t="str">
            <v>预提费用</v>
          </cell>
        </row>
        <row r="25">
          <cell r="B25" t="str">
            <v>实收资本(或股本)</v>
          </cell>
        </row>
        <row r="26">
          <cell r="B26" t="str">
            <v>盈余公积</v>
          </cell>
        </row>
        <row r="27">
          <cell r="B27" t="str">
            <v>本年利润</v>
          </cell>
        </row>
        <row r="28">
          <cell r="B28" t="str">
            <v>利润分配</v>
          </cell>
        </row>
        <row r="29">
          <cell r="B29" t="str">
            <v>生产成本</v>
          </cell>
        </row>
        <row r="30">
          <cell r="B30" t="str">
            <v>制造费用</v>
          </cell>
        </row>
        <row r="31">
          <cell r="B31" t="str">
            <v>主营业务收入</v>
          </cell>
        </row>
        <row r="32">
          <cell r="B32" t="str">
            <v>其他业务收入</v>
          </cell>
        </row>
        <row r="33">
          <cell r="B33" t="str">
            <v>投资收益</v>
          </cell>
        </row>
        <row r="34">
          <cell r="B34" t="str">
            <v>营业外收入</v>
          </cell>
        </row>
        <row r="35">
          <cell r="B35" t="str">
            <v>主营业务成本</v>
          </cell>
        </row>
        <row r="36">
          <cell r="B36" t="str">
            <v>营业费用</v>
          </cell>
        </row>
        <row r="37">
          <cell r="B37" t="str">
            <v>管理费用</v>
          </cell>
        </row>
        <row r="38">
          <cell r="B38" t="str">
            <v>财务费用</v>
          </cell>
        </row>
        <row r="39">
          <cell r="B39" t="str">
            <v>营业外支出</v>
          </cell>
        </row>
        <row r="40">
          <cell r="B40" t="str">
            <v>所得税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及期初余额设定"/>
      <sheetName val="通用记账凭证"/>
      <sheetName val="凭证录入"/>
      <sheetName val="科目汇总表"/>
      <sheetName val="收款凭证"/>
      <sheetName val="付款凭证"/>
      <sheetName val="转账凭证"/>
      <sheetName val="打印凭证"/>
    </sheetNames>
    <sheetDataSet>
      <sheetData sheetId="0">
        <row r="4">
          <cell r="H4" t="str">
            <v>现金</v>
          </cell>
        </row>
        <row r="5">
          <cell r="H5" t="str">
            <v>银行存款</v>
          </cell>
        </row>
        <row r="6">
          <cell r="H6" t="str">
            <v>银行存款_农行</v>
          </cell>
        </row>
        <row r="7">
          <cell r="H7" t="str">
            <v>银行存款_工行</v>
          </cell>
        </row>
        <row r="8">
          <cell r="H8" t="str">
            <v>其他货币资金</v>
          </cell>
        </row>
        <row r="9">
          <cell r="H9" t="str">
            <v>短期投资</v>
          </cell>
        </row>
        <row r="10">
          <cell r="H10" t="str">
            <v>短期投资_股票</v>
          </cell>
        </row>
        <row r="11">
          <cell r="H11" t="str">
            <v>短期投资_债券</v>
          </cell>
        </row>
        <row r="12">
          <cell r="H12" t="str">
            <v>短期投资_基金</v>
          </cell>
        </row>
        <row r="13">
          <cell r="H13" t="str">
            <v>短期投资_其他</v>
          </cell>
        </row>
        <row r="14">
          <cell r="H14" t="str">
            <v>短期投资跌价准备</v>
          </cell>
        </row>
        <row r="15">
          <cell r="H15" t="str">
            <v>应收票据</v>
          </cell>
        </row>
        <row r="16">
          <cell r="H16" t="str">
            <v>应收股利</v>
          </cell>
        </row>
        <row r="17">
          <cell r="H17" t="str">
            <v>应收利息</v>
          </cell>
        </row>
        <row r="18">
          <cell r="H18" t="str">
            <v>应收账款</v>
          </cell>
        </row>
        <row r="19">
          <cell r="H19" t="str">
            <v>应收账款_公司甲</v>
          </cell>
        </row>
        <row r="20">
          <cell r="H20" t="str">
            <v>应收账款_公司乙</v>
          </cell>
        </row>
        <row r="21">
          <cell r="H21" t="str">
            <v>应收账款_公司丙</v>
          </cell>
        </row>
        <row r="22">
          <cell r="H22" t="str">
            <v>其他应收款</v>
          </cell>
        </row>
        <row r="23">
          <cell r="H23" t="str">
            <v>坏账准备</v>
          </cell>
        </row>
        <row r="24">
          <cell r="H24" t="str">
            <v>预付账款</v>
          </cell>
        </row>
        <row r="25">
          <cell r="H25" t="str">
            <v>应收补贴款</v>
          </cell>
        </row>
        <row r="26">
          <cell r="H26" t="str">
            <v>材料采购</v>
          </cell>
        </row>
        <row r="27">
          <cell r="H27" t="str">
            <v>材料</v>
          </cell>
        </row>
        <row r="28">
          <cell r="H28" t="str">
            <v>包装物</v>
          </cell>
        </row>
        <row r="29">
          <cell r="H29" t="str">
            <v>低值易耗品</v>
          </cell>
        </row>
        <row r="30">
          <cell r="H30" t="str">
            <v>材料成本差异</v>
          </cell>
        </row>
        <row r="31">
          <cell r="H31" t="str">
            <v>自制半成品</v>
          </cell>
        </row>
        <row r="32">
          <cell r="H32" t="str">
            <v>库存商品</v>
          </cell>
        </row>
        <row r="33">
          <cell r="H33" t="str">
            <v>委托加工物资</v>
          </cell>
        </row>
        <row r="34">
          <cell r="H34" t="str">
            <v>委托代销商品</v>
          </cell>
        </row>
        <row r="35">
          <cell r="H35" t="str">
            <v>受托代销商品</v>
          </cell>
        </row>
        <row r="36">
          <cell r="H36" t="str">
            <v>存货跌价准备</v>
          </cell>
        </row>
        <row r="37">
          <cell r="H37" t="str">
            <v>待摊费用</v>
          </cell>
        </row>
        <row r="38">
          <cell r="H38" t="str">
            <v>长期股权投资</v>
          </cell>
        </row>
        <row r="39">
          <cell r="H39" t="str">
            <v>长期股权投资_股票投资</v>
          </cell>
        </row>
        <row r="40">
          <cell r="H40" t="str">
            <v>长期股权投资_其他股权投资</v>
          </cell>
        </row>
        <row r="41">
          <cell r="H41" t="str">
            <v>长期债权投资</v>
          </cell>
        </row>
        <row r="42">
          <cell r="H42" t="str">
            <v>长期债权投资_债券投资</v>
          </cell>
        </row>
        <row r="43">
          <cell r="H43" t="str">
            <v>长期债权投资_其他债权投资</v>
          </cell>
        </row>
        <row r="44">
          <cell r="H44" t="str">
            <v>长期投资减值准备</v>
          </cell>
        </row>
        <row r="45">
          <cell r="H45" t="str">
            <v>固定资产</v>
          </cell>
        </row>
        <row r="46">
          <cell r="H46" t="str">
            <v>累计折旧</v>
          </cell>
        </row>
        <row r="47">
          <cell r="H47" t="str">
            <v>固定资产减值准备</v>
          </cell>
        </row>
        <row r="48">
          <cell r="H48" t="str">
            <v>工程物资</v>
          </cell>
        </row>
        <row r="49">
          <cell r="H49" t="str">
            <v>工程物资_专用材料</v>
          </cell>
        </row>
        <row r="50">
          <cell r="H50" t="str">
            <v>工程物资_专用设备</v>
          </cell>
        </row>
        <row r="51">
          <cell r="H51" t="str">
            <v>工程物资_预付大型设备款</v>
          </cell>
        </row>
        <row r="52">
          <cell r="H52" t="str">
            <v>工程物资_为生产准备的工具及器具</v>
          </cell>
        </row>
        <row r="53">
          <cell r="H53" t="str">
            <v>在建工程</v>
          </cell>
        </row>
        <row r="54">
          <cell r="H54" t="str">
            <v>在建工程减值准备</v>
          </cell>
        </row>
        <row r="55">
          <cell r="H55" t="str">
            <v>固定资产清理</v>
          </cell>
        </row>
        <row r="56">
          <cell r="H56" t="str">
            <v>无形资产</v>
          </cell>
        </row>
        <row r="57">
          <cell r="H57" t="str">
            <v>无形资产减值准备</v>
          </cell>
        </row>
        <row r="58">
          <cell r="H58" t="str">
            <v>未确认融资费用</v>
          </cell>
        </row>
        <row r="59">
          <cell r="H59" t="str">
            <v>长期待摊费用</v>
          </cell>
        </row>
        <row r="60">
          <cell r="H60" t="str">
            <v>待处理财产损溢</v>
          </cell>
        </row>
        <row r="61">
          <cell r="H61" t="str">
            <v>待处理财产损溢_待处理流动资产损溢</v>
          </cell>
        </row>
        <row r="62">
          <cell r="H62" t="str">
            <v>待处理财产损溢_待处理固定资产损溢</v>
          </cell>
        </row>
        <row r="63">
          <cell r="H63" t="str">
            <v>短期借款</v>
          </cell>
        </row>
        <row r="64">
          <cell r="H64" t="str">
            <v>应付票据</v>
          </cell>
        </row>
        <row r="65">
          <cell r="H65" t="str">
            <v>应付账款</v>
          </cell>
        </row>
        <row r="66">
          <cell r="H66" t="str">
            <v>预收账款</v>
          </cell>
        </row>
        <row r="67">
          <cell r="H67" t="str">
            <v>代销商品款</v>
          </cell>
        </row>
        <row r="68">
          <cell r="H68" t="str">
            <v>应付工资</v>
          </cell>
        </row>
        <row r="69">
          <cell r="H69" t="str">
            <v>应付福利费</v>
          </cell>
        </row>
        <row r="70">
          <cell r="H70" t="str">
            <v>应付股利</v>
          </cell>
        </row>
        <row r="71">
          <cell r="H71" t="str">
            <v>应交税金</v>
          </cell>
        </row>
        <row r="72">
          <cell r="H72" t="str">
            <v>应交税金_应交增值税</v>
          </cell>
        </row>
        <row r="73">
          <cell r="H73" t="str">
            <v>应交税金_应交增值税(进项税额)</v>
          </cell>
        </row>
        <row r="74">
          <cell r="H74" t="str">
            <v>应交税金_应交增值税(销项税额)</v>
          </cell>
        </row>
        <row r="75">
          <cell r="H75" t="str">
            <v>应交税金_应交增值税(已交税金)</v>
          </cell>
        </row>
        <row r="76">
          <cell r="H76" t="str">
            <v>应交税金_应交增值税(转出未交增值税)</v>
          </cell>
        </row>
        <row r="77">
          <cell r="H77" t="str">
            <v>应交税金_应交增值税(减免税款)</v>
          </cell>
        </row>
        <row r="78">
          <cell r="H78" t="str">
            <v>应交税金_应交增值税(出口退税)</v>
          </cell>
        </row>
        <row r="79">
          <cell r="H79" t="str">
            <v>应交税金_应交增值税(进项税额转出)</v>
          </cell>
        </row>
        <row r="80">
          <cell r="H80" t="str">
            <v>应交税金_应交增值税(转出多交增值税)</v>
          </cell>
        </row>
        <row r="81">
          <cell r="H81" t="str">
            <v>应交税金_未交增值税</v>
          </cell>
        </row>
        <row r="82">
          <cell r="H82" t="str">
            <v>应交税金_应交营业税</v>
          </cell>
        </row>
        <row r="83">
          <cell r="H83" t="str">
            <v>应交税金_应交消费税</v>
          </cell>
        </row>
        <row r="84">
          <cell r="H84" t="str">
            <v>应交税金_应交资源税</v>
          </cell>
        </row>
        <row r="85">
          <cell r="H85" t="str">
            <v>应交税金_应交所得税</v>
          </cell>
        </row>
        <row r="86">
          <cell r="H86" t="str">
            <v>应交税金_应交土地增值税</v>
          </cell>
        </row>
        <row r="87">
          <cell r="H87" t="str">
            <v>应交税金_应交城市维护建设税</v>
          </cell>
        </row>
        <row r="88">
          <cell r="H88" t="str">
            <v>应交税金_应交房产税</v>
          </cell>
        </row>
        <row r="89">
          <cell r="H89" t="str">
            <v>应交税金_应交土地使用税</v>
          </cell>
        </row>
        <row r="90">
          <cell r="H90" t="str">
            <v>应交税金_应交车船使用税</v>
          </cell>
        </row>
        <row r="91">
          <cell r="H91" t="str">
            <v>应交税金_应交个人所得税</v>
          </cell>
        </row>
        <row r="92">
          <cell r="H92" t="str">
            <v>其他应交款</v>
          </cell>
        </row>
        <row r="93">
          <cell r="H93" t="str">
            <v>其他应付款</v>
          </cell>
        </row>
        <row r="94">
          <cell r="H94" t="str">
            <v>预提费用</v>
          </cell>
        </row>
        <row r="95">
          <cell r="H95" t="str">
            <v>待转资产价值</v>
          </cell>
        </row>
        <row r="96">
          <cell r="H96" t="str">
            <v>预计负债</v>
          </cell>
        </row>
        <row r="97">
          <cell r="H97" t="str">
            <v>长期借款</v>
          </cell>
        </row>
        <row r="98">
          <cell r="H98" t="str">
            <v>长期借款_本金</v>
          </cell>
        </row>
        <row r="99">
          <cell r="H99" t="str">
            <v>长期借款</v>
          </cell>
        </row>
        <row r="100">
          <cell r="H100" t="str">
            <v>应付债券</v>
          </cell>
        </row>
        <row r="101">
          <cell r="H101" t="str">
            <v>应付债券_应付利息</v>
          </cell>
        </row>
        <row r="102">
          <cell r="H102" t="str">
            <v>应付债券_债券面值</v>
          </cell>
        </row>
        <row r="103">
          <cell r="H103" t="str">
            <v>应付债券_债券溢价</v>
          </cell>
        </row>
        <row r="104">
          <cell r="H104" t="str">
            <v>应付债券_债券折价</v>
          </cell>
        </row>
        <row r="105">
          <cell r="H105" t="str">
            <v>长期应付款_应计利息</v>
          </cell>
        </row>
        <row r="106">
          <cell r="H106" t="str">
            <v>专项应付款</v>
          </cell>
        </row>
        <row r="107">
          <cell r="H107" t="str">
            <v>递延税款</v>
          </cell>
        </row>
        <row r="108">
          <cell r="H108" t="str">
            <v>实收资本(或股本)</v>
          </cell>
        </row>
        <row r="109">
          <cell r="H109" t="str">
            <v>已归还投资</v>
          </cell>
        </row>
        <row r="110">
          <cell r="H110" t="str">
            <v>资本公积</v>
          </cell>
        </row>
        <row r="111">
          <cell r="H111" t="str">
            <v>资本公积_资本(或股本)溢价</v>
          </cell>
        </row>
        <row r="112">
          <cell r="H112" t="str">
            <v>资本公积_接受捐赠非现金资产准备</v>
          </cell>
        </row>
        <row r="113">
          <cell r="H113" t="str">
            <v>资本公积_接受现金捐赠</v>
          </cell>
        </row>
        <row r="114">
          <cell r="H114" t="str">
            <v>资本公积_股权投资准备</v>
          </cell>
        </row>
        <row r="115">
          <cell r="H115" t="str">
            <v>资本公积_拨款转入</v>
          </cell>
        </row>
        <row r="116">
          <cell r="H116" t="str">
            <v>资本公积_外币资本折算差额</v>
          </cell>
        </row>
        <row r="117">
          <cell r="H117" t="str">
            <v>资本公积_其他资本公积</v>
          </cell>
        </row>
        <row r="118">
          <cell r="H118" t="str">
            <v>盈余公积</v>
          </cell>
        </row>
        <row r="119">
          <cell r="H119" t="str">
            <v>盈余公积_法定盈余公积</v>
          </cell>
        </row>
        <row r="120">
          <cell r="H120" t="str">
            <v>盈余公积_任意盈余公积</v>
          </cell>
        </row>
        <row r="121">
          <cell r="H121" t="str">
            <v>盈余公积_法定公益金</v>
          </cell>
        </row>
        <row r="122">
          <cell r="H122" t="str">
            <v>盈余公积_储备基金</v>
          </cell>
        </row>
        <row r="123">
          <cell r="H123" t="str">
            <v>盈余公积_企业发展基金</v>
          </cell>
        </row>
        <row r="124">
          <cell r="H124" t="str">
            <v>盈余公积_利润归还投资</v>
          </cell>
        </row>
        <row r="125">
          <cell r="H125" t="str">
            <v>本年利润</v>
          </cell>
        </row>
        <row r="126">
          <cell r="H126" t="str">
            <v>利润分配</v>
          </cell>
        </row>
        <row r="127">
          <cell r="H127" t="str">
            <v>利润分配_其他转入</v>
          </cell>
        </row>
        <row r="128">
          <cell r="H128" t="str">
            <v>利润分配_提取法定盈余公积</v>
          </cell>
        </row>
        <row r="129">
          <cell r="H129" t="str">
            <v>利润分配_提取法定公益金</v>
          </cell>
        </row>
        <row r="130">
          <cell r="H130" t="str">
            <v>利润分配_提取储备基金</v>
          </cell>
        </row>
        <row r="131">
          <cell r="H131" t="str">
            <v>利润分配_提取企业发展基金</v>
          </cell>
        </row>
        <row r="132">
          <cell r="H132" t="str">
            <v>利润分配_提取职工奖励及福利基金</v>
          </cell>
        </row>
        <row r="133">
          <cell r="H133" t="str">
            <v>利润分配_利润归还投资</v>
          </cell>
        </row>
        <row r="134">
          <cell r="H134" t="str">
            <v>利润分配_应付优先股股利</v>
          </cell>
        </row>
        <row r="135">
          <cell r="H135" t="str">
            <v>利润分配_提取任意盈余公积</v>
          </cell>
        </row>
        <row r="136">
          <cell r="H136" t="str">
            <v>利润分配_应付普通股股利</v>
          </cell>
        </row>
        <row r="137">
          <cell r="H137" t="str">
            <v>利润分配_转作资本(或股本)的普通股股利</v>
          </cell>
        </row>
        <row r="138">
          <cell r="H138" t="str">
            <v>利润分配_未分配利润</v>
          </cell>
        </row>
        <row r="139">
          <cell r="H139" t="str">
            <v>生产成本</v>
          </cell>
        </row>
        <row r="140">
          <cell r="H140" t="str">
            <v>生产成本_基本生产成本</v>
          </cell>
        </row>
        <row r="141">
          <cell r="H141" t="str">
            <v>生产成本_辅助生产成本</v>
          </cell>
        </row>
        <row r="142">
          <cell r="H142" t="str">
            <v>制造费用</v>
          </cell>
        </row>
        <row r="143">
          <cell r="H143" t="str">
            <v>劳务成本</v>
          </cell>
        </row>
        <row r="144">
          <cell r="H144" t="str">
            <v>主营业务收入</v>
          </cell>
        </row>
        <row r="145">
          <cell r="H145" t="str">
            <v>其他业务收入</v>
          </cell>
        </row>
        <row r="146">
          <cell r="H146" t="str">
            <v>投资收益</v>
          </cell>
        </row>
        <row r="147">
          <cell r="H147" t="str">
            <v>补贴收入</v>
          </cell>
        </row>
        <row r="148">
          <cell r="H148" t="str">
            <v>营业外收入</v>
          </cell>
        </row>
        <row r="149">
          <cell r="H149" t="str">
            <v>主营业务成本</v>
          </cell>
        </row>
        <row r="150">
          <cell r="H150" t="str">
            <v>主营业务税金及附加</v>
          </cell>
        </row>
        <row r="151">
          <cell r="H151" t="str">
            <v>其他业务支出</v>
          </cell>
        </row>
        <row r="152">
          <cell r="H152" t="str">
            <v>营业费用</v>
          </cell>
        </row>
        <row r="153">
          <cell r="H153" t="str">
            <v>管理费用</v>
          </cell>
        </row>
        <row r="154">
          <cell r="H154" t="str">
            <v>管理费用_办公费</v>
          </cell>
        </row>
        <row r="155">
          <cell r="H155" t="str">
            <v>管理费用_差旅费</v>
          </cell>
        </row>
        <row r="156">
          <cell r="H156" t="str">
            <v>管理费用_业务招待费</v>
          </cell>
        </row>
        <row r="157">
          <cell r="H157" t="str">
            <v>财务费用</v>
          </cell>
        </row>
        <row r="158">
          <cell r="H158" t="str">
            <v>财务费用_利息</v>
          </cell>
        </row>
        <row r="159">
          <cell r="H159" t="str">
            <v>财务费用_手续费</v>
          </cell>
        </row>
        <row r="160">
          <cell r="H160" t="str">
            <v>营业外支出</v>
          </cell>
        </row>
        <row r="161">
          <cell r="H161" t="str">
            <v>营业外支出_处理流动资产净损失</v>
          </cell>
        </row>
        <row r="162">
          <cell r="H162" t="str">
            <v>营业外支出_处理固定资产净损失</v>
          </cell>
        </row>
        <row r="163">
          <cell r="H163" t="str">
            <v>所得税</v>
          </cell>
        </row>
        <row r="164">
          <cell r="H164" t="str">
            <v>以前年度损益调整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30"/>
  <sheetViews>
    <sheetView showGridLines="0" workbookViewId="0">
      <selection activeCell="P24" sqref="P24"/>
    </sheetView>
  </sheetViews>
  <sheetFormatPr defaultRowHeight="13.5"/>
  <cols>
    <col min="2" max="3" width="4.25" customWidth="1"/>
    <col min="4" max="4" width="19.875" customWidth="1"/>
    <col min="5" max="5" width="10.125" customWidth="1"/>
    <col min="6" max="6" width="12.375" customWidth="1"/>
    <col min="7" max="7" width="12.625" customWidth="1"/>
    <col min="8" max="8" width="14.875" customWidth="1"/>
    <col min="9" max="9" width="7.25" customWidth="1"/>
  </cols>
  <sheetData>
    <row r="1" spans="2:10" ht="31.5">
      <c r="B1" s="28" t="s">
        <v>3</v>
      </c>
      <c r="C1" s="28"/>
      <c r="D1" s="28"/>
      <c r="E1" s="28"/>
      <c r="F1" s="28"/>
      <c r="G1" s="28"/>
      <c r="H1" s="28"/>
    </row>
    <row r="2" spans="2:10">
      <c r="B2" s="29" t="s">
        <v>160</v>
      </c>
      <c r="C2" s="29"/>
      <c r="D2" s="29" t="s">
        <v>19</v>
      </c>
      <c r="E2" s="29" t="s">
        <v>4</v>
      </c>
      <c r="F2" s="29" t="s">
        <v>5</v>
      </c>
      <c r="G2" s="29" t="s">
        <v>6</v>
      </c>
      <c r="H2" s="29" t="s">
        <v>0</v>
      </c>
    </row>
    <row r="3" spans="2:10">
      <c r="B3" s="4" t="s">
        <v>1</v>
      </c>
      <c r="C3" s="4" t="s">
        <v>2</v>
      </c>
      <c r="D3" s="29"/>
      <c r="E3" s="29"/>
      <c r="F3" s="29"/>
      <c r="G3" s="29"/>
      <c r="H3" s="29"/>
    </row>
    <row r="4" spans="2:10">
      <c r="B4" s="5">
        <v>5</v>
      </c>
      <c r="C4" s="5">
        <v>1</v>
      </c>
      <c r="D4" s="6" t="s">
        <v>22</v>
      </c>
      <c r="E4" s="6"/>
      <c r="F4" s="7"/>
      <c r="G4" s="7"/>
      <c r="H4" s="7">
        <v>308000</v>
      </c>
      <c r="J4" s="1" t="s">
        <v>10</v>
      </c>
    </row>
    <row r="5" spans="2:10">
      <c r="B5" s="5">
        <v>5</v>
      </c>
      <c r="C5" s="5">
        <v>1</v>
      </c>
      <c r="D5" s="6" t="s">
        <v>24</v>
      </c>
      <c r="E5" s="6" t="s">
        <v>25</v>
      </c>
      <c r="F5" s="7">
        <v>12000</v>
      </c>
      <c r="G5" s="7"/>
      <c r="H5" s="7">
        <f>H4+F5-G5</f>
        <v>320000</v>
      </c>
      <c r="J5" s="1" t="s">
        <v>11</v>
      </c>
    </row>
    <row r="6" spans="2:10">
      <c r="B6" s="5">
        <v>5</v>
      </c>
      <c r="C6" s="5">
        <v>1</v>
      </c>
      <c r="D6" s="6" t="s">
        <v>154</v>
      </c>
      <c r="E6" s="6" t="s">
        <v>26</v>
      </c>
      <c r="F6" s="7"/>
      <c r="G6" s="7">
        <v>480</v>
      </c>
      <c r="H6" s="7">
        <f t="shared" ref="H6:H30" si="0">H5+F6-G6</f>
        <v>319520</v>
      </c>
      <c r="J6" s="1" t="s">
        <v>12</v>
      </c>
    </row>
    <row r="7" spans="2:10">
      <c r="B7" s="5">
        <v>5</v>
      </c>
      <c r="C7" s="5">
        <v>1</v>
      </c>
      <c r="D7" s="6" t="s">
        <v>27</v>
      </c>
      <c r="E7" s="6" t="s">
        <v>28</v>
      </c>
      <c r="F7" s="7"/>
      <c r="G7" s="7">
        <v>10260</v>
      </c>
      <c r="H7" s="7">
        <f t="shared" si="0"/>
        <v>309260</v>
      </c>
      <c r="J7" s="1" t="s">
        <v>13</v>
      </c>
    </row>
    <row r="8" spans="2:10">
      <c r="B8" s="5">
        <v>5</v>
      </c>
      <c r="C8" s="5">
        <v>2</v>
      </c>
      <c r="D8" s="6" t="s">
        <v>29</v>
      </c>
      <c r="E8" s="6" t="s">
        <v>29</v>
      </c>
      <c r="F8" s="7">
        <v>300000</v>
      </c>
      <c r="G8" s="7"/>
      <c r="H8" s="7">
        <f t="shared" si="0"/>
        <v>609260</v>
      </c>
      <c r="J8" s="1" t="s">
        <v>7</v>
      </c>
    </row>
    <row r="9" spans="2:10">
      <c r="B9" s="5">
        <v>5</v>
      </c>
      <c r="C9" s="5">
        <v>2</v>
      </c>
      <c r="D9" s="6" t="s">
        <v>20</v>
      </c>
      <c r="E9" s="6" t="s">
        <v>20</v>
      </c>
      <c r="F9" s="7"/>
      <c r="G9" s="7">
        <v>100000</v>
      </c>
      <c r="H9" s="7">
        <f t="shared" si="0"/>
        <v>509260</v>
      </c>
      <c r="J9" s="1" t="s">
        <v>14</v>
      </c>
    </row>
    <row r="10" spans="2:10">
      <c r="B10" s="5">
        <v>5</v>
      </c>
      <c r="C10" s="5">
        <v>2</v>
      </c>
      <c r="D10" s="6" t="s">
        <v>155</v>
      </c>
      <c r="E10" s="6" t="s">
        <v>26</v>
      </c>
      <c r="F10" s="7"/>
      <c r="G10" s="7">
        <v>1050</v>
      </c>
      <c r="H10" s="7">
        <f t="shared" si="0"/>
        <v>508210</v>
      </c>
      <c r="J10" s="1" t="s">
        <v>15</v>
      </c>
    </row>
    <row r="11" spans="2:10">
      <c r="B11" s="5">
        <v>5</v>
      </c>
      <c r="C11" s="5">
        <v>4</v>
      </c>
      <c r="D11" s="6" t="s">
        <v>30</v>
      </c>
      <c r="E11" s="6" t="s">
        <v>26</v>
      </c>
      <c r="F11" s="7"/>
      <c r="G11" s="7">
        <v>2000</v>
      </c>
      <c r="H11" s="7">
        <f t="shared" si="0"/>
        <v>506210</v>
      </c>
      <c r="J11" s="1" t="s">
        <v>16</v>
      </c>
    </row>
    <row r="12" spans="2:10">
      <c r="B12" s="5">
        <v>5</v>
      </c>
      <c r="C12" s="5">
        <v>4</v>
      </c>
      <c r="D12" s="6" t="s">
        <v>156</v>
      </c>
      <c r="E12" s="6" t="s">
        <v>7</v>
      </c>
      <c r="F12" s="7">
        <v>68</v>
      </c>
      <c r="G12" s="7"/>
      <c r="H12" s="7">
        <f t="shared" si="0"/>
        <v>506278</v>
      </c>
      <c r="J12" s="1" t="s">
        <v>17</v>
      </c>
    </row>
    <row r="13" spans="2:10">
      <c r="B13" s="5">
        <v>5</v>
      </c>
      <c r="C13" s="5">
        <v>4</v>
      </c>
      <c r="D13" s="6" t="s">
        <v>157</v>
      </c>
      <c r="E13" s="6" t="s">
        <v>26</v>
      </c>
      <c r="F13" s="7"/>
      <c r="G13" s="7">
        <v>800</v>
      </c>
      <c r="H13" s="7">
        <f t="shared" si="0"/>
        <v>505478</v>
      </c>
      <c r="J13" s="1" t="s">
        <v>18</v>
      </c>
    </row>
    <row r="14" spans="2:10">
      <c r="B14" s="5">
        <v>5</v>
      </c>
      <c r="C14" s="5">
        <v>4</v>
      </c>
      <c r="D14" s="6" t="s">
        <v>31</v>
      </c>
      <c r="E14" s="6" t="s">
        <v>25</v>
      </c>
      <c r="F14" s="7">
        <v>5680</v>
      </c>
      <c r="G14" s="7"/>
      <c r="H14" s="7">
        <f t="shared" si="0"/>
        <v>511158</v>
      </c>
      <c r="J14" s="1" t="s">
        <v>8</v>
      </c>
    </row>
    <row r="15" spans="2:10">
      <c r="B15" s="5">
        <v>5</v>
      </c>
      <c r="C15" s="5">
        <v>4</v>
      </c>
      <c r="D15" s="6" t="s">
        <v>21</v>
      </c>
      <c r="E15" s="6" t="s">
        <v>28</v>
      </c>
      <c r="F15" s="7"/>
      <c r="G15" s="7">
        <v>18267</v>
      </c>
      <c r="H15" s="7">
        <f t="shared" si="0"/>
        <v>492891</v>
      </c>
      <c r="J15" s="1" t="s">
        <v>9</v>
      </c>
    </row>
    <row r="16" spans="2:10">
      <c r="B16" s="5">
        <v>5</v>
      </c>
      <c r="C16" s="5">
        <v>4</v>
      </c>
      <c r="D16" s="6" t="s">
        <v>32</v>
      </c>
      <c r="E16" s="6" t="s">
        <v>28</v>
      </c>
      <c r="F16" s="7"/>
      <c r="G16" s="7">
        <v>15754</v>
      </c>
      <c r="H16" s="7">
        <f t="shared" si="0"/>
        <v>477137</v>
      </c>
    </row>
    <row r="17" spans="2:8">
      <c r="B17" s="5">
        <v>6</v>
      </c>
      <c r="C17" s="5">
        <v>4</v>
      </c>
      <c r="D17" s="6" t="s">
        <v>23</v>
      </c>
      <c r="E17" s="6" t="s">
        <v>26</v>
      </c>
      <c r="F17" s="7"/>
      <c r="G17" s="7">
        <v>24</v>
      </c>
      <c r="H17" s="7">
        <f t="shared" si="0"/>
        <v>477113</v>
      </c>
    </row>
    <row r="18" spans="2:8">
      <c r="B18" s="5">
        <v>6</v>
      </c>
      <c r="C18" s="5">
        <v>4</v>
      </c>
      <c r="D18" s="6" t="s">
        <v>33</v>
      </c>
      <c r="E18" s="6" t="s">
        <v>34</v>
      </c>
      <c r="F18" s="7">
        <v>5000</v>
      </c>
      <c r="G18" s="7"/>
      <c r="H18" s="7">
        <f t="shared" si="0"/>
        <v>482113</v>
      </c>
    </row>
    <row r="19" spans="2:8">
      <c r="B19" s="5">
        <v>6</v>
      </c>
      <c r="C19" s="5">
        <v>4</v>
      </c>
      <c r="D19" s="6" t="s">
        <v>35</v>
      </c>
      <c r="E19" s="6" t="s">
        <v>7</v>
      </c>
      <c r="F19" s="7">
        <v>122</v>
      </c>
      <c r="G19" s="7"/>
      <c r="H19" s="7">
        <f t="shared" si="0"/>
        <v>482235</v>
      </c>
    </row>
    <row r="20" spans="2:8">
      <c r="B20" s="5">
        <v>6</v>
      </c>
      <c r="C20" s="5">
        <v>5</v>
      </c>
      <c r="D20" s="6" t="s">
        <v>36</v>
      </c>
      <c r="E20" s="6" t="s">
        <v>26</v>
      </c>
      <c r="F20" s="7"/>
      <c r="G20" s="7">
        <v>500</v>
      </c>
      <c r="H20" s="7">
        <f t="shared" si="0"/>
        <v>481735</v>
      </c>
    </row>
    <row r="21" spans="2:8">
      <c r="B21" s="5">
        <v>6</v>
      </c>
      <c r="C21" s="5">
        <v>5</v>
      </c>
      <c r="D21" s="6" t="s">
        <v>32</v>
      </c>
      <c r="E21" s="6" t="s">
        <v>28</v>
      </c>
      <c r="F21" s="7"/>
      <c r="G21" s="7">
        <v>1350</v>
      </c>
      <c r="H21" s="7">
        <f t="shared" si="0"/>
        <v>480385</v>
      </c>
    </row>
    <row r="22" spans="2:8">
      <c r="B22" s="5">
        <v>6</v>
      </c>
      <c r="C22" s="5">
        <v>5</v>
      </c>
      <c r="D22" s="6" t="s">
        <v>37</v>
      </c>
      <c r="E22" s="6" t="s">
        <v>34</v>
      </c>
      <c r="F22" s="7">
        <v>6000</v>
      </c>
      <c r="G22" s="7"/>
      <c r="H22" s="7">
        <f t="shared" si="0"/>
        <v>486385</v>
      </c>
    </row>
    <row r="23" spans="2:8">
      <c r="B23" s="5">
        <v>6</v>
      </c>
      <c r="C23" s="5">
        <v>5</v>
      </c>
      <c r="D23" s="6" t="s">
        <v>158</v>
      </c>
      <c r="E23" s="6" t="s">
        <v>26</v>
      </c>
      <c r="F23" s="7"/>
      <c r="G23" s="7">
        <v>855</v>
      </c>
      <c r="H23" s="7">
        <f t="shared" si="0"/>
        <v>485530</v>
      </c>
    </row>
    <row r="24" spans="2:8">
      <c r="B24" s="5">
        <v>6</v>
      </c>
      <c r="C24" s="5">
        <v>6</v>
      </c>
      <c r="D24" s="6" t="s">
        <v>38</v>
      </c>
      <c r="E24" s="6" t="s">
        <v>26</v>
      </c>
      <c r="F24" s="7"/>
      <c r="G24" s="7">
        <v>170</v>
      </c>
      <c r="H24" s="7">
        <f t="shared" si="0"/>
        <v>485360</v>
      </c>
    </row>
    <row r="25" spans="2:8">
      <c r="B25" s="5">
        <v>6</v>
      </c>
      <c r="C25" s="5">
        <v>6</v>
      </c>
      <c r="D25" s="6" t="s">
        <v>32</v>
      </c>
      <c r="E25" s="6" t="s">
        <v>28</v>
      </c>
      <c r="F25" s="7"/>
      <c r="G25" s="7">
        <v>1910</v>
      </c>
      <c r="H25" s="7">
        <f t="shared" si="0"/>
        <v>483450</v>
      </c>
    </row>
    <row r="26" spans="2:8">
      <c r="B26" s="5">
        <v>6</v>
      </c>
      <c r="C26" s="5">
        <v>8</v>
      </c>
      <c r="D26" s="6" t="s">
        <v>39</v>
      </c>
      <c r="E26" s="6" t="s">
        <v>40</v>
      </c>
      <c r="F26" s="7"/>
      <c r="G26" s="7">
        <v>15680</v>
      </c>
      <c r="H26" s="7">
        <f t="shared" si="0"/>
        <v>467770</v>
      </c>
    </row>
    <row r="27" spans="2:8">
      <c r="B27" s="5">
        <v>6</v>
      </c>
      <c r="C27" s="5">
        <v>8</v>
      </c>
      <c r="D27" s="6" t="s">
        <v>41</v>
      </c>
      <c r="E27" s="6" t="s">
        <v>26</v>
      </c>
      <c r="F27" s="7"/>
      <c r="G27" s="7">
        <v>55</v>
      </c>
      <c r="H27" s="7">
        <f t="shared" si="0"/>
        <v>467715</v>
      </c>
    </row>
    <row r="28" spans="2:8">
      <c r="B28" s="5">
        <v>6</v>
      </c>
      <c r="C28" s="5">
        <v>11</v>
      </c>
      <c r="D28" s="6" t="s">
        <v>159</v>
      </c>
      <c r="E28" s="6" t="s">
        <v>26</v>
      </c>
      <c r="F28" s="7"/>
      <c r="G28" s="7">
        <v>699</v>
      </c>
      <c r="H28" s="7">
        <f t="shared" si="0"/>
        <v>467016</v>
      </c>
    </row>
    <row r="29" spans="2:8">
      <c r="B29" s="5">
        <v>6</v>
      </c>
      <c r="C29" s="5">
        <v>11</v>
      </c>
      <c r="D29" s="6" t="s">
        <v>42</v>
      </c>
      <c r="E29" s="6" t="s">
        <v>43</v>
      </c>
      <c r="F29" s="7"/>
      <c r="G29" s="7">
        <v>40800.800000000003</v>
      </c>
      <c r="H29" s="7">
        <f t="shared" si="0"/>
        <v>426215.2</v>
      </c>
    </row>
    <row r="30" spans="2:8">
      <c r="B30" s="5">
        <v>6</v>
      </c>
      <c r="C30" s="5">
        <v>11</v>
      </c>
      <c r="D30" s="6" t="s">
        <v>20</v>
      </c>
      <c r="E30" s="6" t="s">
        <v>20</v>
      </c>
      <c r="F30" s="7"/>
      <c r="G30" s="7">
        <v>100000</v>
      </c>
      <c r="H30" s="7">
        <f t="shared" si="0"/>
        <v>326215.2</v>
      </c>
    </row>
  </sheetData>
  <mergeCells count="7">
    <mergeCell ref="B1:H1"/>
    <mergeCell ref="B2:C2"/>
    <mergeCell ref="D2:D3"/>
    <mergeCell ref="E2:E3"/>
    <mergeCell ref="F2:F3"/>
    <mergeCell ref="G2:G3"/>
    <mergeCell ref="H2:H3"/>
  </mergeCells>
  <phoneticPr fontId="1" type="noConversion"/>
  <dataValidations count="2">
    <dataValidation allowBlank="1" showInputMessage="1" showErrorMessage="1" prompt="输入现金收入或支出摘要！" sqref="D10:D14 D28 D17:D19 D7"/>
    <dataValidation type="list" allowBlank="1" showInputMessage="1" showErrorMessage="1" sqref="E4:E30">
      <formula1>$J$4:$J$15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21"/>
  <sheetViews>
    <sheetView showGridLines="0" workbookViewId="0">
      <selection activeCell="L23" sqref="L23"/>
    </sheetView>
  </sheetViews>
  <sheetFormatPr defaultRowHeight="13.5"/>
  <cols>
    <col min="3" max="3" width="5.625" customWidth="1"/>
    <col min="4" max="4" width="17.375" customWidth="1"/>
    <col min="5" max="5" width="19.75" customWidth="1"/>
    <col min="6" max="6" width="18.75" customWidth="1"/>
    <col min="7" max="7" width="9.625" customWidth="1"/>
  </cols>
  <sheetData>
    <row r="2" spans="2:7" ht="35.25" customHeight="1">
      <c r="B2" s="2"/>
      <c r="C2" s="30" t="s">
        <v>46</v>
      </c>
      <c r="D2" s="31"/>
      <c r="E2" s="31"/>
      <c r="F2" s="31"/>
      <c r="G2" s="31"/>
    </row>
    <row r="3" spans="2:7">
      <c r="B3" s="2"/>
      <c r="C3" s="38" t="s">
        <v>62</v>
      </c>
      <c r="D3" s="38"/>
      <c r="E3" s="8">
        <v>41436</v>
      </c>
      <c r="F3" s="2"/>
      <c r="G3" s="2"/>
    </row>
    <row r="4" spans="2:7" ht="10.5" customHeight="1">
      <c r="B4" s="2"/>
      <c r="C4" s="2"/>
      <c r="D4" s="2"/>
      <c r="E4" s="2"/>
      <c r="F4" s="2"/>
      <c r="G4" s="2"/>
    </row>
    <row r="5" spans="2:7">
      <c r="B5" s="2"/>
      <c r="C5" s="34" t="s">
        <v>47</v>
      </c>
      <c r="D5" s="35"/>
      <c r="E5" s="33" t="s">
        <v>59</v>
      </c>
      <c r="F5" s="33"/>
      <c r="G5" s="2"/>
    </row>
    <row r="6" spans="2:7">
      <c r="B6" s="2"/>
      <c r="C6" s="36"/>
      <c r="D6" s="37"/>
      <c r="E6" s="9" t="s">
        <v>60</v>
      </c>
      <c r="F6" s="9" t="s">
        <v>61</v>
      </c>
      <c r="G6" s="2"/>
    </row>
    <row r="7" spans="2:7" ht="14.25" customHeight="1">
      <c r="B7" s="2"/>
      <c r="C7" s="32" t="s">
        <v>44</v>
      </c>
      <c r="D7" s="24" t="s">
        <v>48</v>
      </c>
      <c r="E7" s="24">
        <f>SUMPRODUCT((月份=MONTH($E$3))*(日期=DAY($E$3))*(费用类别=$D7)*收入现金)</f>
        <v>0</v>
      </c>
      <c r="F7" s="24">
        <f>SUMPRODUCT((月份=MONTH($E$3))*(费用类别=$D7)*收入现金)</f>
        <v>0</v>
      </c>
      <c r="G7" s="2"/>
    </row>
    <row r="8" spans="2:7" ht="14.25" customHeight="1">
      <c r="B8" s="2"/>
      <c r="C8" s="32"/>
      <c r="D8" s="24" t="s">
        <v>49</v>
      </c>
      <c r="E8" s="24">
        <f>SUMPRODUCT((月份=MONTH($E$3))*(日期=DAY($E$3))*(费用类别=$D8)*收入现金)</f>
        <v>0</v>
      </c>
      <c r="F8" s="24">
        <f>SUMPRODUCT((月份=MONTH($E$3))*(费用类别=$D8)*收入现金)</f>
        <v>11000</v>
      </c>
      <c r="G8" s="2"/>
    </row>
    <row r="9" spans="2:7" ht="14.25" customHeight="1">
      <c r="B9" s="2"/>
      <c r="C9" s="32"/>
      <c r="D9" s="24" t="s">
        <v>50</v>
      </c>
      <c r="E9" s="24">
        <f>SUMPRODUCT((月份=MONTH($E$3))*(日期=DAY($E$3))*(费用类别=$D9)*收入现金)</f>
        <v>0</v>
      </c>
      <c r="F9" s="24">
        <f>SUMPRODUCT((月份=MONTH($E$3))*(费用类别=$D9)*收入现金)</f>
        <v>0</v>
      </c>
      <c r="G9" s="2"/>
    </row>
    <row r="10" spans="2:7" ht="14.25" customHeight="1">
      <c r="B10" s="2"/>
      <c r="C10" s="32"/>
      <c r="D10" s="24" t="s">
        <v>51</v>
      </c>
      <c r="E10" s="24">
        <f>SUMPRODUCT((月份=MONTH($E$3))*(日期=DAY($E$3))*(费用类别=$D10)*收入现金)</f>
        <v>0</v>
      </c>
      <c r="F10" s="24">
        <f>SUMPRODUCT((月份=MONTH($E$3))*(费用类别=$D10)*收入现金)</f>
        <v>0</v>
      </c>
      <c r="G10" s="2"/>
    </row>
    <row r="11" spans="2:7" ht="14.25" customHeight="1">
      <c r="B11" s="2"/>
      <c r="C11" s="32"/>
      <c r="D11" s="24" t="s">
        <v>7</v>
      </c>
      <c r="E11" s="24">
        <f>SUMPRODUCT((月份=MONTH($E$3))*(日期=DAY($E$3))*(费用类别=$D11)*收入现金)</f>
        <v>0</v>
      </c>
      <c r="F11" s="24">
        <f>SUMPRODUCT((月份=MONTH($E$3))*(费用类别=$D11)*收入现金)</f>
        <v>122</v>
      </c>
      <c r="G11" s="2"/>
    </row>
    <row r="12" spans="2:7" ht="14.25" customHeight="1">
      <c r="B12" s="2"/>
      <c r="C12" s="32"/>
      <c r="D12" s="25" t="s">
        <v>57</v>
      </c>
      <c r="E12" s="26">
        <f>SUM(E7:E11)</f>
        <v>0</v>
      </c>
      <c r="F12" s="26">
        <f>SUM(F7:F11)</f>
        <v>11122</v>
      </c>
      <c r="G12" s="2"/>
    </row>
    <row r="13" spans="2:7" ht="14.25" customHeight="1">
      <c r="B13" s="2"/>
      <c r="C13" s="32" t="s">
        <v>45</v>
      </c>
      <c r="D13" s="24" t="s">
        <v>52</v>
      </c>
      <c r="E13" s="24">
        <f t="shared" ref="E13:E19" si="0">SUMPRODUCT((月份=MONTH($E$3))*(日期=DAY($E$3))*(费用类别=$D13)*支出现金)</f>
        <v>0</v>
      </c>
      <c r="F13" s="24">
        <f t="shared" ref="F13:F19" si="1">SUMPRODUCT((月份=MONTH($E$3))*(费用类别=$D13)*支出现金)</f>
        <v>3260</v>
      </c>
      <c r="G13" s="2"/>
    </row>
    <row r="14" spans="2:7" ht="14.25" customHeight="1">
      <c r="B14" s="2"/>
      <c r="C14" s="32"/>
      <c r="D14" s="24" t="s">
        <v>53</v>
      </c>
      <c r="E14" s="24">
        <f t="shared" si="0"/>
        <v>699</v>
      </c>
      <c r="F14" s="24">
        <f t="shared" si="1"/>
        <v>2303</v>
      </c>
      <c r="G14" s="2"/>
    </row>
    <row r="15" spans="2:7" ht="14.25" customHeight="1">
      <c r="B15" s="2"/>
      <c r="C15" s="32"/>
      <c r="D15" s="24" t="s">
        <v>54</v>
      </c>
      <c r="E15" s="24">
        <f t="shared" si="0"/>
        <v>40800.800000000003</v>
      </c>
      <c r="F15" s="24">
        <f t="shared" si="1"/>
        <v>40800.800000000003</v>
      </c>
      <c r="G15" s="2"/>
    </row>
    <row r="16" spans="2:7" ht="14.25" customHeight="1">
      <c r="B16" s="2"/>
      <c r="C16" s="32"/>
      <c r="D16" s="24" t="s">
        <v>55</v>
      </c>
      <c r="E16" s="24">
        <f t="shared" si="0"/>
        <v>0</v>
      </c>
      <c r="F16" s="24">
        <f t="shared" si="1"/>
        <v>15680</v>
      </c>
      <c r="G16" s="2"/>
    </row>
    <row r="17" spans="2:7" ht="14.25" customHeight="1">
      <c r="B17" s="2"/>
      <c r="C17" s="32"/>
      <c r="D17" s="24" t="s">
        <v>56</v>
      </c>
      <c r="E17" s="24">
        <f t="shared" si="0"/>
        <v>0</v>
      </c>
      <c r="F17" s="24">
        <f t="shared" si="1"/>
        <v>0</v>
      </c>
      <c r="G17" s="2"/>
    </row>
    <row r="18" spans="2:7" ht="14.25" customHeight="1">
      <c r="B18" s="2"/>
      <c r="C18" s="32"/>
      <c r="D18" s="24" t="s">
        <v>8</v>
      </c>
      <c r="E18" s="24">
        <f t="shared" si="0"/>
        <v>100000</v>
      </c>
      <c r="F18" s="24">
        <f t="shared" si="1"/>
        <v>100000</v>
      </c>
      <c r="G18" s="2"/>
    </row>
    <row r="19" spans="2:7" ht="14.25" customHeight="1">
      <c r="B19" s="2"/>
      <c r="C19" s="32"/>
      <c r="D19" s="24" t="s">
        <v>9</v>
      </c>
      <c r="E19" s="24">
        <f t="shared" si="0"/>
        <v>0</v>
      </c>
      <c r="F19" s="24">
        <f t="shared" si="1"/>
        <v>0</v>
      </c>
      <c r="G19" s="2"/>
    </row>
    <row r="20" spans="2:7" ht="14.25" customHeight="1">
      <c r="B20" s="2"/>
      <c r="C20" s="32"/>
      <c r="D20" s="25" t="s">
        <v>58</v>
      </c>
      <c r="E20" s="27">
        <f>SUM(E13:E19)</f>
        <v>141499.79999999999</v>
      </c>
      <c r="F20" s="27">
        <f>SUM(F13:F19)</f>
        <v>162043.79999999999</v>
      </c>
      <c r="G20" s="2"/>
    </row>
    <row r="21" spans="2:7" ht="43.5" customHeight="1">
      <c r="B21" s="2"/>
      <c r="C21" s="2"/>
      <c r="D21" s="2"/>
      <c r="E21" s="2"/>
      <c r="F21" s="2"/>
      <c r="G21" s="2"/>
    </row>
  </sheetData>
  <mergeCells count="6">
    <mergeCell ref="C2:G2"/>
    <mergeCell ref="C7:C12"/>
    <mergeCell ref="C13:C20"/>
    <mergeCell ref="E5:F5"/>
    <mergeCell ref="C5:D6"/>
    <mergeCell ref="C3:D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4"/>
  <sheetViews>
    <sheetView workbookViewId="0">
      <selection activeCell="N4" sqref="N4:N42"/>
    </sheetView>
  </sheetViews>
  <sheetFormatPr defaultRowHeight="13.5"/>
  <cols>
    <col min="1" max="1" width="6.125" customWidth="1"/>
    <col min="2" max="2" width="5.625" customWidth="1"/>
    <col min="3" max="3" width="3.75" customWidth="1"/>
    <col min="4" max="4" width="5" customWidth="1"/>
    <col min="5" max="5" width="3.75" customWidth="1"/>
    <col min="6" max="6" width="14.125" customWidth="1"/>
    <col min="8" max="8" width="13.5" customWidth="1"/>
    <col min="9" max="9" width="12.5" customWidth="1"/>
    <col min="10" max="10" width="5.25" customWidth="1"/>
    <col min="13" max="13" width="4.375" customWidth="1"/>
    <col min="14" max="14" width="4.125" customWidth="1"/>
  </cols>
  <sheetData>
    <row r="1" spans="1:14" ht="26.25" customHeight="1">
      <c r="A1" s="42" t="s">
        <v>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4" ht="15" customHeight="1">
      <c r="A2" s="43" t="s">
        <v>152</v>
      </c>
      <c r="B2" s="43" t="s">
        <v>160</v>
      </c>
      <c r="C2" s="43"/>
      <c r="D2" s="43" t="s">
        <v>153</v>
      </c>
      <c r="E2" s="43"/>
      <c r="F2" s="43" t="s">
        <v>64</v>
      </c>
      <c r="G2" s="44" t="s">
        <v>65</v>
      </c>
      <c r="H2" s="45" t="s">
        <v>66</v>
      </c>
      <c r="I2" s="45" t="s">
        <v>67</v>
      </c>
      <c r="J2" s="45" t="s">
        <v>68</v>
      </c>
      <c r="K2" s="39" t="s">
        <v>69</v>
      </c>
      <c r="L2" s="39" t="s">
        <v>70</v>
      </c>
      <c r="N2" s="40" t="s">
        <v>122</v>
      </c>
    </row>
    <row r="3" spans="1:14">
      <c r="A3" s="43"/>
      <c r="B3" s="43" t="s">
        <v>71</v>
      </c>
      <c r="C3" s="43" t="s">
        <v>72</v>
      </c>
      <c r="D3" s="43" t="s">
        <v>73</v>
      </c>
      <c r="E3" s="43" t="s">
        <v>74</v>
      </c>
      <c r="F3" s="43"/>
      <c r="G3" s="44"/>
      <c r="H3" s="45"/>
      <c r="I3" s="45"/>
      <c r="J3" s="45"/>
      <c r="K3" s="39"/>
      <c r="L3" s="39"/>
      <c r="N3" s="41"/>
    </row>
    <row r="4" spans="1:14">
      <c r="A4" s="10">
        <v>1</v>
      </c>
      <c r="B4" s="10">
        <v>6</v>
      </c>
      <c r="C4" s="10">
        <v>1</v>
      </c>
      <c r="D4" s="10" t="s">
        <v>143</v>
      </c>
      <c r="E4" s="10">
        <v>1</v>
      </c>
      <c r="F4" s="10" t="s">
        <v>142</v>
      </c>
      <c r="G4" s="12" t="s">
        <v>107</v>
      </c>
      <c r="H4" s="12" t="s">
        <v>76</v>
      </c>
      <c r="I4" s="12" t="s">
        <v>77</v>
      </c>
      <c r="J4" s="12" t="s">
        <v>78</v>
      </c>
      <c r="K4" s="12">
        <v>2800</v>
      </c>
      <c r="L4" s="12"/>
      <c r="N4" s="3" t="str">
        <f>IF(H4="现金",ROW(),"")</f>
        <v/>
      </c>
    </row>
    <row r="5" spans="1:14">
      <c r="A5" s="10">
        <f>IF(H5&lt;&gt;"",IF(AND(D5=D4,E5=E4),A4,MAX(A$4:A4)+1),"")</f>
        <v>1</v>
      </c>
      <c r="B5" s="10">
        <v>6</v>
      </c>
      <c r="C5" s="10">
        <v>1</v>
      </c>
      <c r="D5" s="10" t="s">
        <v>143</v>
      </c>
      <c r="E5" s="10">
        <v>1</v>
      </c>
      <c r="F5" s="10" t="s">
        <v>75</v>
      </c>
      <c r="G5" s="12" t="s">
        <v>108</v>
      </c>
      <c r="H5" s="12" t="s">
        <v>79</v>
      </c>
      <c r="I5" s="12"/>
      <c r="J5" s="12" t="s">
        <v>80</v>
      </c>
      <c r="K5" s="13"/>
      <c r="L5" s="12">
        <v>2800</v>
      </c>
      <c r="N5" s="3" t="str">
        <f t="shared" ref="N5:N42" si="0">IF(H5="现金",ROW(),"")</f>
        <v/>
      </c>
    </row>
    <row r="6" spans="1:14">
      <c r="A6" s="12">
        <f>IF(H6&lt;&gt;"",IF(AND(D6=D5,E6=E5),A5,MAX(A$4:A5)+1),"")</f>
        <v>2</v>
      </c>
      <c r="B6" s="10">
        <v>6</v>
      </c>
      <c r="C6" s="12">
        <v>1</v>
      </c>
      <c r="D6" s="12" t="s">
        <v>144</v>
      </c>
      <c r="E6" s="12">
        <v>1</v>
      </c>
      <c r="F6" s="12" t="s">
        <v>81</v>
      </c>
      <c r="G6" s="12" t="s">
        <v>109</v>
      </c>
      <c r="H6" s="12" t="s">
        <v>82</v>
      </c>
      <c r="I6" s="12"/>
      <c r="J6" s="12" t="s">
        <v>78</v>
      </c>
      <c r="K6" s="13">
        <v>48000</v>
      </c>
      <c r="L6" s="12"/>
      <c r="N6" s="3">
        <f t="shared" si="0"/>
        <v>6</v>
      </c>
    </row>
    <row r="7" spans="1:14">
      <c r="A7" s="12">
        <f>IF(H7&lt;&gt;"",IF(AND(D7=D6,E7=E6),A6,MAX(A$4:A6)+1),"")</f>
        <v>2</v>
      </c>
      <c r="B7" s="10">
        <v>6</v>
      </c>
      <c r="C7" s="12">
        <v>1</v>
      </c>
      <c r="D7" s="12" t="s">
        <v>144</v>
      </c>
      <c r="E7" s="12">
        <v>1</v>
      </c>
      <c r="F7" s="12" t="s">
        <v>81</v>
      </c>
      <c r="G7" s="12" t="s">
        <v>110</v>
      </c>
      <c r="H7" s="12" t="s">
        <v>76</v>
      </c>
      <c r="I7" s="12" t="s">
        <v>83</v>
      </c>
      <c r="J7" s="12" t="s">
        <v>80</v>
      </c>
      <c r="K7" s="13"/>
      <c r="L7" s="12">
        <v>48000</v>
      </c>
      <c r="N7" s="3" t="str">
        <f t="shared" si="0"/>
        <v/>
      </c>
    </row>
    <row r="8" spans="1:14">
      <c r="A8" s="12">
        <f>IF(H8&lt;&gt;"",IF(AND(D8=D7,E8=E7),A7,MAX(A$4:A7)+1),"")</f>
        <v>3</v>
      </c>
      <c r="B8" s="10">
        <v>6</v>
      </c>
      <c r="C8" s="12">
        <v>1</v>
      </c>
      <c r="D8" s="12" t="s">
        <v>145</v>
      </c>
      <c r="E8" s="12">
        <v>1</v>
      </c>
      <c r="F8" s="12" t="s">
        <v>84</v>
      </c>
      <c r="G8" s="12" t="s">
        <v>111</v>
      </c>
      <c r="H8" s="12" t="s">
        <v>85</v>
      </c>
      <c r="I8" s="12"/>
      <c r="J8" s="12" t="s">
        <v>78</v>
      </c>
      <c r="K8" s="13">
        <v>1500</v>
      </c>
      <c r="L8" s="12"/>
      <c r="N8" s="3" t="str">
        <f t="shared" si="0"/>
        <v/>
      </c>
    </row>
    <row r="9" spans="1:14">
      <c r="A9" s="12">
        <f>IF(H9&lt;&gt;"",IF(AND(D9=D8,E9=E8),A8,MAX(A$4:A8)+1),"")</f>
        <v>3</v>
      </c>
      <c r="B9" s="10">
        <v>6</v>
      </c>
      <c r="C9" s="12">
        <v>1</v>
      </c>
      <c r="D9" s="12" t="s">
        <v>145</v>
      </c>
      <c r="E9" s="12">
        <v>1</v>
      </c>
      <c r="F9" s="12" t="s">
        <v>84</v>
      </c>
      <c r="G9" s="12" t="s">
        <v>109</v>
      </c>
      <c r="H9" s="12" t="s">
        <v>82</v>
      </c>
      <c r="I9" s="12"/>
      <c r="J9" s="12" t="s">
        <v>80</v>
      </c>
      <c r="K9" s="13"/>
      <c r="L9" s="12">
        <v>1500</v>
      </c>
      <c r="N9" s="3">
        <f t="shared" si="0"/>
        <v>9</v>
      </c>
    </row>
    <row r="10" spans="1:14">
      <c r="A10" s="12">
        <f>IF(H10&lt;&gt;"",IF(AND(D10=D9,E10=E9),A9,MAX(A$4:A9)+1),"")</f>
        <v>4</v>
      </c>
      <c r="B10" s="10">
        <v>6</v>
      </c>
      <c r="C10" s="12">
        <v>4</v>
      </c>
      <c r="D10" s="12" t="s">
        <v>146</v>
      </c>
      <c r="E10" s="12">
        <v>1</v>
      </c>
      <c r="F10" s="12" t="s">
        <v>86</v>
      </c>
      <c r="G10" s="12" t="s">
        <v>112</v>
      </c>
      <c r="H10" s="12" t="s">
        <v>87</v>
      </c>
      <c r="I10" s="12" t="s">
        <v>88</v>
      </c>
      <c r="J10" s="12" t="s">
        <v>78</v>
      </c>
      <c r="K10" s="13">
        <v>50000</v>
      </c>
      <c r="L10" s="12"/>
      <c r="N10" s="3" t="str">
        <f t="shared" si="0"/>
        <v/>
      </c>
    </row>
    <row r="11" spans="1:14">
      <c r="A11" s="12">
        <f>IF(H11&lt;&gt;"",IF(AND(D11=D10,E11=E10),A10,MAX(A$4:A10)+1),"")</f>
        <v>4</v>
      </c>
      <c r="B11" s="10">
        <v>6</v>
      </c>
      <c r="C11" s="12">
        <v>4</v>
      </c>
      <c r="D11" s="12" t="s">
        <v>146</v>
      </c>
      <c r="E11" s="12">
        <v>1</v>
      </c>
      <c r="F11" s="12" t="s">
        <v>86</v>
      </c>
      <c r="G11" s="12" t="s">
        <v>113</v>
      </c>
      <c r="H11" s="10" t="s">
        <v>121</v>
      </c>
      <c r="I11" s="12"/>
      <c r="J11" s="12" t="s">
        <v>80</v>
      </c>
      <c r="K11" s="13"/>
      <c r="L11" s="12">
        <v>50000</v>
      </c>
      <c r="N11" s="3">
        <f t="shared" si="0"/>
        <v>11</v>
      </c>
    </row>
    <row r="12" spans="1:14">
      <c r="A12" s="10">
        <f>IF(H12&lt;&gt;"",IF(AND(D12=D11,E12=E11),A11,MAX(A$4:A11)+1),"")</f>
        <v>5</v>
      </c>
      <c r="B12" s="10">
        <v>6</v>
      </c>
      <c r="C12" s="10">
        <v>4</v>
      </c>
      <c r="D12" s="10" t="s">
        <v>146</v>
      </c>
      <c r="E12" s="10">
        <v>2</v>
      </c>
      <c r="F12" s="12" t="s">
        <v>90</v>
      </c>
      <c r="G12" s="12" t="s">
        <v>114</v>
      </c>
      <c r="H12" s="12" t="s">
        <v>87</v>
      </c>
      <c r="I12" s="12" t="s">
        <v>91</v>
      </c>
      <c r="J12" s="12" t="s">
        <v>78</v>
      </c>
      <c r="K12" s="13">
        <v>120000</v>
      </c>
      <c r="L12" s="12"/>
      <c r="N12" s="3" t="str">
        <f t="shared" si="0"/>
        <v/>
      </c>
    </row>
    <row r="13" spans="1:14">
      <c r="A13" s="10">
        <f>IF(H13&lt;&gt;"",IF(AND(D13=D12,E13=E12),A12,MAX(A$4:A12)+1),"")</f>
        <v>5</v>
      </c>
      <c r="B13" s="10">
        <v>6</v>
      </c>
      <c r="C13" s="10">
        <v>4</v>
      </c>
      <c r="D13" s="10" t="s">
        <v>146</v>
      </c>
      <c r="E13" s="10">
        <v>2</v>
      </c>
      <c r="F13" s="12" t="s">
        <v>90</v>
      </c>
      <c r="G13" s="12" t="s">
        <v>113</v>
      </c>
      <c r="H13" s="12" t="s">
        <v>89</v>
      </c>
      <c r="I13" s="12"/>
      <c r="J13" s="12" t="s">
        <v>80</v>
      </c>
      <c r="K13" s="13"/>
      <c r="L13" s="12">
        <v>120000</v>
      </c>
      <c r="N13" s="3" t="str">
        <f t="shared" si="0"/>
        <v/>
      </c>
    </row>
    <row r="14" spans="1:14">
      <c r="A14" s="12">
        <f>IF(H14&lt;&gt;"",IF(AND(D14=D13,E14=E13),A13,MAX(A$4:A13)+1),"")</f>
        <v>6</v>
      </c>
      <c r="B14" s="10">
        <v>6</v>
      </c>
      <c r="C14" s="12">
        <v>4</v>
      </c>
      <c r="D14" s="12" t="s">
        <v>143</v>
      </c>
      <c r="E14" s="12">
        <v>2</v>
      </c>
      <c r="F14" s="12" t="s">
        <v>92</v>
      </c>
      <c r="G14" s="12" t="s">
        <v>115</v>
      </c>
      <c r="H14" s="12" t="s">
        <v>76</v>
      </c>
      <c r="I14" s="12" t="s">
        <v>93</v>
      </c>
      <c r="J14" s="12" t="s">
        <v>78</v>
      </c>
      <c r="K14" s="13">
        <v>150000</v>
      </c>
      <c r="L14" s="12"/>
      <c r="N14" s="3" t="str">
        <f t="shared" si="0"/>
        <v/>
      </c>
    </row>
    <row r="15" spans="1:14">
      <c r="A15" s="12">
        <f>IF(H15&lt;&gt;"",IF(AND(D15=D14,E15=E14),A14,MAX(A$4:A14)+1),"")</f>
        <v>6</v>
      </c>
      <c r="B15" s="10">
        <v>6</v>
      </c>
      <c r="C15" s="12">
        <v>4</v>
      </c>
      <c r="D15" s="12" t="s">
        <v>143</v>
      </c>
      <c r="E15" s="12">
        <v>2</v>
      </c>
      <c r="F15" s="12" t="s">
        <v>92</v>
      </c>
      <c r="G15" s="12" t="s">
        <v>116</v>
      </c>
      <c r="H15" s="12" t="s">
        <v>94</v>
      </c>
      <c r="I15" s="12"/>
      <c r="J15" s="12" t="s">
        <v>80</v>
      </c>
      <c r="K15" s="13"/>
      <c r="L15" s="12">
        <v>150000</v>
      </c>
      <c r="N15" s="3" t="str">
        <f t="shared" si="0"/>
        <v/>
      </c>
    </row>
    <row r="16" spans="1:14">
      <c r="A16" s="12">
        <f>IF(H16&lt;&gt;"",IF(AND(D16=D15,E16=E15),A15,MAX(A$4:A15)+1),"")</f>
        <v>7</v>
      </c>
      <c r="B16" s="10">
        <v>6</v>
      </c>
      <c r="C16" s="12">
        <v>5</v>
      </c>
      <c r="D16" s="12" t="s">
        <v>144</v>
      </c>
      <c r="E16" s="12">
        <v>2</v>
      </c>
      <c r="F16" s="12" t="s">
        <v>95</v>
      </c>
      <c r="G16" s="12" t="s">
        <v>113</v>
      </c>
      <c r="H16" s="12" t="s">
        <v>89</v>
      </c>
      <c r="I16" s="12"/>
      <c r="J16" s="12" t="s">
        <v>78</v>
      </c>
      <c r="K16" s="13">
        <v>3200</v>
      </c>
      <c r="L16" s="12"/>
      <c r="N16" s="3" t="str">
        <f t="shared" si="0"/>
        <v/>
      </c>
    </row>
    <row r="17" spans="1:14">
      <c r="A17" s="12">
        <f>IF(H17&lt;&gt;"",IF(AND(D17=D16,E17=E16),A16,MAX(A$4:A16)+1),"")</f>
        <v>7</v>
      </c>
      <c r="B17" s="10">
        <v>6</v>
      </c>
      <c r="C17" s="12">
        <v>5</v>
      </c>
      <c r="D17" s="12" t="s">
        <v>144</v>
      </c>
      <c r="E17" s="12">
        <v>2</v>
      </c>
      <c r="F17" s="12" t="s">
        <v>95</v>
      </c>
      <c r="G17" s="12" t="s">
        <v>117</v>
      </c>
      <c r="H17" s="12" t="s">
        <v>76</v>
      </c>
      <c r="I17" s="12"/>
      <c r="J17" s="12" t="s">
        <v>80</v>
      </c>
      <c r="K17" s="13"/>
      <c r="L17" s="12">
        <v>3200</v>
      </c>
      <c r="N17" s="3" t="str">
        <f t="shared" si="0"/>
        <v/>
      </c>
    </row>
    <row r="18" spans="1:14">
      <c r="A18" s="12">
        <f>IF(H18&lt;&gt;"",IF(AND(D18=D17,E18=E17),A17,MAX(A$4:A17)+1),"")</f>
        <v>8</v>
      </c>
      <c r="B18" s="10">
        <v>6</v>
      </c>
      <c r="C18" s="12">
        <v>5</v>
      </c>
      <c r="D18" s="12" t="s">
        <v>143</v>
      </c>
      <c r="E18" s="12">
        <v>3</v>
      </c>
      <c r="F18" s="12" t="s">
        <v>96</v>
      </c>
      <c r="G18" s="12" t="s">
        <v>115</v>
      </c>
      <c r="H18" s="12" t="s">
        <v>76</v>
      </c>
      <c r="I18" s="12" t="s">
        <v>93</v>
      </c>
      <c r="J18" s="12" t="s">
        <v>78</v>
      </c>
      <c r="K18" s="13">
        <v>55000</v>
      </c>
      <c r="L18" s="12"/>
      <c r="N18" s="3" t="str">
        <f t="shared" si="0"/>
        <v/>
      </c>
    </row>
    <row r="19" spans="1:14">
      <c r="A19" s="12">
        <f>IF(H19&lt;&gt;"",IF(AND(D19=D18,E19=E18),A18,MAX(A$4:A18)+1),"")</f>
        <v>8</v>
      </c>
      <c r="B19" s="10">
        <v>6</v>
      </c>
      <c r="C19" s="12">
        <v>5</v>
      </c>
      <c r="D19" s="12" t="s">
        <v>143</v>
      </c>
      <c r="E19" s="12">
        <v>3</v>
      </c>
      <c r="F19" s="12" t="s">
        <v>96</v>
      </c>
      <c r="G19" s="12" t="s">
        <v>116</v>
      </c>
      <c r="H19" s="12" t="s">
        <v>94</v>
      </c>
      <c r="I19" s="12"/>
      <c r="J19" s="12" t="s">
        <v>80</v>
      </c>
      <c r="K19" s="13"/>
      <c r="L19" s="12">
        <v>55000</v>
      </c>
      <c r="N19" s="3" t="str">
        <f t="shared" si="0"/>
        <v/>
      </c>
    </row>
    <row r="20" spans="1:14">
      <c r="A20" s="10">
        <f>IF(H20&lt;&gt;"",IF(AND(D20=D19,E20=E19),A19,MAX(A$4:A19)+1),"")</f>
        <v>9</v>
      </c>
      <c r="B20" s="10">
        <v>6</v>
      </c>
      <c r="C20" s="10">
        <v>5</v>
      </c>
      <c r="D20" s="10" t="s">
        <v>143</v>
      </c>
      <c r="E20" s="10">
        <v>4</v>
      </c>
      <c r="F20" s="12" t="s">
        <v>97</v>
      </c>
      <c r="G20" s="12" t="s">
        <v>115</v>
      </c>
      <c r="H20" s="12" t="s">
        <v>76</v>
      </c>
      <c r="I20" s="12" t="s">
        <v>93</v>
      </c>
      <c r="J20" s="12" t="s">
        <v>78</v>
      </c>
      <c r="K20" s="13">
        <v>300</v>
      </c>
      <c r="L20" s="12"/>
      <c r="N20" s="3" t="str">
        <f t="shared" si="0"/>
        <v/>
      </c>
    </row>
    <row r="21" spans="1:14">
      <c r="A21" s="10">
        <f>IF(H21&lt;&gt;"",IF(AND(D21=D20,E21=E20),A20,MAX(A$4:A20)+1),"")</f>
        <v>9</v>
      </c>
      <c r="B21" s="10">
        <v>6</v>
      </c>
      <c r="C21" s="10">
        <v>5</v>
      </c>
      <c r="D21" s="10" t="s">
        <v>143</v>
      </c>
      <c r="E21" s="10">
        <v>4</v>
      </c>
      <c r="F21" s="12" t="s">
        <v>97</v>
      </c>
      <c r="G21" s="12" t="s">
        <v>118</v>
      </c>
      <c r="H21" s="12" t="s">
        <v>98</v>
      </c>
      <c r="I21" s="12"/>
      <c r="J21" s="12" t="s">
        <v>80</v>
      </c>
      <c r="K21" s="13"/>
      <c r="L21" s="12">
        <v>300</v>
      </c>
      <c r="N21" s="3" t="str">
        <f t="shared" si="0"/>
        <v/>
      </c>
    </row>
    <row r="22" spans="1:14">
      <c r="A22" s="12">
        <f>IF(H22&lt;&gt;"",IF(AND(D22=D21,E22=E21),A21,MAX(A$4:A21)+1),"")</f>
        <v>10</v>
      </c>
      <c r="B22" s="10">
        <v>6</v>
      </c>
      <c r="C22" s="12">
        <v>6</v>
      </c>
      <c r="D22" s="12" t="s">
        <v>146</v>
      </c>
      <c r="E22" s="12">
        <v>3</v>
      </c>
      <c r="F22" s="12" t="s">
        <v>99</v>
      </c>
      <c r="G22" s="12" t="s">
        <v>114</v>
      </c>
      <c r="H22" s="12" t="s">
        <v>87</v>
      </c>
      <c r="I22" s="12" t="s">
        <v>91</v>
      </c>
      <c r="J22" s="12" t="s">
        <v>78</v>
      </c>
      <c r="K22" s="13">
        <v>7500</v>
      </c>
      <c r="L22" s="12"/>
      <c r="N22" s="3" t="str">
        <f t="shared" si="0"/>
        <v/>
      </c>
    </row>
    <row r="23" spans="1:14">
      <c r="A23" s="12">
        <f>IF(H23&lt;&gt;"",IF(AND(D23=D22,E23=E22),A22,MAX(A$4:A22)+1),"")</f>
        <v>10</v>
      </c>
      <c r="B23" s="10">
        <v>6</v>
      </c>
      <c r="C23" s="12">
        <v>6</v>
      </c>
      <c r="D23" s="12" t="s">
        <v>146</v>
      </c>
      <c r="E23" s="12">
        <v>3</v>
      </c>
      <c r="F23" s="12" t="s">
        <v>99</v>
      </c>
      <c r="G23" s="12" t="s">
        <v>119</v>
      </c>
      <c r="H23" s="12" t="s">
        <v>100</v>
      </c>
      <c r="I23" s="12"/>
      <c r="J23" s="12" t="s">
        <v>80</v>
      </c>
      <c r="K23" s="13"/>
      <c r="L23" s="12">
        <v>7500</v>
      </c>
      <c r="N23" s="3" t="str">
        <f t="shared" si="0"/>
        <v/>
      </c>
    </row>
    <row r="24" spans="1:14">
      <c r="A24" s="12">
        <f>IF(H24&lt;&gt;"",IF(AND(D24=D23,E24=E23),A23,MAX(A$4:A23)+1),"")</f>
        <v>11</v>
      </c>
      <c r="B24" s="10">
        <v>6</v>
      </c>
      <c r="C24" s="12">
        <v>6</v>
      </c>
      <c r="D24" s="12" t="s">
        <v>147</v>
      </c>
      <c r="E24" s="12">
        <v>2</v>
      </c>
      <c r="F24" s="12" t="s">
        <v>101</v>
      </c>
      <c r="G24" s="12" t="s">
        <v>108</v>
      </c>
      <c r="H24" s="12" t="s">
        <v>123</v>
      </c>
      <c r="I24" s="12"/>
      <c r="J24" s="12" t="s">
        <v>78</v>
      </c>
      <c r="K24" s="13">
        <v>46000</v>
      </c>
      <c r="L24" s="12"/>
      <c r="N24" s="3" t="str">
        <f t="shared" si="0"/>
        <v/>
      </c>
    </row>
    <row r="25" spans="1:14">
      <c r="A25" s="12">
        <f>IF(H25&lt;&gt;"",IF(AND(D25=D24,E25=E24),A24,MAX(A$4:A24)+1),"")</f>
        <v>11</v>
      </c>
      <c r="B25" s="10">
        <v>6</v>
      </c>
      <c r="C25" s="12">
        <v>6</v>
      </c>
      <c r="D25" s="12" t="s">
        <v>147</v>
      </c>
      <c r="E25" s="12">
        <v>2</v>
      </c>
      <c r="F25" s="12" t="s">
        <v>101</v>
      </c>
      <c r="G25" s="12" t="s">
        <v>116</v>
      </c>
      <c r="H25" s="12" t="s">
        <v>94</v>
      </c>
      <c r="I25" s="12"/>
      <c r="J25" s="12" t="s">
        <v>80</v>
      </c>
      <c r="K25" s="13"/>
      <c r="L25" s="12">
        <v>46000</v>
      </c>
      <c r="N25" s="3" t="str">
        <f t="shared" si="0"/>
        <v/>
      </c>
    </row>
    <row r="26" spans="1:14">
      <c r="A26" s="12">
        <f>IF(H26&lt;&gt;"",IF(AND(D26=D25,E26=E25),A25,MAX(A$4:A25)+1),"")</f>
        <v>12</v>
      </c>
      <c r="B26" s="10">
        <v>6</v>
      </c>
      <c r="C26" s="12">
        <v>6</v>
      </c>
      <c r="D26" s="12" t="s">
        <v>147</v>
      </c>
      <c r="E26" s="12">
        <v>3</v>
      </c>
      <c r="F26" s="12" t="s">
        <v>102</v>
      </c>
      <c r="G26" s="12" t="s">
        <v>109</v>
      </c>
      <c r="H26" s="12" t="s">
        <v>82</v>
      </c>
      <c r="I26" s="12"/>
      <c r="J26" s="12" t="s">
        <v>78</v>
      </c>
      <c r="K26" s="13">
        <v>12500</v>
      </c>
      <c r="L26" s="12"/>
      <c r="N26" s="3">
        <f t="shared" si="0"/>
        <v>26</v>
      </c>
    </row>
    <row r="27" spans="1:14">
      <c r="A27" s="10">
        <f>IF(H27&lt;&gt;"",IF(AND(D27=D26,E27=E26),A26,MAX(A$4:A26)+1),"")</f>
        <v>12</v>
      </c>
      <c r="B27" s="10">
        <v>6</v>
      </c>
      <c r="C27" s="10">
        <v>6</v>
      </c>
      <c r="D27" s="10" t="s">
        <v>148</v>
      </c>
      <c r="E27" s="10">
        <v>3</v>
      </c>
      <c r="F27" s="12" t="s">
        <v>102</v>
      </c>
      <c r="G27" s="12" t="s">
        <v>116</v>
      </c>
      <c r="H27" s="12" t="s">
        <v>94</v>
      </c>
      <c r="I27" s="12"/>
      <c r="J27" s="12" t="s">
        <v>80</v>
      </c>
      <c r="K27" s="13"/>
      <c r="L27" s="12">
        <v>12500</v>
      </c>
      <c r="N27" s="3" t="str">
        <f t="shared" si="0"/>
        <v/>
      </c>
    </row>
    <row r="28" spans="1:14">
      <c r="A28" s="10">
        <f>IF(H28&lt;&gt;"",IF(AND(D28=D27,E28=E27),A27,MAX(A$4:A27)+1),"")</f>
        <v>13</v>
      </c>
      <c r="B28" s="10">
        <v>6</v>
      </c>
      <c r="C28" s="10">
        <v>7</v>
      </c>
      <c r="D28" s="10" t="s">
        <v>149</v>
      </c>
      <c r="E28" s="10">
        <v>5</v>
      </c>
      <c r="F28" s="12" t="s">
        <v>103</v>
      </c>
      <c r="G28" s="12" t="s">
        <v>108</v>
      </c>
      <c r="H28" s="12" t="s">
        <v>79</v>
      </c>
      <c r="I28" s="12"/>
      <c r="J28" s="12" t="s">
        <v>78</v>
      </c>
      <c r="K28" s="13">
        <v>20000</v>
      </c>
      <c r="L28" s="12"/>
      <c r="N28" s="3" t="str">
        <f t="shared" si="0"/>
        <v/>
      </c>
    </row>
    <row r="29" spans="1:14">
      <c r="A29" s="12">
        <f>IF(H29&lt;&gt;"",IF(AND(D29=D28,E29=E28),A28,MAX(A$4:A28)+1),"")</f>
        <v>13</v>
      </c>
      <c r="B29" s="10">
        <v>6</v>
      </c>
      <c r="C29" s="12">
        <v>7</v>
      </c>
      <c r="D29" s="12" t="s">
        <v>149</v>
      </c>
      <c r="E29" s="12">
        <v>5</v>
      </c>
      <c r="F29" s="12" t="s">
        <v>103</v>
      </c>
      <c r="G29" s="12" t="s">
        <v>116</v>
      </c>
      <c r="H29" s="12" t="s">
        <v>94</v>
      </c>
      <c r="I29" s="12"/>
      <c r="J29" s="12" t="s">
        <v>80</v>
      </c>
      <c r="K29" s="13"/>
      <c r="L29" s="12">
        <v>20000</v>
      </c>
      <c r="N29" s="3" t="str">
        <f t="shared" si="0"/>
        <v/>
      </c>
    </row>
    <row r="30" spans="1:14">
      <c r="A30" s="12">
        <f>IF(H30&lt;&gt;"",IF(AND(D30=D29,E30=E29),A29,MAX(A$4:A29)+1),"")</f>
        <v>14</v>
      </c>
      <c r="B30" s="10">
        <v>6</v>
      </c>
      <c r="C30" s="12">
        <v>7</v>
      </c>
      <c r="D30" s="12" t="s">
        <v>150</v>
      </c>
      <c r="E30" s="12">
        <v>2</v>
      </c>
      <c r="F30" s="12" t="s">
        <v>104</v>
      </c>
      <c r="G30" s="12" t="s">
        <v>117</v>
      </c>
      <c r="H30" s="12" t="s">
        <v>76</v>
      </c>
      <c r="I30" s="12"/>
      <c r="J30" s="12" t="s">
        <v>78</v>
      </c>
      <c r="K30" s="13">
        <v>1500</v>
      </c>
      <c r="L30" s="12"/>
      <c r="N30" s="3" t="str">
        <f t="shared" si="0"/>
        <v/>
      </c>
    </row>
    <row r="31" spans="1:14">
      <c r="A31" s="12">
        <f>IF(H31&lt;&gt;"",IF(AND(D31=D30,E31=E30),A30,MAX(A$4:A30)+1),"")</f>
        <v>14</v>
      </c>
      <c r="B31" s="10">
        <v>6</v>
      </c>
      <c r="C31" s="12">
        <v>7</v>
      </c>
      <c r="D31" s="12" t="s">
        <v>150</v>
      </c>
      <c r="E31" s="12">
        <v>2</v>
      </c>
      <c r="F31" s="12" t="s">
        <v>104</v>
      </c>
      <c r="G31" s="12" t="s">
        <v>109</v>
      </c>
      <c r="H31" s="12" t="s">
        <v>82</v>
      </c>
      <c r="I31" s="12"/>
      <c r="J31" s="12" t="s">
        <v>80</v>
      </c>
      <c r="K31" s="13"/>
      <c r="L31" s="12">
        <v>1500</v>
      </c>
      <c r="N31" s="3">
        <f t="shared" si="0"/>
        <v>31</v>
      </c>
    </row>
    <row r="32" spans="1:14">
      <c r="A32" s="12">
        <f>IF(H32&lt;&gt;"",IF(AND(D32=D31,E32=E31),A31,MAX(A$4:A31)+1),"")</f>
        <v>15</v>
      </c>
      <c r="B32" s="10">
        <v>6</v>
      </c>
      <c r="C32" s="12">
        <v>10</v>
      </c>
      <c r="D32" s="12" t="s">
        <v>151</v>
      </c>
      <c r="E32" s="12">
        <v>3</v>
      </c>
      <c r="F32" s="12" t="s">
        <v>126</v>
      </c>
      <c r="G32" s="12">
        <v>1001</v>
      </c>
      <c r="H32" s="10" t="s">
        <v>124</v>
      </c>
      <c r="I32" s="12"/>
      <c r="J32" s="12" t="s">
        <v>78</v>
      </c>
      <c r="K32" s="13">
        <v>40000</v>
      </c>
      <c r="L32" s="12"/>
      <c r="N32" s="3">
        <f t="shared" si="0"/>
        <v>32</v>
      </c>
    </row>
    <row r="33" spans="1:14">
      <c r="A33" s="12">
        <f>IF(H33&lt;&gt;"",IF(AND(D33=D32,E33=E32),A32,MAX(A$4:A32)+1),"")</f>
        <v>15</v>
      </c>
      <c r="B33" s="10">
        <v>6</v>
      </c>
      <c r="C33" s="12">
        <v>14</v>
      </c>
      <c r="D33" s="12" t="s">
        <v>151</v>
      </c>
      <c r="E33" s="12">
        <v>3</v>
      </c>
      <c r="F33" s="12" t="s">
        <v>126</v>
      </c>
      <c r="G33" s="12">
        <v>1002</v>
      </c>
      <c r="H33" s="10" t="s">
        <v>125</v>
      </c>
      <c r="I33" s="12"/>
      <c r="J33" s="12" t="s">
        <v>80</v>
      </c>
      <c r="K33" s="13"/>
      <c r="L33" s="12">
        <v>40000</v>
      </c>
      <c r="N33" s="3" t="str">
        <f t="shared" si="0"/>
        <v/>
      </c>
    </row>
    <row r="34" spans="1:14">
      <c r="A34" s="12">
        <f>IF(H34&lt;&gt;"",IF(AND(D34=D33,E34=E33),A33,MAX(A$4:A33)+1),"")</f>
        <v>16</v>
      </c>
      <c r="B34" s="10">
        <v>6</v>
      </c>
      <c r="C34" s="12">
        <v>15</v>
      </c>
      <c r="D34" s="12" t="s">
        <v>150</v>
      </c>
      <c r="E34" s="12">
        <v>3</v>
      </c>
      <c r="F34" s="12" t="s">
        <v>105</v>
      </c>
      <c r="G34" s="12" t="s">
        <v>120</v>
      </c>
      <c r="H34" s="12" t="s">
        <v>106</v>
      </c>
      <c r="I34" s="12"/>
      <c r="J34" s="12" t="s">
        <v>78</v>
      </c>
      <c r="K34" s="13">
        <v>20000</v>
      </c>
      <c r="L34" s="13"/>
      <c r="N34" s="3" t="str">
        <f t="shared" si="0"/>
        <v/>
      </c>
    </row>
    <row r="35" spans="1:14">
      <c r="A35" s="10">
        <f>IF(H35&lt;&gt;"",IF(AND(D35=D34,E35=E34),A34,MAX(A$4:A34)+1),"")</f>
        <v>16</v>
      </c>
      <c r="B35" s="10">
        <v>6</v>
      </c>
      <c r="C35" s="10">
        <v>15</v>
      </c>
      <c r="D35" s="10" t="s">
        <v>150</v>
      </c>
      <c r="E35" s="10">
        <v>3</v>
      </c>
      <c r="F35" s="12" t="s">
        <v>105</v>
      </c>
      <c r="G35" s="12" t="s">
        <v>120</v>
      </c>
      <c r="H35" s="12" t="s">
        <v>106</v>
      </c>
      <c r="I35" s="12"/>
      <c r="J35" s="12" t="s">
        <v>78</v>
      </c>
      <c r="K35" s="13">
        <v>8000</v>
      </c>
      <c r="L35" s="13"/>
      <c r="N35" s="3" t="str">
        <f t="shared" si="0"/>
        <v/>
      </c>
    </row>
    <row r="36" spans="1:14">
      <c r="A36" s="10">
        <f>IF(H36&lt;&gt;"",IF(AND(D36=D35,E36=E35),A35,MAX(A$4:A35)+1),"")</f>
        <v>16</v>
      </c>
      <c r="B36" s="10">
        <v>6</v>
      </c>
      <c r="C36" s="10">
        <v>15</v>
      </c>
      <c r="D36" s="10" t="s">
        <v>150</v>
      </c>
      <c r="E36" s="10">
        <v>3</v>
      </c>
      <c r="F36" s="12" t="s">
        <v>105</v>
      </c>
      <c r="G36" s="12" t="s">
        <v>109</v>
      </c>
      <c r="H36" s="12" t="s">
        <v>82</v>
      </c>
      <c r="I36" s="12"/>
      <c r="J36" s="12" t="s">
        <v>80</v>
      </c>
      <c r="K36" s="13"/>
      <c r="L36" s="13">
        <v>28000</v>
      </c>
      <c r="N36" s="3">
        <f t="shared" si="0"/>
        <v>36</v>
      </c>
    </row>
    <row r="37" spans="1:14">
      <c r="A37" s="12">
        <f>IF(H37&lt;&gt;"",IF(AND(D37=D36,E37=E36),A36,MAX(A$4:A36)+1),"")</f>
        <v>17</v>
      </c>
      <c r="B37" s="10">
        <v>6</v>
      </c>
      <c r="C37" s="12">
        <v>16</v>
      </c>
      <c r="D37" s="12" t="s">
        <v>148</v>
      </c>
      <c r="E37" s="12">
        <v>4</v>
      </c>
      <c r="F37" s="12" t="s">
        <v>132</v>
      </c>
      <c r="G37" s="12" t="s">
        <v>109</v>
      </c>
      <c r="H37" s="12" t="s">
        <v>82</v>
      </c>
      <c r="I37" s="12"/>
      <c r="J37" s="12" t="s">
        <v>78</v>
      </c>
      <c r="K37" s="13">
        <v>200</v>
      </c>
      <c r="L37" s="13"/>
      <c r="N37" s="3">
        <f t="shared" si="0"/>
        <v>37</v>
      </c>
    </row>
    <row r="38" spans="1:14">
      <c r="A38" s="12">
        <f>IF(H38&lt;&gt;"",IF(AND(D38=D37,E38=E37),A37,MAX(A$4:A37)+1),"")</f>
        <v>17</v>
      </c>
      <c r="B38" s="10">
        <v>6</v>
      </c>
      <c r="C38" s="12">
        <v>16</v>
      </c>
      <c r="D38" s="12" t="s">
        <v>148</v>
      </c>
      <c r="E38" s="12">
        <v>4</v>
      </c>
      <c r="F38" s="12" t="s">
        <v>132</v>
      </c>
      <c r="G38" s="12"/>
      <c r="H38" s="12" t="s">
        <v>129</v>
      </c>
      <c r="I38" s="12"/>
      <c r="J38" s="12" t="s">
        <v>80</v>
      </c>
      <c r="K38" s="13"/>
      <c r="L38" s="13">
        <v>200</v>
      </c>
      <c r="N38" s="3" t="str">
        <f t="shared" si="0"/>
        <v/>
      </c>
    </row>
    <row r="39" spans="1:14">
      <c r="A39" s="12">
        <f>IF(H39&lt;&gt;"",IF(AND(D39=D38,E39=E38),A38,MAX(A$4:A38)+1),"")</f>
        <v>18</v>
      </c>
      <c r="B39" s="10">
        <v>6</v>
      </c>
      <c r="C39" s="12">
        <v>17</v>
      </c>
      <c r="D39" s="12" t="s">
        <v>150</v>
      </c>
      <c r="E39" s="12">
        <v>4</v>
      </c>
      <c r="F39" s="12" t="s">
        <v>133</v>
      </c>
      <c r="G39" s="12"/>
      <c r="H39" s="12" t="s">
        <v>130</v>
      </c>
      <c r="I39" s="12"/>
      <c r="J39" s="12" t="s">
        <v>78</v>
      </c>
      <c r="K39" s="13">
        <v>10200</v>
      </c>
      <c r="L39" s="13"/>
      <c r="N39" s="3" t="str">
        <f t="shared" si="0"/>
        <v/>
      </c>
    </row>
    <row r="40" spans="1:14">
      <c r="A40" s="12">
        <f>IF(H40&lt;&gt;"",IF(AND(D40=D39,E40=E39),A39,MAX(A$4:A39)+1),"")</f>
        <v>18</v>
      </c>
      <c r="B40" s="10">
        <v>6</v>
      </c>
      <c r="C40" s="12">
        <v>17</v>
      </c>
      <c r="D40" s="12" t="s">
        <v>150</v>
      </c>
      <c r="E40" s="12">
        <v>4</v>
      </c>
      <c r="F40" s="12" t="s">
        <v>133</v>
      </c>
      <c r="G40" s="12" t="s">
        <v>109</v>
      </c>
      <c r="H40" s="12" t="s">
        <v>124</v>
      </c>
      <c r="I40" s="12"/>
      <c r="J40" s="12" t="s">
        <v>80</v>
      </c>
      <c r="K40" s="13"/>
      <c r="L40" s="13">
        <v>10200</v>
      </c>
      <c r="N40" s="3">
        <f t="shared" si="0"/>
        <v>40</v>
      </c>
    </row>
    <row r="41" spans="1:14">
      <c r="A41" s="12">
        <f>IF(H41&lt;&gt;"",IF(AND(D41=D40,E41=E40),A40,MAX(A$4:A40)+1),"")</f>
        <v>19</v>
      </c>
      <c r="B41" s="10">
        <v>6</v>
      </c>
      <c r="C41" s="12">
        <v>17</v>
      </c>
      <c r="D41" s="12" t="s">
        <v>150</v>
      </c>
      <c r="E41" s="12">
        <v>5</v>
      </c>
      <c r="F41" s="12" t="s">
        <v>134</v>
      </c>
      <c r="G41" s="12"/>
      <c r="H41" s="12" t="s">
        <v>131</v>
      </c>
      <c r="I41" s="12"/>
      <c r="J41" s="12" t="s">
        <v>78</v>
      </c>
      <c r="K41" s="13">
        <v>1000</v>
      </c>
      <c r="L41" s="13"/>
      <c r="N41" s="3" t="str">
        <f t="shared" si="0"/>
        <v/>
      </c>
    </row>
    <row r="42" spans="1:14">
      <c r="A42" s="12">
        <f>IF(H42&lt;&gt;"",IF(AND(D42=D41,E42=E41),A41,MAX(A$4:A41)+1),"")</f>
        <v>19</v>
      </c>
      <c r="B42" s="10">
        <v>6</v>
      </c>
      <c r="C42" s="12">
        <v>17</v>
      </c>
      <c r="D42" s="12" t="s">
        <v>150</v>
      </c>
      <c r="E42" s="12">
        <v>5</v>
      </c>
      <c r="F42" s="12" t="s">
        <v>134</v>
      </c>
      <c r="G42" s="12" t="s">
        <v>109</v>
      </c>
      <c r="H42" s="12" t="s">
        <v>124</v>
      </c>
      <c r="I42" s="12"/>
      <c r="J42" s="12" t="s">
        <v>80</v>
      </c>
      <c r="K42" s="13"/>
      <c r="L42" s="13">
        <v>1000</v>
      </c>
      <c r="N42" s="3">
        <f t="shared" si="0"/>
        <v>42</v>
      </c>
    </row>
    <row r="43" spans="1:14">
      <c r="N43" s="3" t="str">
        <f t="shared" ref="N43:N44" si="1">IF(H43="现金",ROW(),"")</f>
        <v/>
      </c>
    </row>
    <row r="44" spans="1:14">
      <c r="N44" s="3" t="str">
        <f t="shared" si="1"/>
        <v/>
      </c>
    </row>
  </sheetData>
  <mergeCells count="14">
    <mergeCell ref="L2:L3"/>
    <mergeCell ref="N2:N3"/>
    <mergeCell ref="A1:L1"/>
    <mergeCell ref="A2:A3"/>
    <mergeCell ref="F2:F3"/>
    <mergeCell ref="G2:G3"/>
    <mergeCell ref="H2:H3"/>
    <mergeCell ref="I2:I3"/>
    <mergeCell ref="J2:J3"/>
    <mergeCell ref="K2:K3"/>
    <mergeCell ref="B2:B3"/>
    <mergeCell ref="C2:C3"/>
    <mergeCell ref="D2:D3"/>
    <mergeCell ref="E2:E3"/>
  </mergeCells>
  <phoneticPr fontId="2" type="noConversion"/>
  <dataValidations count="6">
    <dataValidation type="list" allowBlank="1" showInputMessage="1" showErrorMessage="1" sqref="J4:J42">
      <formula1>"借,贷,平"</formula1>
    </dataValidation>
    <dataValidation type="list" allowBlank="1" showInputMessage="1" showErrorMessage="1" sqref="D4:D7">
      <formula1>"现收,现付,银收,银付,转"</formula1>
    </dataValidation>
    <dataValidation type="list" allowBlank="1" showInputMessage="1" showErrorMessage="1" prompt="请选择凭证类型！" sqref="D8:D36">
      <formula1>"现收,现付,银收,银付,转"</formula1>
    </dataValidation>
    <dataValidation type="list" allowBlank="1" showInputMessage="1" showErrorMessage="1" sqref="G38 H43:H45 H37 H39 H41">
      <formula1>账户名称</formula1>
    </dataValidation>
    <dataValidation type="list" allowBlank="1" showInputMessage="1" showErrorMessage="1" sqref="H38:I38 J43:J45 H40 H42">
      <formula1>帐户名称</formula1>
    </dataValidation>
    <dataValidation type="list" allowBlank="1" showInputMessage="1" showErrorMessage="1" sqref="D37:D45">
      <formula1>"银收,银付,现收,现付,转"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41"/>
  <sheetViews>
    <sheetView showGridLines="0" workbookViewId="0">
      <selection activeCell="D13" sqref="D13"/>
    </sheetView>
  </sheetViews>
  <sheetFormatPr defaultRowHeight="13.5"/>
  <cols>
    <col min="2" max="3" width="4.625" customWidth="1"/>
    <col min="4" max="4" width="14.75" customWidth="1"/>
    <col min="5" max="5" width="11.125" customWidth="1"/>
    <col min="7" max="7" width="4.625" customWidth="1"/>
    <col min="8" max="8" width="11.25" customWidth="1"/>
  </cols>
  <sheetData>
    <row r="1" spans="2:8" ht="46.5" customHeight="1">
      <c r="B1" s="46" t="s">
        <v>141</v>
      </c>
      <c r="C1" s="46"/>
      <c r="D1" s="46"/>
      <c r="E1" s="46"/>
      <c r="F1" s="46"/>
      <c r="G1" s="46"/>
      <c r="H1" s="46"/>
    </row>
    <row r="2" spans="2:8" ht="14.25" customHeight="1">
      <c r="B2" s="47" t="s">
        <v>161</v>
      </c>
      <c r="C2" s="48"/>
      <c r="D2" s="29" t="s">
        <v>136</v>
      </c>
      <c r="E2" s="29" t="s">
        <v>137</v>
      </c>
      <c r="F2" s="29" t="s">
        <v>138</v>
      </c>
      <c r="G2" s="29" t="s">
        <v>140</v>
      </c>
      <c r="H2" s="29" t="s">
        <v>139</v>
      </c>
    </row>
    <row r="3" spans="2:8">
      <c r="B3" s="4" t="s">
        <v>127</v>
      </c>
      <c r="C3" s="4" t="s">
        <v>128</v>
      </c>
      <c r="D3" s="29"/>
      <c r="E3" s="29"/>
      <c r="F3" s="29"/>
      <c r="G3" s="29"/>
      <c r="H3" s="29"/>
    </row>
    <row r="4" spans="2:8" ht="15" customHeight="1">
      <c r="B4" s="13">
        <f>IF(ISERROR(SMALL(记账凭证清单表!N:N,ROW(B1))),"",INDEX(记账凭证清单表!B:B,SMALL(记账凭证清单表!N:N,ROW(B1))))</f>
        <v>6</v>
      </c>
      <c r="C4" s="13">
        <f>IF(ISERROR(SMALL(记账凭证清单表!N:N,ROW(B1))),"",INDEX(记账凭证清单表!C:C,SMALL(记账凭证清单表!N:N,ROW(B1))))</f>
        <v>1</v>
      </c>
      <c r="D4" s="13" t="str">
        <f>IF(ISERROR(SMALL(记账凭证清单表!N:N,ROW(B1))),"",INDEX(记账凭证清单表!F:F,SMALL(记账凭证清单表!N:N,ROW(B1))))</f>
        <v>提现</v>
      </c>
      <c r="E4" s="13">
        <f>IF(ISERROR(SMALL(记账凭证清单表!N:N,ROW(B1))),"",INDEX(记账凭证清单表!K:K,SMALL(记账凭证清单表!N:N,ROW(B1))))</f>
        <v>48000</v>
      </c>
      <c r="F4" s="13">
        <f>IF(ISERROR(SMALL(记账凭证清单表!N:N,ROW(B1))),"",INDEX(记账凭证清单表!L:L,SMALL(记账凭证清单表!N:N,ROW(B1))))</f>
        <v>0</v>
      </c>
      <c r="G4" s="13" t="str">
        <f>IF(ISERROR(SMALL(记账凭证清单表!N:N,ROW(B1))),"",INDEX(记账凭证清单表!J:J,SMALL(记账凭证清单表!N:N,ROW(B1))))</f>
        <v>借</v>
      </c>
      <c r="H4" s="13">
        <f>E4-F4</f>
        <v>48000</v>
      </c>
    </row>
    <row r="5" spans="2:8" ht="15" customHeight="1">
      <c r="B5" s="13">
        <f>IF(ISERROR(SMALL(记账凭证清单表!N:N,ROW(B2))),"",INDEX(记账凭证清单表!B:B,SMALL(记账凭证清单表!N:N,ROW(B2))))</f>
        <v>6</v>
      </c>
      <c r="C5" s="13">
        <f>IF(ISERROR(SMALL(记账凭证清单表!N:N,ROW(B2))),"",INDEX(记账凭证清单表!C:C,SMALL(记账凭证清单表!N:N,ROW(B2))))</f>
        <v>1</v>
      </c>
      <c r="D5" s="13" t="str">
        <f>IF(ISERROR(SMALL(记账凭证清单表!N:N,ROW(B2))),"",INDEX(记账凭证清单表!F:F,SMALL(记账凭证清单表!N:N,ROW(B2))))</f>
        <v>刘某借差旅费</v>
      </c>
      <c r="E5" s="13">
        <f>IF(ISERROR(SMALL(记账凭证清单表!N:N,ROW(B2))),"",INDEX(记账凭证清单表!K:K,SMALL(记账凭证清单表!N:N,ROW(B2))))</f>
        <v>0</v>
      </c>
      <c r="F5" s="13">
        <f>IF(ISERROR(SMALL(记账凭证清单表!N:N,ROW(B2))),"",INDEX(记账凭证清单表!L:L,SMALL(记账凭证清单表!N:N,ROW(B2))))</f>
        <v>1500</v>
      </c>
      <c r="G5" s="13" t="str">
        <f>IF(ISERROR(SMALL(记账凭证清单表!N:N,ROW(B2))),"",INDEX(记账凭证清单表!J:J,SMALL(记账凭证清单表!N:N,ROW(B2))))</f>
        <v>贷</v>
      </c>
      <c r="H5" s="13">
        <f>H4+E5-F5</f>
        <v>46500</v>
      </c>
    </row>
    <row r="6" spans="2:8" ht="15" customHeight="1">
      <c r="B6" s="13">
        <f>IF(ISERROR(SMALL(记账凭证清单表!N:N,ROW(B3))),"",INDEX(记账凭证清单表!B:B,SMALL(记账凭证清单表!N:N,ROW(B3))))</f>
        <v>6</v>
      </c>
      <c r="C6" s="13">
        <f>IF(ISERROR(SMALL(记账凭证清单表!N:N,ROW(B3))),"",INDEX(记账凭证清单表!C:C,SMALL(记账凭证清单表!N:N,ROW(B3))))</f>
        <v>4</v>
      </c>
      <c r="D6" s="13" t="str">
        <f>IF(ISERROR(SMALL(记账凭证清单表!N:N,ROW(B3))),"",INDEX(记账凭证清单表!F:F,SMALL(记账凭证清单表!N:N,ROW(B3))))</f>
        <v>购进a材料</v>
      </c>
      <c r="E6" s="13">
        <f>IF(ISERROR(SMALL(记账凭证清单表!N:N,ROW(B3))),"",INDEX(记账凭证清单表!K:K,SMALL(记账凭证清单表!N:N,ROW(B3))))</f>
        <v>0</v>
      </c>
      <c r="F6" s="13">
        <f>IF(ISERROR(SMALL(记账凭证清单表!N:N,ROW(B3))),"",INDEX(记账凭证清单表!L:L,SMALL(记账凭证清单表!N:N,ROW(B3))))</f>
        <v>50000</v>
      </c>
      <c r="G6" s="13" t="str">
        <f>IF(ISERROR(SMALL(记账凭证清单表!N:N,ROW(B3))),"",INDEX(记账凭证清单表!J:J,SMALL(记账凭证清单表!N:N,ROW(B3))))</f>
        <v>贷</v>
      </c>
      <c r="H6" s="13">
        <f t="shared" ref="H6:H13" si="0">H5+E6-F6</f>
        <v>-3500</v>
      </c>
    </row>
    <row r="7" spans="2:8" ht="15" customHeight="1">
      <c r="B7" s="13">
        <f>IF(ISERROR(SMALL(记账凭证清单表!N:N,ROW(B4))),"",INDEX(记账凭证清单表!B:B,SMALL(记账凭证清单表!N:N,ROW(B4))))</f>
        <v>6</v>
      </c>
      <c r="C7" s="13">
        <f>IF(ISERROR(SMALL(记账凭证清单表!N:N,ROW(B4))),"",INDEX(记账凭证清单表!C:C,SMALL(记账凭证清单表!N:N,ROW(B4))))</f>
        <v>6</v>
      </c>
      <c r="D7" s="13" t="str">
        <f>IF(ISERROR(SMALL(记账凭证清单表!N:N,ROW(B4))),"",INDEX(记账凭证清单表!F:F,SMALL(记账凭证清单表!N:N,ROW(B4))))</f>
        <v>出售C产品15件</v>
      </c>
      <c r="E7" s="13">
        <f>IF(ISERROR(SMALL(记账凭证清单表!N:N,ROW(B4))),"",INDEX(记账凭证清单表!K:K,SMALL(记账凭证清单表!N:N,ROW(B4))))</f>
        <v>12500</v>
      </c>
      <c r="F7" s="13">
        <f>IF(ISERROR(SMALL(记账凭证清单表!N:N,ROW(B4))),"",INDEX(记账凭证清单表!L:L,SMALL(记账凭证清单表!N:N,ROW(B4))))</f>
        <v>0</v>
      </c>
      <c r="G7" s="13" t="str">
        <f>IF(ISERROR(SMALL(记账凭证清单表!N:N,ROW(B4))),"",INDEX(记账凭证清单表!J:J,SMALL(记账凭证清单表!N:N,ROW(B4))))</f>
        <v>借</v>
      </c>
      <c r="H7" s="13">
        <f t="shared" si="0"/>
        <v>9000</v>
      </c>
    </row>
    <row r="8" spans="2:8" ht="15" customHeight="1">
      <c r="B8" s="13">
        <f>IF(ISERROR(SMALL(记账凭证清单表!N:N,ROW(B5))),"",INDEX(记账凭证清单表!B:B,SMALL(记账凭证清单表!N:N,ROW(B5))))</f>
        <v>6</v>
      </c>
      <c r="C8" s="13">
        <f>IF(ISERROR(SMALL(记账凭证清单表!N:N,ROW(B5))),"",INDEX(记账凭证清单表!C:C,SMALL(记账凭证清单表!N:N,ROW(B5))))</f>
        <v>7</v>
      </c>
      <c r="D8" s="13" t="str">
        <f>IF(ISERROR(SMALL(记账凭证清单表!N:N,ROW(B5))),"",INDEX(记账凭证清单表!F:F,SMALL(记账凭证清单表!N:N,ROW(B5))))</f>
        <v>现金存入</v>
      </c>
      <c r="E8" s="13">
        <f>IF(ISERROR(SMALL(记账凭证清单表!N:N,ROW(B5))),"",INDEX(记账凭证清单表!K:K,SMALL(记账凭证清单表!N:N,ROW(B5))))</f>
        <v>0</v>
      </c>
      <c r="F8" s="13">
        <f>IF(ISERROR(SMALL(记账凭证清单表!N:N,ROW(B5))),"",INDEX(记账凭证清单表!L:L,SMALL(记账凭证清单表!N:N,ROW(B5))))</f>
        <v>1500</v>
      </c>
      <c r="G8" s="13" t="str">
        <f>IF(ISERROR(SMALL(记账凭证清单表!N:N,ROW(B5))),"",INDEX(记账凭证清单表!J:J,SMALL(记账凭证清单表!N:N,ROW(B5))))</f>
        <v>贷</v>
      </c>
      <c r="H8" s="13">
        <f t="shared" si="0"/>
        <v>7500</v>
      </c>
    </row>
    <row r="9" spans="2:8" ht="15" customHeight="1">
      <c r="B9" s="13">
        <f>IF(ISERROR(SMALL(记账凭证清单表!N:N,ROW(B6))),"",INDEX(记账凭证清单表!B:B,SMALL(记账凭证清单表!N:N,ROW(B6))))</f>
        <v>6</v>
      </c>
      <c r="C9" s="13">
        <f>IF(ISERROR(SMALL(记账凭证清单表!N:N,ROW(B6))),"",INDEX(记账凭证清单表!C:C,SMALL(记账凭证清单表!N:N,ROW(B6))))</f>
        <v>10</v>
      </c>
      <c r="D9" s="13" t="str">
        <f>IF(ISERROR(SMALL(记账凭证清单表!N:N,ROW(B6))),"",INDEX(记账凭证清单表!F:F,SMALL(记账凭证清单表!N:N,ROW(B6))))</f>
        <v>提现</v>
      </c>
      <c r="E9" s="13">
        <f>IF(ISERROR(SMALL(记账凭证清单表!N:N,ROW(B6))),"",INDEX(记账凭证清单表!K:K,SMALL(记账凭证清单表!N:N,ROW(B6))))</f>
        <v>40000</v>
      </c>
      <c r="F9" s="13">
        <f>IF(ISERROR(SMALL(记账凭证清单表!N:N,ROW(B6))),"",INDEX(记账凭证清单表!L:L,SMALL(记账凭证清单表!N:N,ROW(B6))))</f>
        <v>0</v>
      </c>
      <c r="G9" s="13" t="str">
        <f>IF(ISERROR(SMALL(记账凭证清单表!N:N,ROW(B6))),"",INDEX(记账凭证清单表!J:J,SMALL(记账凭证清单表!N:N,ROW(B6))))</f>
        <v>借</v>
      </c>
      <c r="H9" s="13">
        <f t="shared" si="0"/>
        <v>47500</v>
      </c>
    </row>
    <row r="10" spans="2:8" ht="15" customHeight="1">
      <c r="B10" s="13">
        <f>IF(ISERROR(SMALL(记账凭证清单表!N:N,ROW(B7))),"",INDEX(记账凭证清单表!B:B,SMALL(记账凭证清单表!N:N,ROW(B7))))</f>
        <v>6</v>
      </c>
      <c r="C10" s="13">
        <f>IF(ISERROR(SMALL(记账凭证清单表!N:N,ROW(B7))),"",INDEX(记账凭证清单表!C:C,SMALL(记账凭证清单表!N:N,ROW(B7))))</f>
        <v>15</v>
      </c>
      <c r="D10" s="13" t="str">
        <f>IF(ISERROR(SMALL(记账凭证清单表!N:N,ROW(B7))),"",INDEX(记账凭证清单表!F:F,SMALL(记账凭证清单表!N:N,ROW(B7))))</f>
        <v>发付工资</v>
      </c>
      <c r="E10" s="13">
        <f>IF(ISERROR(SMALL(记账凭证清单表!N:N,ROW(B7))),"",INDEX(记账凭证清单表!K:K,SMALL(记账凭证清单表!N:N,ROW(B7))))</f>
        <v>0</v>
      </c>
      <c r="F10" s="13">
        <f>IF(ISERROR(SMALL(记账凭证清单表!N:N,ROW(B7))),"",INDEX(记账凭证清单表!L:L,SMALL(记账凭证清单表!N:N,ROW(B7))))</f>
        <v>28000</v>
      </c>
      <c r="G10" s="13" t="str">
        <f>IF(ISERROR(SMALL(记账凭证清单表!N:N,ROW(B7))),"",INDEX(记账凭证清单表!J:J,SMALL(记账凭证清单表!N:N,ROW(B7))))</f>
        <v>贷</v>
      </c>
      <c r="H10" s="13">
        <f t="shared" si="0"/>
        <v>19500</v>
      </c>
    </row>
    <row r="11" spans="2:8" ht="15" customHeight="1">
      <c r="B11" s="13">
        <f>IF(ISERROR(SMALL(记账凭证清单表!N:N,ROW(B8))),"",INDEX(记账凭证清单表!B:B,SMALL(记账凭证清单表!N:N,ROW(B8))))</f>
        <v>6</v>
      </c>
      <c r="C11" s="13">
        <f>IF(ISERROR(SMALL(记账凭证清单表!N:N,ROW(B8))),"",INDEX(记账凭证清单表!C:C,SMALL(记账凭证清单表!N:N,ROW(B8))))</f>
        <v>16</v>
      </c>
      <c r="D11" s="13" t="str">
        <f>IF(ISERROR(SMALL(记账凭证清单表!N:N,ROW(B8))),"",INDEX(记账凭证清单表!F:F,SMALL(记账凭证清单表!N:N,ROW(B8))))</f>
        <v>收到罚款</v>
      </c>
      <c r="E11" s="13">
        <f>IF(ISERROR(SMALL(记账凭证清单表!N:N,ROW(B8))),"",INDEX(记账凭证清单表!K:K,SMALL(记账凭证清单表!N:N,ROW(B8))))</f>
        <v>200</v>
      </c>
      <c r="F11" s="13">
        <f>IF(ISERROR(SMALL(记账凭证清单表!N:N,ROW(B8))),"",INDEX(记账凭证清单表!L:L,SMALL(记账凭证清单表!N:N,ROW(B8))))</f>
        <v>0</v>
      </c>
      <c r="G11" s="13" t="str">
        <f>IF(ISERROR(SMALL(记账凭证清单表!N:N,ROW(B8))),"",INDEX(记账凭证清单表!J:J,SMALL(记账凭证清单表!N:N,ROW(B8))))</f>
        <v>借</v>
      </c>
      <c r="H11" s="13">
        <f t="shared" si="0"/>
        <v>19700</v>
      </c>
    </row>
    <row r="12" spans="2:8" ht="15" customHeight="1">
      <c r="B12" s="13">
        <f>IF(ISERROR(SMALL(记账凭证清单表!N:N,ROW(B9))),"",INDEX(记账凭证清单表!B:B,SMALL(记账凭证清单表!N:N,ROW(B9))))</f>
        <v>6</v>
      </c>
      <c r="C12" s="13">
        <f>IF(ISERROR(SMALL(记账凭证清单表!N:N,ROW(B9))),"",INDEX(记账凭证清单表!C:C,SMALL(记账凭证清单表!N:N,ROW(B9))))</f>
        <v>17</v>
      </c>
      <c r="D12" s="13" t="str">
        <f>IF(ISERROR(SMALL(记账凭证清单表!N:N,ROW(B9))),"",INDEX(记账凭证清单表!F:F,SMALL(记账凭证清单表!N:N,ROW(B9))))</f>
        <v>支付保险费</v>
      </c>
      <c r="E12" s="13">
        <f>IF(ISERROR(SMALL(记账凭证清单表!N:N,ROW(B9))),"",INDEX(记账凭证清单表!K:K,SMALL(记账凭证清单表!N:N,ROW(B9))))</f>
        <v>0</v>
      </c>
      <c r="F12" s="13">
        <f>IF(ISERROR(SMALL(记账凭证清单表!N:N,ROW(B9))),"",INDEX(记账凭证清单表!L:L,SMALL(记账凭证清单表!N:N,ROW(B9))))</f>
        <v>10200</v>
      </c>
      <c r="G12" s="13" t="str">
        <f>IF(ISERROR(SMALL(记账凭证清单表!N:N,ROW(B9))),"",INDEX(记账凭证清单表!J:J,SMALL(记账凭证清单表!N:N,ROW(B9))))</f>
        <v>贷</v>
      </c>
      <c r="H12" s="13">
        <f t="shared" si="0"/>
        <v>9500</v>
      </c>
    </row>
    <row r="13" spans="2:8" ht="15" customHeight="1">
      <c r="B13" s="13">
        <f>IF(ISERROR(SMALL(记账凭证清单表!N:N,ROW(B10))),"",INDEX(记账凭证清单表!B:B,SMALL(记账凭证清单表!N:N,ROW(B10))))</f>
        <v>6</v>
      </c>
      <c r="C13" s="13">
        <f>IF(ISERROR(SMALL(记账凭证清单表!N:N,ROW(B10))),"",INDEX(记账凭证清单表!C:C,SMALL(记账凭证清单表!N:N,ROW(B10))))</f>
        <v>17</v>
      </c>
      <c r="D13" s="13" t="str">
        <f>IF(ISERROR(SMALL(记账凭证清单表!N:N,ROW(B10))),"",INDEX(记账凭证清单表!F:F,SMALL(记账凭证清单表!N:N,ROW(B10))))</f>
        <v>支付职工住院费</v>
      </c>
      <c r="E13" s="13">
        <f>IF(ISERROR(SMALL(记账凭证清单表!N:N,ROW(B10))),"",INDEX(记账凭证清单表!K:K,SMALL(记账凭证清单表!N:N,ROW(B10))))</f>
        <v>0</v>
      </c>
      <c r="F13" s="13">
        <f>IF(ISERROR(SMALL(记账凭证清单表!N:N,ROW(B10))),"",INDEX(记账凭证清单表!L:L,SMALL(记账凭证清单表!N:N,ROW(B10))))</f>
        <v>1000</v>
      </c>
      <c r="G13" s="13" t="str">
        <f>IF(ISERROR(SMALL(记账凭证清单表!N:N,ROW(B10))),"",INDEX(记账凭证清单表!J:J,SMALL(记账凭证清单表!N:N,ROW(B10))))</f>
        <v>贷</v>
      </c>
      <c r="H13" s="13">
        <f t="shared" si="0"/>
        <v>8500</v>
      </c>
    </row>
    <row r="14" spans="2:8">
      <c r="B14" s="13" t="str">
        <f>IF(ISERROR(SMALL(记账凭证清单表!N:N,ROW(B11))),"",INDEX(记账凭证清单表!B:B,SMALL(记账凭证清单表!N:N,ROW(B11))))</f>
        <v/>
      </c>
      <c r="C14" s="13" t="str">
        <f>IF(ISERROR(SMALL(记账凭证清单表!N:N,ROW(B11))),"",INDEX(记账凭证清单表!C:C,SMALL(记账凭证清单表!N:N,ROW(B11))))</f>
        <v/>
      </c>
      <c r="D14" s="13" t="str">
        <f>IF(ISERROR(SMALL(记账凭证清单表!N:N,ROW(B11))),"",INDEX(记账凭证清单表!F:F,SMALL(记账凭证清单表!N:N,ROW(B11))))</f>
        <v/>
      </c>
      <c r="E14" s="13" t="str">
        <f>IF(ISERROR(SMALL(记账凭证清单表!N:N,ROW(B11))),"",INDEX(记账凭证清单表!K:K,SMALL(记账凭证清单表!N:N,ROW(B11))))</f>
        <v/>
      </c>
      <c r="F14" s="13" t="str">
        <f>IF(ISERROR(SMALL(记账凭证清单表!N:N,ROW(B11))),"",INDEX(记账凭证清单表!L:L,SMALL(记账凭证清单表!N:N,ROW(B11))))</f>
        <v/>
      </c>
      <c r="G14" s="13" t="str">
        <f>IF(ISERROR(SMALL(记账凭证清单表!N:N,ROW(B11))),"",INDEX(记账凭证清单表!J:J,SMALL(记账凭证清单表!N:N,ROW(B11))))</f>
        <v/>
      </c>
      <c r="H14" s="13"/>
    </row>
    <row r="15" spans="2:8">
      <c r="B15" s="13" t="str">
        <f>IF(ISERROR(SMALL(记账凭证清单表!N:N,ROW(B12))),"",INDEX(记账凭证清单表!B:B,SMALL(记账凭证清单表!N:N,ROW(B12))))</f>
        <v/>
      </c>
      <c r="C15" s="13" t="str">
        <f>IF(ISERROR(SMALL(记账凭证清单表!N:N,ROW(B12))),"",INDEX(记账凭证清单表!C:C,SMALL(记账凭证清单表!N:N,ROW(B12))))</f>
        <v/>
      </c>
      <c r="D15" s="13" t="str">
        <f>IF(ISERROR(SMALL(记账凭证清单表!N:N,ROW(B12))),"",INDEX(记账凭证清单表!F:F,SMALL(记账凭证清单表!N:N,ROW(B12))))</f>
        <v/>
      </c>
      <c r="E15" s="13" t="str">
        <f>IF(ISERROR(SMALL(记账凭证清单表!N:N,ROW(B12))),"",INDEX(记账凭证清单表!K:K,SMALL(记账凭证清单表!N:N,ROW(B12))))</f>
        <v/>
      </c>
      <c r="F15" s="13" t="str">
        <f>IF(ISERROR(SMALL(记账凭证清单表!N:N,ROW(B12))),"",INDEX(记账凭证清单表!L:L,SMALL(记账凭证清单表!N:N,ROW(B12))))</f>
        <v/>
      </c>
      <c r="G15" s="13" t="str">
        <f>IF(ISERROR(SMALL(记账凭证清单表!N:N,ROW(B12))),"",INDEX(记账凭证清单表!J:J,SMALL(记账凭证清单表!N:N,ROW(B12))))</f>
        <v/>
      </c>
      <c r="H15" s="13"/>
    </row>
    <row r="16" spans="2:8">
      <c r="B16" s="11" t="str">
        <f>IF(ISERROR(SMALL(记账凭证清单表!N:N,ROW(B13))),"",INDEX(记账凭证清单表!B:B,SMALL(记账凭证清单表!N:N,ROW(B13))))</f>
        <v/>
      </c>
      <c r="C16" s="11" t="str">
        <f>IF(ISERROR(SMALL(记账凭证清单表!N:N,ROW(B13))),"",INDEX(记账凭证清单表!C:C,SMALL(记账凭证清单表!N:N,ROW(B13))))</f>
        <v/>
      </c>
      <c r="D16" s="11" t="str">
        <f>IF(ISERROR(SMALL(记账凭证清单表!N:N,ROW(B13))),"",INDEX(记账凭证清单表!F:F,SMALL(记账凭证清单表!N:N,ROW(B13))))</f>
        <v/>
      </c>
      <c r="E16" s="11" t="str">
        <f>IF(ISERROR(SMALL(记账凭证清单表!N:N,ROW(B13))),"",INDEX(记账凭证清单表!K:K,SMALL(记账凭证清单表!N:N,ROW(B13))))</f>
        <v/>
      </c>
      <c r="F16" s="11" t="str">
        <f>IF(ISERROR(SMALL(记账凭证清单表!N:N,ROW(B13))),"",INDEX(记账凭证清单表!L:L,SMALL(记账凭证清单表!N:N,ROW(B13))))</f>
        <v/>
      </c>
      <c r="G16" s="13" t="str">
        <f>IF(ISERROR(SMALL(记账凭证清单表!N:N,ROW(B13))),"",INDEX(记账凭证清单表!J:J,SMALL(记账凭证清单表!N:N,ROW(B13))))</f>
        <v/>
      </c>
      <c r="H16" s="11"/>
    </row>
    <row r="17" spans="2:8">
      <c r="B17" s="11" t="str">
        <f>IF(ISERROR(SMALL(记账凭证清单表!N:N,ROW(B14))),"",INDEX(记账凭证清单表!B:B,SMALL(记账凭证清单表!N:N,ROW(B14))))</f>
        <v/>
      </c>
      <c r="C17" s="11" t="str">
        <f>IF(ISERROR(SMALL(记账凭证清单表!N:N,ROW(B14))),"",INDEX(记账凭证清单表!C:C,SMALL(记账凭证清单表!N:N,ROW(B14))))</f>
        <v/>
      </c>
      <c r="D17" s="11" t="str">
        <f>IF(ISERROR(SMALL(记账凭证清单表!N:N,ROW(B14))),"",INDEX(记账凭证清单表!F:F,SMALL(记账凭证清单表!N:N,ROW(B14))))</f>
        <v/>
      </c>
      <c r="E17" s="11" t="str">
        <f>IF(ISERROR(SMALL(记账凭证清单表!N:N,ROW(B14))),"",INDEX(记账凭证清单表!K:K,SMALL(记账凭证清单表!N:N,ROW(B14))))</f>
        <v/>
      </c>
      <c r="F17" s="11" t="str">
        <f>IF(ISERROR(SMALL(记账凭证清单表!N:N,ROW(B14))),"",INDEX(记账凭证清单表!L:L,SMALL(记账凭证清单表!N:N,ROW(B14))))</f>
        <v/>
      </c>
      <c r="G17" s="13" t="str">
        <f>IF(ISERROR(SMALL(记账凭证清单表!N:N,ROW(B14))),"",INDEX(记账凭证清单表!J:J,SMALL(记账凭证清单表!N:N,ROW(B14))))</f>
        <v/>
      </c>
      <c r="H17" s="11"/>
    </row>
    <row r="18" spans="2:8">
      <c r="B18" s="11" t="str">
        <f>IF(ISERROR(SMALL(记账凭证清单表!N:N,ROW(B15))),"",INDEX(记账凭证清单表!B:B,SMALL(记账凭证清单表!N:N,ROW(B15))))</f>
        <v/>
      </c>
      <c r="C18" s="11" t="str">
        <f>IF(ISERROR(SMALL(记账凭证清单表!N:N,ROW(B15))),"",INDEX(记账凭证清单表!C:C,SMALL(记账凭证清单表!N:N,ROW(B15))))</f>
        <v/>
      </c>
      <c r="D18" s="11" t="str">
        <f>IF(ISERROR(SMALL(记账凭证清单表!N:N,ROW(B15))),"",INDEX(记账凭证清单表!F:F,SMALL(记账凭证清单表!N:N,ROW(B15))))</f>
        <v/>
      </c>
      <c r="E18" s="11" t="str">
        <f>IF(ISERROR(SMALL(记账凭证清单表!N:N,ROW(B15))),"",INDEX(记账凭证清单表!K:K,SMALL(记账凭证清单表!N:N,ROW(B15))))</f>
        <v/>
      </c>
      <c r="F18" s="11" t="str">
        <f>IF(ISERROR(SMALL(记账凭证清单表!N:N,ROW(B15))),"",INDEX(记账凭证清单表!L:L,SMALL(记账凭证清单表!N:N,ROW(B15))))</f>
        <v/>
      </c>
      <c r="G18" s="13"/>
      <c r="H18" s="11"/>
    </row>
    <row r="19" spans="2:8">
      <c r="B19" t="str">
        <f>IF(ISERROR(SMALL(记账凭证清单表!N:N,ROW(B16))),"",INDEX(记账凭证清单表!B:B,SMALL(记账凭证清单表!N:N,ROW(B16))))</f>
        <v/>
      </c>
      <c r="C19" t="str">
        <f>IF(ISERROR(SMALL(记账凭证清单表!N:N,ROW(B16))),"",INDEX(记账凭证清单表!C:C,SMALL(记账凭证清单表!N:N,ROW(B16))))</f>
        <v/>
      </c>
      <c r="D19" t="str">
        <f>IF(ISERROR(SMALL(记账凭证清单表!N:N,ROW(B16))),"",INDEX(记账凭证清单表!F:F,SMALL(记账凭证清单表!N:N,ROW(B16))))</f>
        <v/>
      </c>
      <c r="E19" t="str">
        <f>IF(ISERROR(SMALL(记账凭证清单表!N:N,ROW(B16))),"",INDEX(记账凭证清单表!K:K,SMALL(记账凭证清单表!N:N,ROW(B16))))</f>
        <v/>
      </c>
      <c r="F19" t="str">
        <f>IF(ISERROR(SMALL(记账凭证清单表!N:N,ROW(B16))),"",INDEX(记账凭证清单表!L:L,SMALL(记账凭证清单表!N:N,ROW(B16))))</f>
        <v/>
      </c>
    </row>
    <row r="20" spans="2:8">
      <c r="B20" t="str">
        <f>IF(ISERROR(SMALL(记账凭证清单表!N:N,ROW(B17))),"",INDEX(记账凭证清单表!B:B,SMALL(记账凭证清单表!N:N,ROW(B17))))</f>
        <v/>
      </c>
      <c r="C20" t="str">
        <f>IF(ISERROR(SMALL(记账凭证清单表!N:N,ROW(B17))),"",INDEX(记账凭证清单表!C:C,SMALL(记账凭证清单表!N:N,ROW(B17))))</f>
        <v/>
      </c>
      <c r="D20" t="str">
        <f>IF(ISERROR(SMALL(记账凭证清单表!N:N,ROW(B17))),"",INDEX(记账凭证清单表!F:F,SMALL(记账凭证清单表!N:N,ROW(B17))))</f>
        <v/>
      </c>
      <c r="E20" t="str">
        <f>IF(ISERROR(SMALL(记账凭证清单表!N:N,ROW(B17))),"",INDEX(记账凭证清单表!K:K,SMALL(记账凭证清单表!N:N,ROW(B17))))</f>
        <v/>
      </c>
      <c r="F20" t="str">
        <f>IF(ISERROR(SMALL(记账凭证清单表!N:N,ROW(B17))),"",INDEX(记账凭证清单表!L:L,SMALL(记账凭证清单表!N:N,ROW(B17))))</f>
        <v/>
      </c>
    </row>
    <row r="41" spans="7:7">
      <c r="G41" t="s">
        <v>135</v>
      </c>
    </row>
  </sheetData>
  <mergeCells count="7">
    <mergeCell ref="H2:H3"/>
    <mergeCell ref="B1:H1"/>
    <mergeCell ref="B2:C2"/>
    <mergeCell ref="D2:D3"/>
    <mergeCell ref="E2:E3"/>
    <mergeCell ref="F2:F3"/>
    <mergeCell ref="G2:G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showGridLines="0" tabSelected="1" workbookViewId="0">
      <selection activeCell="L23" sqref="L23"/>
    </sheetView>
  </sheetViews>
  <sheetFormatPr defaultRowHeight="13.5"/>
  <cols>
    <col min="1" max="1" width="3.625" style="14" customWidth="1"/>
    <col min="2" max="2" width="13" style="14" customWidth="1"/>
    <col min="3" max="3" width="16.75" style="14" customWidth="1"/>
    <col min="4" max="4" width="22.75" style="14" customWidth="1"/>
    <col min="5" max="5" width="16.375" style="14" customWidth="1"/>
    <col min="6" max="6" width="17.625" style="14" customWidth="1"/>
    <col min="7" max="7" width="21.625" style="14" customWidth="1"/>
    <col min="8" max="16384" width="9" style="14"/>
  </cols>
  <sheetData>
    <row r="1" spans="2:7" ht="36.75" customHeight="1">
      <c r="B1" s="52" t="s">
        <v>162</v>
      </c>
      <c r="C1" s="52"/>
      <c r="D1" s="52"/>
      <c r="E1" s="52"/>
      <c r="F1" s="52"/>
      <c r="G1" s="52"/>
    </row>
    <row r="2" spans="2:7" s="15" customFormat="1" ht="20.100000000000001" customHeight="1">
      <c r="B2" s="14" t="s">
        <v>163</v>
      </c>
      <c r="C2" s="14" t="s">
        <v>164</v>
      </c>
      <c r="D2" s="53"/>
      <c r="E2" s="53"/>
      <c r="F2" s="14"/>
      <c r="G2" s="14" t="s">
        <v>165</v>
      </c>
    </row>
    <row r="3" spans="2:7" s="15" customFormat="1" ht="20.100000000000001" customHeight="1">
      <c r="B3" s="14" t="s">
        <v>166</v>
      </c>
      <c r="C3" s="14" t="s">
        <v>167</v>
      </c>
      <c r="D3" s="14"/>
      <c r="E3" s="14"/>
      <c r="F3" s="14"/>
      <c r="G3" s="14"/>
    </row>
    <row r="4" spans="2:7" s="17" customFormat="1" ht="20.100000000000001" customHeight="1">
      <c r="B4" s="16" t="s">
        <v>168</v>
      </c>
      <c r="C4" s="16" t="s">
        <v>169</v>
      </c>
      <c r="D4" s="16" t="s">
        <v>170</v>
      </c>
      <c r="E4" s="16" t="s">
        <v>171</v>
      </c>
      <c r="F4" s="16" t="s">
        <v>172</v>
      </c>
      <c r="G4" s="16" t="s">
        <v>173</v>
      </c>
    </row>
    <row r="5" spans="2:7" ht="15.75" customHeight="1">
      <c r="B5" s="20">
        <v>0.33333333333333331</v>
      </c>
      <c r="C5" s="18">
        <v>6800</v>
      </c>
      <c r="D5" s="21">
        <v>2000</v>
      </c>
      <c r="E5" s="21"/>
      <c r="F5" s="18"/>
      <c r="G5" s="21">
        <f>C5+D5-E5</f>
        <v>8800</v>
      </c>
    </row>
    <row r="6" spans="2:7" ht="15.75" customHeight="1">
      <c r="B6" s="20">
        <v>0.41666666666666669</v>
      </c>
      <c r="C6" s="54"/>
      <c r="D6" s="21"/>
      <c r="E6" s="21">
        <v>15000</v>
      </c>
      <c r="F6" s="18" t="s">
        <v>174</v>
      </c>
      <c r="G6" s="21">
        <f>G5+D5-E6</f>
        <v>-4200</v>
      </c>
    </row>
    <row r="7" spans="2:7" ht="15.75" customHeight="1">
      <c r="B7" s="20">
        <v>0.58333333333333337</v>
      </c>
      <c r="C7" s="54"/>
      <c r="D7" s="21">
        <v>3000</v>
      </c>
      <c r="E7" s="21"/>
      <c r="F7" s="18"/>
      <c r="G7" s="21">
        <f t="shared" ref="G7:G9" si="0">G6+D7-E7</f>
        <v>-1200</v>
      </c>
    </row>
    <row r="8" spans="2:7" ht="15.75" customHeight="1">
      <c r="B8" s="20">
        <v>0.66666666666666663</v>
      </c>
      <c r="C8" s="54"/>
      <c r="D8" s="21">
        <v>20000</v>
      </c>
      <c r="E8" s="21">
        <v>9875</v>
      </c>
      <c r="F8" s="18" t="s">
        <v>175</v>
      </c>
      <c r="G8" s="21">
        <f t="shared" si="0"/>
        <v>8925</v>
      </c>
    </row>
    <row r="9" spans="2:7" ht="15.75" customHeight="1">
      <c r="B9" s="20">
        <v>0.72916666666666663</v>
      </c>
      <c r="C9" s="54"/>
      <c r="D9" s="21"/>
      <c r="E9" s="22"/>
      <c r="F9" s="18"/>
      <c r="G9" s="21">
        <f t="shared" si="0"/>
        <v>8925</v>
      </c>
    </row>
    <row r="10" spans="2:7" ht="15.75" customHeight="1">
      <c r="B10" s="55" t="s">
        <v>176</v>
      </c>
      <c r="C10" s="55"/>
      <c r="D10" s="21">
        <f>SUM(D5:D9)</f>
        <v>25000</v>
      </c>
      <c r="E10" s="21">
        <f>SUM(E5:E9)</f>
        <v>24875</v>
      </c>
      <c r="F10" s="18"/>
      <c r="G10" s="23">
        <f>C5+D10-E10</f>
        <v>6925</v>
      </c>
    </row>
    <row r="11" spans="2:7" ht="18" customHeight="1">
      <c r="B11" s="56" t="s">
        <v>177</v>
      </c>
      <c r="C11" s="57"/>
      <c r="D11" s="57"/>
      <c r="E11" s="57"/>
      <c r="F11" s="57"/>
      <c r="G11" s="58"/>
    </row>
    <row r="12" spans="2:7" ht="18" customHeight="1">
      <c r="B12" s="49" t="s">
        <v>178</v>
      </c>
      <c r="C12" s="50"/>
      <c r="D12" s="50"/>
      <c r="E12" s="50"/>
      <c r="F12" s="50"/>
      <c r="G12" s="51"/>
    </row>
    <row r="13" spans="2:7" ht="18" customHeight="1">
      <c r="B13" s="49" t="s">
        <v>179</v>
      </c>
      <c r="C13" s="50"/>
      <c r="D13" s="50"/>
      <c r="E13" s="50"/>
      <c r="F13" s="50"/>
      <c r="G13" s="51"/>
    </row>
    <row r="14" spans="2:7" ht="18" customHeight="1">
      <c r="B14" s="62" t="s">
        <v>180</v>
      </c>
      <c r="C14" s="63"/>
      <c r="D14" s="63"/>
      <c r="E14" s="63"/>
      <c r="F14" s="63"/>
      <c r="G14" s="64"/>
    </row>
    <row r="15" spans="2:7" ht="18" customHeight="1">
      <c r="B15" s="56" t="s">
        <v>181</v>
      </c>
      <c r="C15" s="57"/>
      <c r="D15" s="57"/>
      <c r="E15" s="57"/>
      <c r="F15" s="57"/>
      <c r="G15" s="58"/>
    </row>
    <row r="16" spans="2:7" ht="18" customHeight="1">
      <c r="B16" s="49" t="s">
        <v>178</v>
      </c>
      <c r="C16" s="50"/>
      <c r="D16" s="50"/>
      <c r="E16" s="50"/>
      <c r="F16" s="50"/>
      <c r="G16" s="51"/>
    </row>
    <row r="17" spans="2:7" ht="18" customHeight="1">
      <c r="B17" s="49" t="s">
        <v>179</v>
      </c>
      <c r="C17" s="50"/>
      <c r="D17" s="50"/>
      <c r="E17" s="50"/>
      <c r="F17" s="50"/>
      <c r="G17" s="51"/>
    </row>
    <row r="18" spans="2:7" ht="18" customHeight="1">
      <c r="B18" s="62" t="s">
        <v>180</v>
      </c>
      <c r="C18" s="63"/>
      <c r="D18" s="63"/>
      <c r="E18" s="63"/>
      <c r="F18" s="63"/>
      <c r="G18" s="64"/>
    </row>
    <row r="19" spans="2:7" ht="22.5" customHeight="1">
      <c r="B19" s="59" t="s">
        <v>177</v>
      </c>
      <c r="C19" s="60"/>
      <c r="D19" s="60"/>
      <c r="E19" s="60"/>
      <c r="F19" s="60"/>
      <c r="G19" s="61"/>
    </row>
    <row r="24" spans="2:7">
      <c r="D24" s="19"/>
    </row>
  </sheetData>
  <mergeCells count="13">
    <mergeCell ref="B19:G19"/>
    <mergeCell ref="B13:G13"/>
    <mergeCell ref="B14:G14"/>
    <mergeCell ref="B15:G15"/>
    <mergeCell ref="B16:G16"/>
    <mergeCell ref="B17:G17"/>
    <mergeCell ref="B18:G18"/>
    <mergeCell ref="B12:G12"/>
    <mergeCell ref="B1:G1"/>
    <mergeCell ref="D2:E2"/>
    <mergeCell ref="C6:C9"/>
    <mergeCell ref="B10:C10"/>
    <mergeCell ref="B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现金收支记录表</vt:lpstr>
      <vt:lpstr>现金日报表</vt:lpstr>
      <vt:lpstr>记账凭证清单表</vt:lpstr>
      <vt:lpstr>现金收支表</vt:lpstr>
      <vt:lpstr>现金余额日报表</vt:lpstr>
      <vt:lpstr>费用类别</vt:lpstr>
      <vt:lpstr>日期</vt:lpstr>
      <vt:lpstr>收入现金</vt:lpstr>
      <vt:lpstr>月份</vt:lpstr>
      <vt:lpstr>支出现金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2008-10-10T03:53:11Z</dcterms:created>
  <dcterms:modified xsi:type="dcterms:W3CDTF">2013-08-08T06:38:49Z</dcterms:modified>
</cp:coreProperties>
</file>