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15" yWindow="645" windowWidth="9840" windowHeight="7485"/>
  </bookViews>
  <sheets>
    <sheet name="现金预算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F21" i="1"/>
  <c r="F20"/>
  <c r="F18"/>
  <c r="F19"/>
  <c r="F17"/>
  <c r="F16"/>
  <c r="F15"/>
  <c r="F6"/>
  <c r="E21"/>
  <c r="E16"/>
  <c r="E15"/>
  <c r="E6"/>
  <c r="E4"/>
  <c r="D21"/>
  <c r="D20"/>
  <c r="D18"/>
  <c r="D15"/>
  <c r="D16"/>
  <c r="D6"/>
  <c r="D4"/>
  <c r="C16"/>
  <c r="C21" s="1"/>
  <c r="C15"/>
  <c r="C6"/>
  <c r="C4"/>
  <c r="B21"/>
  <c r="B15"/>
  <c r="B16"/>
  <c r="B6"/>
  <c r="F12"/>
  <c r="F11"/>
  <c r="C11"/>
  <c r="D11"/>
  <c r="E11"/>
  <c r="B11"/>
  <c r="F10"/>
  <c r="E10"/>
  <c r="D10"/>
  <c r="C10"/>
  <c r="B10"/>
  <c r="F9"/>
  <c r="E9"/>
  <c r="D9"/>
  <c r="C9"/>
  <c r="B9"/>
  <c r="F8"/>
  <c r="E8"/>
  <c r="D8"/>
  <c r="C8"/>
  <c r="B8"/>
  <c r="B5"/>
  <c r="D5"/>
  <c r="E5"/>
  <c r="C5"/>
  <c r="F5" l="1"/>
</calcChain>
</file>

<file path=xl/sharedStrings.xml><?xml version="1.0" encoding="utf-8"?>
<sst xmlns="http://schemas.openxmlformats.org/spreadsheetml/2006/main" count="22" uniqueCount="22">
  <si>
    <t>现金预算</t>
  </si>
  <si>
    <t>单位：元</t>
  </si>
  <si>
    <t>季度</t>
  </si>
  <si>
    <t>全年</t>
  </si>
  <si>
    <t>期初现金余额</t>
  </si>
  <si>
    <t xml:space="preserve">  加：销货现金收入</t>
  </si>
  <si>
    <t>可供使用的现金</t>
  </si>
  <si>
    <t xml:space="preserve">  减：各项支出</t>
  </si>
  <si>
    <t>直接材料</t>
  </si>
  <si>
    <t>直接人工</t>
  </si>
  <si>
    <t>制造费用</t>
  </si>
  <si>
    <t>销售及管理费用</t>
  </si>
  <si>
    <t>所得税</t>
  </si>
  <si>
    <t>购买设备</t>
  </si>
  <si>
    <t>股利</t>
  </si>
  <si>
    <t>支出合计</t>
  </si>
  <si>
    <t>现金多余或不足</t>
  </si>
  <si>
    <t xml:space="preserve">  向银行借款</t>
  </si>
  <si>
    <t xml:space="preserve">  还银行借款</t>
  </si>
  <si>
    <t>借款利息</t>
  </si>
  <si>
    <t>合计</t>
  </si>
  <si>
    <t>期末现金余额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</si>
</sst>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4"/>
      <color theme="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2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4120;&#36130;&#21153;&#39044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销售预算"/>
      <sheetName val="生产预算"/>
      <sheetName val="直接材料和采购预算"/>
      <sheetName val="直接人工成本预算"/>
      <sheetName val="制造费用预算"/>
      <sheetName val="产品成本预算"/>
      <sheetName val="销售及管理费用预算"/>
    </sheetNames>
    <sheetDataSet>
      <sheetData sheetId="0">
        <row r="14">
          <cell r="B14">
            <v>17200</v>
          </cell>
        </row>
        <row r="15">
          <cell r="B15">
            <v>143400</v>
          </cell>
          <cell r="C15">
            <v>95600</v>
          </cell>
        </row>
        <row r="16">
          <cell r="C16">
            <v>106290</v>
          </cell>
          <cell r="D16">
            <v>70860</v>
          </cell>
        </row>
        <row r="17">
          <cell r="D17">
            <v>112470</v>
          </cell>
          <cell r="E17">
            <v>74980</v>
          </cell>
        </row>
        <row r="18">
          <cell r="E18">
            <v>120840</v>
          </cell>
        </row>
        <row r="19">
          <cell r="F19">
            <v>741640</v>
          </cell>
        </row>
      </sheetData>
      <sheetData sheetId="1"/>
      <sheetData sheetId="2">
        <row r="24">
          <cell r="B24">
            <v>18500</v>
          </cell>
        </row>
        <row r="25">
          <cell r="B25">
            <v>17289834.239999998</v>
          </cell>
          <cell r="C25">
            <v>7409928.96</v>
          </cell>
        </row>
        <row r="26">
          <cell r="C26">
            <v>16177599.479999999</v>
          </cell>
          <cell r="D26">
            <v>6933256.919999999</v>
          </cell>
        </row>
        <row r="27">
          <cell r="D27">
            <v>15000683.6</v>
          </cell>
          <cell r="E27">
            <v>6428864.3999999994</v>
          </cell>
        </row>
        <row r="28">
          <cell r="E28">
            <v>12772725</v>
          </cell>
        </row>
        <row r="29">
          <cell r="F29">
            <v>82031392.599999994</v>
          </cell>
        </row>
      </sheetData>
      <sheetData sheetId="3">
        <row r="7">
          <cell r="B7">
            <v>32148</v>
          </cell>
          <cell r="C7">
            <v>24132</v>
          </cell>
          <cell r="D7">
            <v>25728</v>
          </cell>
          <cell r="E7">
            <v>27180</v>
          </cell>
          <cell r="F7">
            <v>109188</v>
          </cell>
        </row>
      </sheetData>
      <sheetData sheetId="4">
        <row r="18">
          <cell r="B18">
            <v>16635</v>
          </cell>
          <cell r="C18">
            <v>13095</v>
          </cell>
          <cell r="D18">
            <v>13810</v>
          </cell>
          <cell r="E18">
            <v>14465</v>
          </cell>
          <cell r="F18">
            <v>57547</v>
          </cell>
        </row>
      </sheetData>
      <sheetData sheetId="5"/>
      <sheetData sheetId="6">
        <row r="14">
          <cell r="B14">
            <v>15250</v>
          </cell>
        </row>
        <row r="15">
          <cell r="B15">
            <v>3812.5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22" sqref="F22"/>
    </sheetView>
  </sheetViews>
  <sheetFormatPr defaultRowHeight="13.5"/>
  <cols>
    <col min="1" max="1" width="20.5" bestFit="1" customWidth="1"/>
    <col min="2" max="2" width="9.375" bestFit="1" customWidth="1"/>
    <col min="3" max="5" width="10.25" bestFit="1" customWidth="1"/>
    <col min="6" max="6" width="9.375" bestFit="1" customWidth="1"/>
  </cols>
  <sheetData>
    <row r="1" spans="1:6" ht="25.5">
      <c r="A1" s="3" t="s">
        <v>0</v>
      </c>
      <c r="B1" s="3"/>
      <c r="C1" s="3"/>
      <c r="D1" s="3"/>
      <c r="E1" s="3"/>
      <c r="F1" s="3"/>
    </row>
    <row r="2" spans="1:6">
      <c r="A2" s="4" t="s">
        <v>1</v>
      </c>
      <c r="B2" s="4"/>
      <c r="C2" s="4"/>
      <c r="D2" s="4"/>
      <c r="E2" s="4"/>
      <c r="F2" s="4"/>
    </row>
    <row r="3" spans="1:6" ht="18.75">
      <c r="A3" s="2" t="s">
        <v>2</v>
      </c>
      <c r="B3" s="2">
        <v>1</v>
      </c>
      <c r="C3" s="2">
        <v>2</v>
      </c>
      <c r="D3" s="2">
        <v>3</v>
      </c>
      <c r="E3" s="2">
        <v>4</v>
      </c>
      <c r="F3" s="2" t="s">
        <v>3</v>
      </c>
    </row>
    <row r="4" spans="1:6">
      <c r="A4" s="1" t="s">
        <v>4</v>
      </c>
      <c r="B4" s="1">
        <v>15000</v>
      </c>
      <c r="C4" s="1">
        <f>B21</f>
        <v>-17189829.739999998</v>
      </c>
      <c r="D4" s="1">
        <f>C21</f>
        <v>19328372.319999993</v>
      </c>
      <c r="E4" s="1">
        <f>D21</f>
        <v>-315970088.69999999</v>
      </c>
      <c r="F4" s="1">
        <v>15000</v>
      </c>
    </row>
    <row r="5" spans="1:6">
      <c r="A5" s="1" t="s">
        <v>5</v>
      </c>
      <c r="B5" s="1">
        <f>[1]销售预算!$B$14+[1]销售预算!$B$15</f>
        <v>160600</v>
      </c>
      <c r="C5" s="1">
        <f>[1]销售预算!$C$15+[1]销售预算!$C$16</f>
        <v>201890</v>
      </c>
      <c r="D5" s="1">
        <f>[1]销售预算!$D$16+[1]销售预算!$D$17</f>
        <v>183330</v>
      </c>
      <c r="E5" s="1">
        <f>[1]销售预算!$E$17+[1]销售预算!$E$18</f>
        <v>195820</v>
      </c>
      <c r="F5" s="1">
        <f>[1]销售预算!$F$19</f>
        <v>741640</v>
      </c>
    </row>
    <row r="6" spans="1:6">
      <c r="A6" s="1" t="s">
        <v>6</v>
      </c>
      <c r="B6" s="1">
        <f>B4+B5</f>
        <v>175600</v>
      </c>
      <c r="C6" s="1">
        <f>SUM(C4:C5)</f>
        <v>-16987939.739999998</v>
      </c>
      <c r="D6" s="1">
        <f>SUM(D4:D5)</f>
        <v>19511702.319999993</v>
      </c>
      <c r="E6" s="1">
        <f>SUM(E4:E5)</f>
        <v>-315774268.69999999</v>
      </c>
      <c r="F6" s="1">
        <f>SUM(F4:F5)</f>
        <v>756640</v>
      </c>
    </row>
    <row r="7" spans="1:6">
      <c r="A7" s="1" t="s">
        <v>7</v>
      </c>
      <c r="B7" s="1"/>
      <c r="C7" s="1"/>
      <c r="D7" s="1"/>
      <c r="E7" s="1"/>
      <c r="F7" s="1"/>
    </row>
    <row r="8" spans="1:6">
      <c r="A8" s="1" t="s">
        <v>8</v>
      </c>
      <c r="B8" s="1">
        <f>[1]直接材料和采购预算!$B$24+[1]直接材料和采购预算!$B$25</f>
        <v>17308334.239999998</v>
      </c>
      <c r="C8" s="1">
        <f>[1]直接材料和采购预算!$C$25+[1]直接材料和采购预算!$C$26</f>
        <v>23587528.439999998</v>
      </c>
      <c r="D8" s="1">
        <f>[1]直接材料和采购预算!$D$26+[1]直接材料和采购预算!$D$27</f>
        <v>21933940.52</v>
      </c>
      <c r="E8" s="1">
        <f>[1]直接材料和采购预算!$E$27+[1]直接材料和采购预算!$E$28</f>
        <v>19201589.399999999</v>
      </c>
      <c r="F8" s="1">
        <f>[1]直接材料和采购预算!$F$29</f>
        <v>82031392.599999994</v>
      </c>
    </row>
    <row r="9" spans="1:6">
      <c r="A9" s="1" t="s">
        <v>9</v>
      </c>
      <c r="B9" s="1">
        <f>[1]直接人工成本预算!$B$7</f>
        <v>32148</v>
      </c>
      <c r="C9" s="1">
        <f>[1]直接人工成本预算!$C$7</f>
        <v>24132</v>
      </c>
      <c r="D9" s="1">
        <f>[1]直接人工成本预算!$D$7</f>
        <v>25728</v>
      </c>
      <c r="E9" s="1">
        <f>[1]直接人工成本预算!$E$7</f>
        <v>27180</v>
      </c>
      <c r="F9" s="1">
        <f>[1]直接人工成本预算!$F$7</f>
        <v>109188</v>
      </c>
    </row>
    <row r="10" spans="1:6">
      <c r="A10" s="1" t="s">
        <v>10</v>
      </c>
      <c r="B10" s="1">
        <f>[1]制造费用预算!$B$18</f>
        <v>16635</v>
      </c>
      <c r="C10" s="1">
        <f>[1]制造费用预算!$C$18</f>
        <v>13095</v>
      </c>
      <c r="D10" s="1">
        <f>[1]制造费用预算!$D$18</f>
        <v>13810</v>
      </c>
      <c r="E10" s="1">
        <f>[1]制造费用预算!$E$18</f>
        <v>14465</v>
      </c>
      <c r="F10" s="1">
        <f>[1]制造费用预算!$F$18</f>
        <v>57547</v>
      </c>
    </row>
    <row r="11" spans="1:6">
      <c r="A11" s="1" t="s">
        <v>11</v>
      </c>
      <c r="B11" s="1">
        <f>[1]销售及管理费用预算!$B$15</f>
        <v>3812.5</v>
      </c>
      <c r="C11" s="1">
        <f>[1]销售及管理费用预算!$B$15</f>
        <v>3812.5</v>
      </c>
      <c r="D11" s="1">
        <f>[1]销售及管理费用预算!$B$15</f>
        <v>3812.5</v>
      </c>
      <c r="E11" s="1">
        <f>[1]销售及管理费用预算!$B$15</f>
        <v>3812.5</v>
      </c>
      <c r="F11" s="1">
        <f>[1]销售及管理费用预算!$B$14</f>
        <v>15250</v>
      </c>
    </row>
    <row r="12" spans="1:6">
      <c r="A12" s="1" t="s">
        <v>12</v>
      </c>
      <c r="B12" s="1">
        <v>4500</v>
      </c>
      <c r="C12" s="1">
        <v>4500</v>
      </c>
      <c r="D12" s="1">
        <v>4500</v>
      </c>
      <c r="E12" s="1">
        <v>4500</v>
      </c>
      <c r="F12" s="1">
        <f>SUM(B12:E12)</f>
        <v>18000</v>
      </c>
    </row>
    <row r="13" spans="1:6">
      <c r="A13" s="1" t="s">
        <v>13</v>
      </c>
      <c r="B13" s="1"/>
      <c r="C13" s="1">
        <v>225050620</v>
      </c>
      <c r="D13" s="1"/>
      <c r="E13" s="1"/>
      <c r="F13" s="1"/>
    </row>
    <row r="14" spans="1:6">
      <c r="A14" s="1" t="s">
        <v>14</v>
      </c>
      <c r="B14" s="1"/>
      <c r="C14" s="1">
        <v>15000000</v>
      </c>
      <c r="D14" s="1"/>
      <c r="E14" s="1">
        <v>15000000</v>
      </c>
      <c r="F14" s="1"/>
    </row>
    <row r="15" spans="1:6">
      <c r="A15" s="1" t="s">
        <v>15</v>
      </c>
      <c r="B15" s="1">
        <f>SUM(B8:B14)</f>
        <v>17365429.739999998</v>
      </c>
      <c r="C15" s="1">
        <f>SUM(C8:C14)</f>
        <v>263683687.94</v>
      </c>
      <c r="D15" s="1">
        <f>SUM(D8:D14)</f>
        <v>21981791.02</v>
      </c>
      <c r="E15" s="1">
        <f>SUM(E8:E14)</f>
        <v>34251546.899999999</v>
      </c>
      <c r="F15" s="1">
        <f>SUM(F8:F14)</f>
        <v>82231377.599999994</v>
      </c>
    </row>
    <row r="16" spans="1:6">
      <c r="A16" s="1" t="s">
        <v>16</v>
      </c>
      <c r="B16" s="1">
        <f>B6-B15</f>
        <v>-17189829.739999998</v>
      </c>
      <c r="C16" s="1">
        <f>C6-C15</f>
        <v>-280671627.68000001</v>
      </c>
      <c r="D16" s="1">
        <f>D6-D15</f>
        <v>-2470088.7000000067</v>
      </c>
      <c r="E16" s="1">
        <f>E6-E15</f>
        <v>-350025815.59999996</v>
      </c>
      <c r="F16" s="1">
        <f>F6-F15</f>
        <v>-81474737.599999994</v>
      </c>
    </row>
    <row r="17" spans="1:6">
      <c r="A17" s="1" t="s">
        <v>17</v>
      </c>
      <c r="B17" s="1"/>
      <c r="C17" s="1">
        <v>300000000</v>
      </c>
      <c r="D17" s="1"/>
      <c r="E17" s="1"/>
      <c r="F17" s="1">
        <f>SUM(B17:E17)</f>
        <v>300000000</v>
      </c>
    </row>
    <row r="18" spans="1:6">
      <c r="A18" s="1" t="s">
        <v>18</v>
      </c>
      <c r="B18" s="1"/>
      <c r="C18" s="1"/>
      <c r="D18" s="1">
        <f>C17</f>
        <v>300000000</v>
      </c>
      <c r="E18" s="1"/>
      <c r="F18" s="1">
        <f t="shared" ref="F18:F19" si="0">SUM(B18:E18)</f>
        <v>300000000</v>
      </c>
    </row>
    <row r="19" spans="1:6">
      <c r="A19" s="1" t="s">
        <v>19</v>
      </c>
      <c r="B19" s="1"/>
      <c r="C19" s="1"/>
      <c r="D19" s="1">
        <v>13500000</v>
      </c>
      <c r="E19" s="1"/>
      <c r="F19" s="1">
        <f t="shared" si="0"/>
        <v>13500000</v>
      </c>
    </row>
    <row r="20" spans="1:6">
      <c r="A20" s="1" t="s">
        <v>20</v>
      </c>
      <c r="B20" s="1"/>
      <c r="C20" s="1"/>
      <c r="D20" s="1">
        <f>D18+D19</f>
        <v>313500000</v>
      </c>
      <c r="E20" s="1"/>
      <c r="F20" s="1">
        <f>F18+F19-F17</f>
        <v>13500000</v>
      </c>
    </row>
    <row r="21" spans="1:6">
      <c r="A21" s="1" t="s">
        <v>21</v>
      </c>
      <c r="B21" s="1">
        <f>B16</f>
        <v>-17189829.739999998</v>
      </c>
      <c r="C21" s="1">
        <f>C16+C17</f>
        <v>19328372.319999993</v>
      </c>
      <c r="D21" s="1">
        <f>D16-D20</f>
        <v>-315970088.69999999</v>
      </c>
      <c r="E21" s="1">
        <f>E16</f>
        <v>-350025815.59999996</v>
      </c>
      <c r="F21" s="1">
        <f>F16-F20</f>
        <v>-94974737.599999994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现金预算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2007-09-20T08:32:26Z</dcterms:created>
  <dcterms:modified xsi:type="dcterms:W3CDTF">2007-09-21T02:34:36Z</dcterms:modified>
  <cp:category>qq</cp:category>
</cp:coreProperties>
</file>