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20" windowHeight="11370"/>
  </bookViews>
  <sheets>
    <sheet name="销售利润相关性分析表" sheetId="3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G16" i="3" l="1"/>
  <c r="F16" i="3"/>
  <c r="E16" i="3"/>
  <c r="D16" i="3"/>
  <c r="H15" i="3"/>
  <c r="E15" i="3"/>
  <c r="H14" i="3"/>
  <c r="H13" i="3"/>
  <c r="H12" i="3"/>
  <c r="H11" i="3"/>
  <c r="H10" i="3"/>
  <c r="H9" i="3"/>
  <c r="H8" i="3"/>
  <c r="H7" i="3"/>
  <c r="H6" i="3"/>
  <c r="H5" i="3"/>
  <c r="H4" i="3"/>
  <c r="H16" i="3" s="1"/>
  <c r="D21" i="3" l="1" a="1"/>
  <c r="D22" i="3" a="1"/>
  <c r="D23" i="3" a="1"/>
  <c r="H24" i="3"/>
  <c r="I24" i="3" s="1"/>
  <c r="H21" i="3"/>
  <c r="I21" i="3" s="1"/>
  <c r="H22" i="3"/>
  <c r="I22" i="3" s="1"/>
  <c r="H23" i="3"/>
  <c r="I23" i="3" s="1"/>
  <c r="D24" i="3" a="1"/>
  <c r="D24" i="3" l="1"/>
  <c r="F24" i="3" s="1"/>
  <c r="E24" i="3"/>
  <c r="D22" i="3"/>
  <c r="F22" i="3" s="1"/>
  <c r="E22" i="3"/>
  <c r="D23" i="3"/>
  <c r="F23" i="3" s="1"/>
  <c r="E23" i="3"/>
  <c r="D21" i="3"/>
  <c r="F21" i="3" s="1"/>
  <c r="E21" i="3"/>
</calcChain>
</file>

<file path=xl/sharedStrings.xml><?xml version="1.0" encoding="utf-8"?>
<sst xmlns="http://schemas.openxmlformats.org/spreadsheetml/2006/main" count="35" uniqueCount="35">
  <si>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</si>
  <si>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</si>
  <si>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</si>
  <si>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</si>
  <si>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</si>
  <si>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</si>
  <si>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</si>
  <si>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</si>
  <si>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</si>
  <si>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</si>
  <si>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</si>
  <si>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销售利润统计表</t>
    <phoneticPr fontId="1" type="noConversion"/>
  </si>
  <si>
    <t>公司名称</t>
    <phoneticPr fontId="1" type="noConversion"/>
  </si>
  <si>
    <t>华云信息有限公司</t>
    <phoneticPr fontId="1" type="noConversion"/>
  </si>
  <si>
    <t>单位：</t>
    <phoneticPr fontId="1" type="noConversion"/>
  </si>
  <si>
    <t>元</t>
    <phoneticPr fontId="1" type="noConversion"/>
  </si>
  <si>
    <t>月份</t>
    <phoneticPr fontId="2" type="noConversion"/>
  </si>
  <si>
    <t>销售收入</t>
    <phoneticPr fontId="2" type="noConversion"/>
  </si>
  <si>
    <t>销售成本</t>
    <phoneticPr fontId="2" type="noConversion"/>
  </si>
  <si>
    <t>销售费用</t>
    <phoneticPr fontId="2" type="noConversion"/>
  </si>
  <si>
    <t>销售税金</t>
    <phoneticPr fontId="2" type="noConversion"/>
  </si>
  <si>
    <t>销售利润</t>
    <phoneticPr fontId="2" type="noConversion"/>
  </si>
  <si>
    <t>1月</t>
    <phoneticPr fontId="1" type="noConversion"/>
  </si>
  <si>
    <t>合计</t>
    <phoneticPr fontId="2" type="noConversion"/>
  </si>
  <si>
    <t>销售利润相关性分析表</t>
    <phoneticPr fontId="1" type="noConversion"/>
  </si>
  <si>
    <t>项    目</t>
    <phoneticPr fontId="1" type="noConversion"/>
  </si>
  <si>
    <t>a</t>
    <phoneticPr fontId="1" type="noConversion"/>
  </si>
  <si>
    <t>b</t>
    <phoneticPr fontId="1" type="noConversion"/>
  </si>
  <si>
    <t>回归方程</t>
    <phoneticPr fontId="1" type="noConversion"/>
  </si>
  <si>
    <t>相关系数</t>
    <phoneticPr fontId="1" type="noConversion"/>
  </si>
  <si>
    <t>状态</t>
    <phoneticPr fontId="1" type="noConversion"/>
  </si>
  <si>
    <t>利润与收入相关性分析</t>
    <phoneticPr fontId="1" type="noConversion"/>
  </si>
  <si>
    <t>利润与成本相关性分析</t>
    <phoneticPr fontId="1" type="noConversion"/>
  </si>
  <si>
    <t>利润与费用相关性分析</t>
    <phoneticPr fontId="1" type="noConversion"/>
  </si>
  <si>
    <t>利润与税金相关性分析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</si>
</sst>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 applyProtection="1">
      <alignment horizontal="center" vertical="center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77" fontId="2" fillId="0" borderId="1" xfId="0" applyNumberFormat="1" applyFont="1" applyBorder="1" applyAlignment="1" applyProtection="1">
      <alignment horizontal="center" vertical="center"/>
      <protection locked="0"/>
    </xf>
    <xf numFmtId="177" fontId="4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 applyProtection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656;&#21051;&#24405;&#25991;&#20214;/2010&#24180;&#20197;&#21069;&#30340;&#20070;&#31295;/excel&#22312;&#38144;&#21806;&#20013;&#30340;&#24212;&#29992;108&#20363;/&#36164;&#26009;/&#38144;&#21806;&#25910;&#20837;&#12289;&#25104;&#26412;&#12289;&#36153;&#29992;&#12289;&#31246;&#37329;&#20998;&#26512;&#34920;excel&#34920;&#266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收入、成本、费用、税金分析表"/>
      <sheetName val="销售收入、成本、费用、税金年度对比表"/>
      <sheetName val="销售收入、成本汇总表"/>
      <sheetName val="分产品销售收入、成本分析表"/>
    </sheetNames>
    <sheetDataSet>
      <sheetData sheetId="0" refreshError="1"/>
      <sheetData sheetId="1" refreshError="1"/>
      <sheetData sheetId="2" refreshError="1"/>
      <sheetData sheetId="3" refreshError="1">
        <row r="238">
          <cell r="C238">
            <v>7.5507816271232242</v>
          </cell>
        </row>
        <row r="241">
          <cell r="N241">
            <v>7090.2755329160191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tabSelected="1" workbookViewId="0">
      <selection sqref="A1:XFD1048576"/>
    </sheetView>
  </sheetViews>
  <sheetFormatPr defaultRowHeight="13.5" x14ac:dyDescent="0.15"/>
  <cols>
    <col min="2" max="2" width="9.375" customWidth="1"/>
    <col min="3" max="3" width="11.625" customWidth="1"/>
    <col min="4" max="4" width="11.125" customWidth="1"/>
    <col min="5" max="5" width="16.25" customWidth="1"/>
    <col min="6" max="6" width="9.75" customWidth="1"/>
    <col min="7" max="7" width="13.5" customWidth="1"/>
    <col min="8" max="8" width="13" customWidth="1"/>
  </cols>
  <sheetData>
    <row r="1" spans="3:12" ht="38.25" customHeight="1" x14ac:dyDescent="0.15">
      <c r="C1" s="14" t="s">
        <v>11</v>
      </c>
      <c r="D1" s="14"/>
      <c r="E1" s="14"/>
      <c r="F1" s="14"/>
      <c r="G1" s="14"/>
      <c r="H1" s="14"/>
    </row>
    <row r="2" spans="3:12" ht="18" customHeight="1" x14ac:dyDescent="0.15">
      <c r="C2" s="19" t="s">
        <v>12</v>
      </c>
      <c r="D2" s="20" t="s">
        <v>13</v>
      </c>
      <c r="E2" s="20"/>
      <c r="F2" s="20"/>
      <c r="G2" s="19" t="s">
        <v>14</v>
      </c>
      <c r="H2" s="19" t="s">
        <v>15</v>
      </c>
      <c r="I2" s="21"/>
    </row>
    <row r="3" spans="3:12" ht="32.25" customHeight="1" x14ac:dyDescent="0.15"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3:12" ht="15" customHeight="1" x14ac:dyDescent="0.15">
      <c r="C4" s="2" t="s">
        <v>22</v>
      </c>
      <c r="D4" s="4">
        <v>10652</v>
      </c>
      <c r="E4" s="8">
        <v>7903.5</v>
      </c>
      <c r="F4" s="5">
        <v>352.01</v>
      </c>
      <c r="G4" s="6">
        <v>300.36</v>
      </c>
      <c r="H4" s="10">
        <f>D4-E4-F4-G4</f>
        <v>2096.1299999999997</v>
      </c>
    </row>
    <row r="5" spans="3:12" ht="15" customHeight="1" x14ac:dyDescent="0.15">
      <c r="C5" s="2" t="s">
        <v>0</v>
      </c>
      <c r="D5" s="4">
        <v>10956</v>
      </c>
      <c r="E5" s="8">
        <v>8013.5</v>
      </c>
      <c r="F5" s="5">
        <v>353.25</v>
      </c>
      <c r="G5" s="6">
        <v>643.12</v>
      </c>
      <c r="H5" s="10">
        <f t="shared" ref="H5:H15" si="0">D5-E5-F5-G5</f>
        <v>1946.13</v>
      </c>
    </row>
    <row r="6" spans="3:12" ht="15" customHeight="1" x14ac:dyDescent="0.15">
      <c r="C6" s="2" t="s">
        <v>1</v>
      </c>
      <c r="D6" s="4">
        <v>11528</v>
      </c>
      <c r="E6" s="8">
        <v>8352.4</v>
      </c>
      <c r="F6" s="5">
        <v>452.02</v>
      </c>
      <c r="G6" s="6">
        <v>668.56</v>
      </c>
      <c r="H6" s="10">
        <f t="shared" si="0"/>
        <v>2055.0200000000004</v>
      </c>
    </row>
    <row r="7" spans="3:12" ht="15" customHeight="1" x14ac:dyDescent="0.15">
      <c r="C7" s="2" t="s">
        <v>2</v>
      </c>
      <c r="D7" s="4">
        <v>9562</v>
      </c>
      <c r="E7" s="8">
        <v>7215.5</v>
      </c>
      <c r="F7" s="5">
        <v>402.31</v>
      </c>
      <c r="G7" s="6">
        <v>563.25</v>
      </c>
      <c r="H7" s="10">
        <f t="shared" si="0"/>
        <v>1380.94</v>
      </c>
    </row>
    <row r="8" spans="3:12" ht="15" customHeight="1" x14ac:dyDescent="0.15">
      <c r="C8" s="2" t="s">
        <v>3</v>
      </c>
      <c r="D8" s="4">
        <v>9623</v>
      </c>
      <c r="E8" s="8">
        <v>7218.8</v>
      </c>
      <c r="F8" s="5">
        <v>420.35</v>
      </c>
      <c r="G8" s="6">
        <v>356.25</v>
      </c>
      <c r="H8" s="10">
        <f t="shared" si="0"/>
        <v>1627.6</v>
      </c>
    </row>
    <row r="9" spans="3:12" ht="15" customHeight="1" x14ac:dyDescent="0.15">
      <c r="C9" s="2" t="s">
        <v>4</v>
      </c>
      <c r="D9" s="4">
        <v>10523</v>
      </c>
      <c r="E9" s="8">
        <v>7885.6</v>
      </c>
      <c r="F9" s="5">
        <v>482.36</v>
      </c>
      <c r="G9" s="6">
        <v>528.65</v>
      </c>
      <c r="H9" s="10">
        <f t="shared" si="0"/>
        <v>1626.3899999999994</v>
      </c>
    </row>
    <row r="10" spans="3:12" ht="15" customHeight="1" x14ac:dyDescent="0.15">
      <c r="C10" s="2" t="s">
        <v>5</v>
      </c>
      <c r="D10" s="4">
        <v>11252</v>
      </c>
      <c r="E10" s="8">
        <v>7925.8</v>
      </c>
      <c r="F10" s="5">
        <v>585.25</v>
      </c>
      <c r="G10" s="6">
        <v>695.22</v>
      </c>
      <c r="H10" s="10">
        <f t="shared" si="0"/>
        <v>2045.7299999999998</v>
      </c>
    </row>
    <row r="11" spans="3:12" ht="15" customHeight="1" x14ac:dyDescent="0.15">
      <c r="C11" s="2" t="s">
        <v>6</v>
      </c>
      <c r="D11" s="4">
        <v>12536</v>
      </c>
      <c r="E11" s="8">
        <v>8324.2000000000007</v>
      </c>
      <c r="F11" s="5">
        <v>685.23</v>
      </c>
      <c r="G11" s="6">
        <v>805.25</v>
      </c>
      <c r="H11" s="10">
        <f t="shared" si="0"/>
        <v>2721.3199999999993</v>
      </c>
    </row>
    <row r="12" spans="3:12" ht="15" customHeight="1" x14ac:dyDescent="0.15">
      <c r="C12" s="2" t="s">
        <v>7</v>
      </c>
      <c r="D12" s="4">
        <v>8526</v>
      </c>
      <c r="E12" s="8">
        <v>6582.4</v>
      </c>
      <c r="F12" s="5">
        <v>569.24</v>
      </c>
      <c r="G12" s="6">
        <v>245.21</v>
      </c>
      <c r="H12" s="10">
        <f t="shared" si="0"/>
        <v>1129.1500000000003</v>
      </c>
    </row>
    <row r="13" spans="3:12" ht="15" customHeight="1" x14ac:dyDescent="0.15">
      <c r="C13" s="2" t="s">
        <v>8</v>
      </c>
      <c r="D13" s="4">
        <v>8027</v>
      </c>
      <c r="E13" s="8">
        <v>6234.6</v>
      </c>
      <c r="F13" s="5">
        <v>352.65</v>
      </c>
      <c r="G13" s="6">
        <v>223.21</v>
      </c>
      <c r="H13" s="10">
        <f t="shared" si="0"/>
        <v>1216.5399999999995</v>
      </c>
      <c r="L13" s="22"/>
    </row>
    <row r="14" spans="3:12" ht="15" customHeight="1" x14ac:dyDescent="0.15">
      <c r="C14" s="2" t="s">
        <v>9</v>
      </c>
      <c r="D14" s="4">
        <v>9523</v>
      </c>
      <c r="E14" s="8">
        <v>7251.5</v>
      </c>
      <c r="F14" s="5">
        <v>342.12</v>
      </c>
      <c r="G14" s="6">
        <v>356.58</v>
      </c>
      <c r="H14" s="10">
        <f t="shared" si="0"/>
        <v>1572.8000000000002</v>
      </c>
    </row>
    <row r="15" spans="3:12" ht="15" customHeight="1" x14ac:dyDescent="0.15">
      <c r="C15" s="2" t="s">
        <v>10</v>
      </c>
      <c r="D15" s="4">
        <v>9868</v>
      </c>
      <c r="E15" s="8">
        <f>[1]分产品销售收入、成本分析表!$N$241</f>
        <v>7090.2755329160191</v>
      </c>
      <c r="F15" s="5">
        <v>378.26</v>
      </c>
      <c r="G15" s="6">
        <v>358.25</v>
      </c>
      <c r="H15" s="10">
        <f t="shared" si="0"/>
        <v>2041.2144670839807</v>
      </c>
    </row>
    <row r="16" spans="3:12" ht="15" customHeight="1" x14ac:dyDescent="0.15">
      <c r="C16" s="3" t="s">
        <v>23</v>
      </c>
      <c r="D16" s="7">
        <f>SUM(D4:D15)</f>
        <v>122576</v>
      </c>
      <c r="E16" s="9">
        <f>SUM(E4:E15)</f>
        <v>89998.075532916017</v>
      </c>
      <c r="F16" s="7">
        <f>SUM(F4:F15)</f>
        <v>5375.05</v>
      </c>
      <c r="G16" s="7">
        <f>SUM(G4:G15)</f>
        <v>5743.91</v>
      </c>
      <c r="H16" s="7">
        <f>SUM(H4:H15)</f>
        <v>21458.964467083981</v>
      </c>
    </row>
    <row r="19" spans="2:9" ht="20.100000000000001" customHeight="1" x14ac:dyDescent="0.15">
      <c r="B19" s="14" t="s">
        <v>24</v>
      </c>
      <c r="C19" s="14"/>
      <c r="D19" s="14"/>
      <c r="E19" s="14"/>
      <c r="F19" s="14"/>
      <c r="G19" s="14"/>
      <c r="H19" s="14"/>
      <c r="I19" s="14"/>
    </row>
    <row r="20" spans="2:9" ht="27.75" customHeight="1" x14ac:dyDescent="0.15">
      <c r="B20" s="17" t="s">
        <v>25</v>
      </c>
      <c r="C20" s="18"/>
      <c r="D20" s="13" t="s">
        <v>26</v>
      </c>
      <c r="E20" s="13" t="s">
        <v>27</v>
      </c>
      <c r="F20" s="15" t="s">
        <v>28</v>
      </c>
      <c r="G20" s="15"/>
      <c r="H20" s="13" t="s">
        <v>29</v>
      </c>
      <c r="I20" s="13" t="s">
        <v>30</v>
      </c>
    </row>
    <row r="21" spans="2:9" ht="25.5" customHeight="1" x14ac:dyDescent="0.15">
      <c r="B21" s="17" t="s">
        <v>31</v>
      </c>
      <c r="C21" s="18"/>
      <c r="D21" s="11">
        <f t="array" ref="D21:E21">LINEST(H4:H15,D4:D15)</f>
        <v>0.31995134995836177</v>
      </c>
      <c r="E21" s="11">
        <v>-1479.9493504510142</v>
      </c>
      <c r="F21" s="16" t="str">
        <f t="shared" ref="F21:F24" si="1">CONCATENATE("Y=",TEXT(C21,"0.00"),"X+",TEXT(D21,"0.00"))</f>
        <v>Y=0.00X+0.32</v>
      </c>
      <c r="G21" s="16"/>
      <c r="H21" s="12">
        <f>CORREL(H4:H15,D4:D15)</f>
        <v>0.91254009095685396</v>
      </c>
      <c r="I21" s="12" t="str">
        <f>IF(ABS(H21)&lt;0.5,"异常","正常")</f>
        <v>正常</v>
      </c>
    </row>
    <row r="22" spans="2:9" ht="27.75" customHeight="1" x14ac:dyDescent="0.15">
      <c r="B22" s="17" t="s">
        <v>32</v>
      </c>
      <c r="C22" s="18"/>
      <c r="D22" s="11">
        <f t="array" ref="D22:E22">LINEST(H4:H15,E4:E15)</f>
        <v>0.53813847152107364</v>
      </c>
      <c r="E22" s="11">
        <v>-2247.7051950031314</v>
      </c>
      <c r="F22" s="16" t="str">
        <f t="shared" si="1"/>
        <v>Y=0.00X+0.54</v>
      </c>
      <c r="G22" s="16"/>
      <c r="H22" s="12">
        <f>CORREL(H4:H15,E4:E15)</f>
        <v>0.80770406001600403</v>
      </c>
      <c r="I22" s="12" t="str">
        <f t="shared" ref="I22:I24" si="2">IF(ABS(H22)&lt;0.5,"异常","正常")</f>
        <v>正常</v>
      </c>
    </row>
    <row r="23" spans="2:9" ht="23.25" customHeight="1" x14ac:dyDescent="0.15">
      <c r="B23" s="17" t="s">
        <v>33</v>
      </c>
      <c r="C23" s="18"/>
      <c r="D23" s="11">
        <f t="array" ref="D23:E23">LINEST(H4:H15,F4:F15)</f>
        <v>1.5341304910089111</v>
      </c>
      <c r="E23" s="11">
        <v>1101.0780309488778</v>
      </c>
      <c r="F23" s="16" t="str">
        <f t="shared" si="1"/>
        <v>Y=0.00X+1.53</v>
      </c>
      <c r="G23" s="16"/>
      <c r="H23" s="12">
        <f>CORREL(H4:H15,F4:F15)</f>
        <v>0.38163879017632052</v>
      </c>
      <c r="I23" s="12" t="str">
        <f t="shared" si="2"/>
        <v>异常</v>
      </c>
    </row>
    <row r="24" spans="2:9" x14ac:dyDescent="0.15">
      <c r="B24" s="17" t="s">
        <v>34</v>
      </c>
      <c r="C24" s="18"/>
      <c r="D24" s="11">
        <f t="array" ref="D24:E24">LINEST(H4:H15,G4:G15)</f>
        <v>1.5514208758797747</v>
      </c>
      <c r="E24" s="11">
        <v>1045.6452153257819</v>
      </c>
      <c r="F24" s="16" t="str">
        <f t="shared" si="1"/>
        <v>Y=0.00X+1.55</v>
      </c>
      <c r="G24" s="16"/>
      <c r="H24" s="12">
        <f>CORREL(H4:H15,G4:G15)</f>
        <v>0.67701162949128768</v>
      </c>
      <c r="I24" s="12" t="str">
        <f t="shared" si="2"/>
        <v>正常</v>
      </c>
    </row>
  </sheetData>
  <mergeCells count="13">
    <mergeCell ref="B24:C24"/>
    <mergeCell ref="F24:G24"/>
    <mergeCell ref="B19:I19"/>
    <mergeCell ref="B20:C20"/>
    <mergeCell ref="F20:G20"/>
    <mergeCell ref="B21:C21"/>
    <mergeCell ref="F21:G21"/>
    <mergeCell ref="B22:C22"/>
    <mergeCell ref="F22:G22"/>
    <mergeCell ref="B23:C23"/>
    <mergeCell ref="F23:G23"/>
    <mergeCell ref="C1:H1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销售利润相关性分析表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2012-06-21T08:12:12Z</dcterms:created>
  <dcterms:modified xsi:type="dcterms:W3CDTF">2012-08-28T03:11:16Z</dcterms:modified>
</cp:coreProperties>
</file>