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mkbane_liverpool_ac_uk/Documents/my 702/matthew/dissertation - shared with matthew/"/>
    </mc:Choice>
  </mc:AlternateContent>
  <xr:revisionPtr revIDLastSave="0" documentId="8_{44366D87-2B81-4926-83E8-DB0EF62B77F9}" xr6:coauthVersionLast="45" xr6:coauthVersionMax="45" xr10:uidLastSave="{00000000-0000-0000-0000-000000000000}"/>
  <bookViews>
    <workbookView xWindow="2220" yWindow="2520" windowWidth="26115" windowHeight="12885" firstSheet="1" activeTab="1" xr2:uid="{05946246-0FA3-4461-9B6F-E6F08B5F581E}"/>
  </bookViews>
  <sheets>
    <sheet name="EU Binomial Tree" sheetId="5" r:id="rId1"/>
    <sheet name="US Binomial Tree" sheetId="7" r:id="rId2"/>
    <sheet name="Combined Binomial Tree" sheetId="8" r:id="rId3"/>
    <sheet name="EU Monte Carlo" sheetId="6" r:id="rId4"/>
    <sheet name="Fixed EU BT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8" l="1"/>
  <c r="R7" i="8"/>
  <c r="R8" i="8"/>
  <c r="O38" i="6" l="1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P24" i="6" l="1"/>
  <c r="P25" i="6"/>
  <c r="P26" i="6"/>
  <c r="P27" i="6"/>
  <c r="P28" i="6"/>
  <c r="J11" i="8" l="1"/>
  <c r="K11" i="8"/>
  <c r="L11" i="8"/>
  <c r="J12" i="8"/>
  <c r="K12" i="8"/>
  <c r="L12" i="8"/>
  <c r="J13" i="8"/>
  <c r="K13" i="8"/>
  <c r="L13" i="8"/>
  <c r="J14" i="8"/>
  <c r="K14" i="8"/>
  <c r="L14" i="8"/>
  <c r="J15" i="8"/>
  <c r="K15" i="8"/>
  <c r="L15" i="8"/>
  <c r="J16" i="8"/>
  <c r="K16" i="8"/>
  <c r="L16" i="8"/>
  <c r="L44" i="7" l="1"/>
  <c r="K44" i="7"/>
  <c r="J44" i="7"/>
  <c r="L43" i="7"/>
  <c r="K43" i="7"/>
  <c r="J43" i="7"/>
  <c r="L42" i="7"/>
  <c r="K42" i="7"/>
  <c r="J42" i="7"/>
  <c r="O42" i="7" s="1"/>
  <c r="L41" i="7"/>
  <c r="K41" i="7"/>
  <c r="J41" i="7"/>
  <c r="L40" i="7"/>
  <c r="K40" i="7"/>
  <c r="J40" i="7"/>
  <c r="L39" i="7"/>
  <c r="K39" i="7"/>
  <c r="J39" i="7"/>
  <c r="O39" i="7" s="1"/>
  <c r="L16" i="7"/>
  <c r="K16" i="7"/>
  <c r="J16" i="7"/>
  <c r="L15" i="7"/>
  <c r="K15" i="7"/>
  <c r="J15" i="7"/>
  <c r="L14" i="7"/>
  <c r="K14" i="7"/>
  <c r="J14" i="7"/>
  <c r="L13" i="7"/>
  <c r="K13" i="7"/>
  <c r="J13" i="7"/>
  <c r="L12" i="7"/>
  <c r="K12" i="7"/>
  <c r="J12" i="7"/>
  <c r="L11" i="7"/>
  <c r="K11" i="7"/>
  <c r="J11" i="7"/>
  <c r="L28" i="6"/>
  <c r="K28" i="6"/>
  <c r="J28" i="6"/>
  <c r="L27" i="6"/>
  <c r="K27" i="6"/>
  <c r="J27" i="6"/>
  <c r="L26" i="6"/>
  <c r="K26" i="6"/>
  <c r="J26" i="6"/>
  <c r="L25" i="6"/>
  <c r="K25" i="6"/>
  <c r="J25" i="6"/>
  <c r="L24" i="6"/>
  <c r="K24" i="6"/>
  <c r="J24" i="6"/>
  <c r="N69" i="5"/>
  <c r="N68" i="5"/>
  <c r="N67" i="5"/>
  <c r="N66" i="5"/>
  <c r="N65" i="5"/>
  <c r="N64" i="5"/>
  <c r="O40" i="7" l="1"/>
  <c r="O41" i="7"/>
  <c r="O43" i="7"/>
  <c r="O44" i="7"/>
  <c r="L63" i="5"/>
  <c r="K63" i="5"/>
  <c r="J63" i="5"/>
  <c r="L62" i="5"/>
  <c r="K62" i="5"/>
  <c r="J62" i="5"/>
  <c r="L61" i="5"/>
  <c r="K61" i="5"/>
  <c r="J61" i="5"/>
  <c r="L60" i="5"/>
  <c r="K60" i="5"/>
  <c r="J60" i="5"/>
  <c r="L59" i="5"/>
  <c r="K59" i="5"/>
  <c r="J59" i="5"/>
  <c r="L58" i="5"/>
  <c r="K58" i="5"/>
  <c r="J58" i="5"/>
  <c r="L91" i="5"/>
  <c r="K91" i="5"/>
  <c r="J91" i="5"/>
  <c r="L90" i="5"/>
  <c r="K90" i="5"/>
  <c r="J90" i="5"/>
  <c r="L89" i="5"/>
  <c r="K89" i="5"/>
  <c r="J89" i="5"/>
  <c r="L88" i="5"/>
  <c r="K88" i="5"/>
  <c r="J88" i="5"/>
  <c r="L87" i="5"/>
  <c r="K87" i="5"/>
  <c r="J87" i="5"/>
  <c r="L86" i="5"/>
  <c r="K86" i="5"/>
  <c r="J86" i="5"/>
  <c r="O86" i="5" s="1"/>
  <c r="L8" i="9" l="1"/>
  <c r="K8" i="9"/>
  <c r="J8" i="9"/>
  <c r="L7" i="9"/>
  <c r="K7" i="9"/>
  <c r="J7" i="9"/>
  <c r="L6" i="9"/>
  <c r="K6" i="9"/>
  <c r="J6" i="9"/>
  <c r="M8" i="9" s="1"/>
  <c r="L5" i="9"/>
  <c r="K5" i="9"/>
  <c r="J5" i="9"/>
  <c r="M7" i="9" l="1"/>
  <c r="L38" i="6" l="1"/>
  <c r="K38" i="6"/>
  <c r="J38" i="6"/>
  <c r="L37" i="6"/>
  <c r="K37" i="6"/>
  <c r="J37" i="6"/>
  <c r="L36" i="6"/>
  <c r="K36" i="6"/>
  <c r="J36" i="6"/>
  <c r="L35" i="6"/>
  <c r="K35" i="6"/>
  <c r="J35" i="6"/>
  <c r="L34" i="6"/>
  <c r="K34" i="6"/>
  <c r="J34" i="6"/>
  <c r="L33" i="6"/>
  <c r="K33" i="6"/>
  <c r="J33" i="6"/>
  <c r="N33" i="6" s="1"/>
  <c r="L32" i="6"/>
  <c r="K32" i="6"/>
  <c r="J32" i="6"/>
  <c r="N32" i="6" s="1"/>
  <c r="L31" i="6"/>
  <c r="K31" i="6"/>
  <c r="J31" i="6"/>
  <c r="N31" i="6" s="1"/>
  <c r="L30" i="6"/>
  <c r="K30" i="6"/>
  <c r="J30" i="6"/>
  <c r="N30" i="6" s="1"/>
  <c r="L29" i="6"/>
  <c r="K29" i="6"/>
  <c r="J29" i="6"/>
  <c r="N29" i="6" s="1"/>
  <c r="L23" i="6"/>
  <c r="K23" i="6"/>
  <c r="J23" i="6"/>
  <c r="L22" i="6"/>
  <c r="K22" i="6"/>
  <c r="J22" i="6"/>
  <c r="L21" i="6"/>
  <c r="K21" i="6"/>
  <c r="J21" i="6"/>
  <c r="L20" i="6"/>
  <c r="K20" i="6"/>
  <c r="J20" i="6"/>
  <c r="L19" i="6"/>
  <c r="K19" i="6"/>
  <c r="J19" i="6"/>
  <c r="O19" i="6" s="1"/>
  <c r="L14" i="6"/>
  <c r="K14" i="6"/>
  <c r="J14" i="6"/>
  <c r="L13" i="6"/>
  <c r="K13" i="6"/>
  <c r="J13" i="6"/>
  <c r="L12" i="6"/>
  <c r="K12" i="6"/>
  <c r="J12" i="6"/>
  <c r="L11" i="6"/>
  <c r="K11" i="6"/>
  <c r="J11" i="6"/>
  <c r="L10" i="6"/>
  <c r="K10" i="6"/>
  <c r="J10" i="6"/>
  <c r="L9" i="6"/>
  <c r="K9" i="6"/>
  <c r="J9" i="6"/>
  <c r="L8" i="6"/>
  <c r="K8" i="6"/>
  <c r="J8" i="6"/>
  <c r="L7" i="6"/>
  <c r="K7" i="6"/>
  <c r="J7" i="6"/>
  <c r="L6" i="6"/>
  <c r="K6" i="6"/>
  <c r="J6" i="6"/>
  <c r="L5" i="6"/>
  <c r="K5" i="6"/>
  <c r="J5" i="6"/>
  <c r="N9" i="6" l="1"/>
  <c r="P9" i="6"/>
  <c r="N14" i="6"/>
  <c r="P14" i="6"/>
  <c r="N37" i="6"/>
  <c r="P37" i="6"/>
  <c r="N35" i="6"/>
  <c r="P35" i="6"/>
  <c r="N36" i="6"/>
  <c r="P36" i="6"/>
  <c r="N12" i="6"/>
  <c r="P12" i="6"/>
  <c r="N11" i="6"/>
  <c r="P11" i="6"/>
  <c r="N6" i="6"/>
  <c r="P6" i="6"/>
  <c r="N7" i="6"/>
  <c r="P7" i="6"/>
  <c r="N13" i="6"/>
  <c r="P13" i="6"/>
  <c r="P38" i="6"/>
  <c r="N38" i="6"/>
  <c r="N34" i="6"/>
  <c r="P34" i="6"/>
  <c r="N5" i="6"/>
  <c r="P5" i="6"/>
  <c r="N8" i="6"/>
  <c r="P8" i="6"/>
  <c r="N10" i="6"/>
  <c r="P10" i="6"/>
  <c r="P33" i="6"/>
  <c r="P32" i="6"/>
  <c r="P31" i="6"/>
  <c r="P30" i="6"/>
  <c r="P29" i="6"/>
  <c r="P23" i="6"/>
  <c r="P22" i="6"/>
  <c r="P21" i="6"/>
  <c r="P20" i="6"/>
  <c r="P19" i="6"/>
  <c r="M34" i="6"/>
  <c r="M29" i="6"/>
  <c r="M35" i="6"/>
  <c r="M30" i="6"/>
  <c r="M36" i="6"/>
  <c r="M31" i="6"/>
  <c r="M37" i="6"/>
  <c r="M32" i="6"/>
  <c r="M38" i="6"/>
  <c r="M33" i="6"/>
  <c r="M10" i="6"/>
  <c r="M11" i="6"/>
  <c r="M12" i="6"/>
  <c r="M13" i="6"/>
  <c r="M14" i="6"/>
  <c r="L22" i="8" l="1"/>
  <c r="K22" i="8"/>
  <c r="J22" i="8"/>
  <c r="N22" i="8" s="1"/>
  <c r="L21" i="8"/>
  <c r="K21" i="8"/>
  <c r="J21" i="8"/>
  <c r="L20" i="8"/>
  <c r="K20" i="8"/>
  <c r="J20" i="8"/>
  <c r="L19" i="8"/>
  <c r="K19" i="8"/>
  <c r="J19" i="8"/>
  <c r="L18" i="8"/>
  <c r="K18" i="8"/>
  <c r="J18" i="8"/>
  <c r="L17" i="8"/>
  <c r="K17" i="8"/>
  <c r="J17" i="8"/>
  <c r="O18" i="8" l="1"/>
  <c r="N18" i="8"/>
  <c r="O19" i="8"/>
  <c r="N19" i="8"/>
  <c r="O20" i="8"/>
  <c r="N20" i="8"/>
  <c r="O21" i="8"/>
  <c r="N21" i="8"/>
  <c r="O17" i="8"/>
  <c r="N17" i="8"/>
  <c r="O22" i="8"/>
  <c r="L5" i="8"/>
  <c r="K7" i="8"/>
  <c r="K5" i="8"/>
  <c r="O5" i="8" s="1"/>
  <c r="L6" i="8"/>
  <c r="L8" i="8"/>
  <c r="K9" i="8"/>
  <c r="L10" i="8"/>
  <c r="K8" i="8"/>
  <c r="J7" i="8"/>
  <c r="M19" i="8" s="1"/>
  <c r="J8" i="8"/>
  <c r="M20" i="8" s="1"/>
  <c r="L9" i="8"/>
  <c r="J6" i="8"/>
  <c r="M18" i="8" s="1"/>
  <c r="J10" i="8"/>
  <c r="M22" i="8" s="1"/>
  <c r="J5" i="8"/>
  <c r="M17" i="8" s="1"/>
  <c r="K6" i="8"/>
  <c r="L7" i="8"/>
  <c r="J9" i="8"/>
  <c r="M21" i="8" s="1"/>
  <c r="K10" i="8"/>
  <c r="J5" i="7"/>
  <c r="K5" i="7"/>
  <c r="L5" i="7"/>
  <c r="O5" i="7" s="1"/>
  <c r="J6" i="7"/>
  <c r="K6" i="7"/>
  <c r="L6" i="7"/>
  <c r="J7" i="7"/>
  <c r="K7" i="7"/>
  <c r="L7" i="7"/>
  <c r="J8" i="7"/>
  <c r="K8" i="7"/>
  <c r="L8" i="7"/>
  <c r="J9" i="7"/>
  <c r="K9" i="7"/>
  <c r="L9" i="7"/>
  <c r="J10" i="7"/>
  <c r="K10" i="7"/>
  <c r="L10" i="7"/>
  <c r="J17" i="7"/>
  <c r="K17" i="7"/>
  <c r="L17" i="7"/>
  <c r="J18" i="7"/>
  <c r="N18" i="7" s="1"/>
  <c r="K18" i="7"/>
  <c r="L18" i="7"/>
  <c r="J19" i="7"/>
  <c r="N19" i="7" s="1"/>
  <c r="K19" i="7"/>
  <c r="L19" i="7"/>
  <c r="J20" i="7"/>
  <c r="N20" i="7" s="1"/>
  <c r="K20" i="7"/>
  <c r="L20" i="7"/>
  <c r="J21" i="7"/>
  <c r="N21" i="7" s="1"/>
  <c r="K21" i="7"/>
  <c r="L21" i="7"/>
  <c r="J22" i="7"/>
  <c r="N22" i="7" s="1"/>
  <c r="K22" i="7"/>
  <c r="L22" i="7"/>
  <c r="J23" i="7"/>
  <c r="K23" i="7"/>
  <c r="L23" i="7"/>
  <c r="J24" i="7"/>
  <c r="N24" i="7" s="1"/>
  <c r="K24" i="7"/>
  <c r="L24" i="7"/>
  <c r="J25" i="7"/>
  <c r="N25" i="7" s="1"/>
  <c r="K25" i="7"/>
  <c r="L25" i="7"/>
  <c r="J26" i="7"/>
  <c r="N26" i="7" s="1"/>
  <c r="K26" i="7"/>
  <c r="L26" i="7"/>
  <c r="J27" i="7"/>
  <c r="N27" i="7" s="1"/>
  <c r="K27" i="7"/>
  <c r="L27" i="7"/>
  <c r="J28" i="7"/>
  <c r="N28" i="7" s="1"/>
  <c r="K28" i="7"/>
  <c r="L28" i="7"/>
  <c r="L56" i="7"/>
  <c r="K56" i="7"/>
  <c r="J56" i="7"/>
  <c r="N56" i="7" s="1"/>
  <c r="L55" i="7"/>
  <c r="K55" i="7"/>
  <c r="J55" i="7"/>
  <c r="N55" i="7" s="1"/>
  <c r="L54" i="7"/>
  <c r="K54" i="7"/>
  <c r="J54" i="7"/>
  <c r="N54" i="7" s="1"/>
  <c r="L53" i="7"/>
  <c r="K53" i="7"/>
  <c r="J53" i="7"/>
  <c r="N53" i="7" s="1"/>
  <c r="L52" i="7"/>
  <c r="K52" i="7"/>
  <c r="J52" i="7"/>
  <c r="N52" i="7" s="1"/>
  <c r="L51" i="7"/>
  <c r="K51" i="7"/>
  <c r="J51" i="7"/>
  <c r="L50" i="7"/>
  <c r="K50" i="7"/>
  <c r="J50" i="7"/>
  <c r="N50" i="7" s="1"/>
  <c r="L49" i="7"/>
  <c r="K49" i="7"/>
  <c r="J49" i="7"/>
  <c r="N49" i="7" s="1"/>
  <c r="L48" i="7"/>
  <c r="K48" i="7"/>
  <c r="J48" i="7"/>
  <c r="N48" i="7" s="1"/>
  <c r="L47" i="7"/>
  <c r="K47" i="7"/>
  <c r="J47" i="7"/>
  <c r="N47" i="7" s="1"/>
  <c r="L46" i="7"/>
  <c r="K46" i="7"/>
  <c r="J46" i="7"/>
  <c r="N46" i="7" s="1"/>
  <c r="L45" i="7"/>
  <c r="K45" i="7"/>
  <c r="J45" i="7"/>
  <c r="L38" i="7"/>
  <c r="K38" i="7"/>
  <c r="J38" i="7"/>
  <c r="L37" i="7"/>
  <c r="K37" i="7"/>
  <c r="J37" i="7"/>
  <c r="L36" i="7"/>
  <c r="K36" i="7"/>
  <c r="J36" i="7"/>
  <c r="L35" i="7"/>
  <c r="K35" i="7"/>
  <c r="J35" i="7"/>
  <c r="L34" i="7"/>
  <c r="K34" i="7"/>
  <c r="J34" i="7"/>
  <c r="L33" i="7"/>
  <c r="K33" i="7"/>
  <c r="J33" i="7"/>
  <c r="O33" i="7" s="1"/>
  <c r="O7" i="7" l="1"/>
  <c r="O17" i="7"/>
  <c r="N17" i="7"/>
  <c r="O23" i="7"/>
  <c r="N23" i="7"/>
  <c r="O6" i="8"/>
  <c r="O51" i="7"/>
  <c r="N51" i="7"/>
  <c r="O27" i="7"/>
  <c r="O45" i="7"/>
  <c r="N45" i="7"/>
  <c r="O21" i="7"/>
  <c r="O8" i="7"/>
  <c r="O9" i="7"/>
  <c r="O10" i="7"/>
  <c r="O6" i="7"/>
  <c r="O7" i="8"/>
  <c r="O19" i="7"/>
  <c r="O9" i="8"/>
  <c r="O20" i="7"/>
  <c r="O10" i="8"/>
  <c r="O22" i="7"/>
  <c r="O18" i="7"/>
  <c r="O8" i="8"/>
  <c r="O28" i="7"/>
  <c r="O25" i="7"/>
  <c r="O24" i="7"/>
  <c r="O26" i="7"/>
  <c r="O34" i="7"/>
  <c r="O35" i="7"/>
  <c r="O36" i="7"/>
  <c r="O37" i="7"/>
  <c r="O38" i="7"/>
  <c r="O46" i="7"/>
  <c r="O47" i="7"/>
  <c r="O48" i="7"/>
  <c r="O49" i="7"/>
  <c r="O50" i="7"/>
  <c r="O52" i="7"/>
  <c r="O53" i="7"/>
  <c r="O54" i="7"/>
  <c r="O55" i="7"/>
  <c r="O56" i="7"/>
  <c r="M23" i="7"/>
  <c r="M17" i="7"/>
  <c r="M24" i="7"/>
  <c r="M18" i="7"/>
  <c r="M25" i="7"/>
  <c r="M19" i="7"/>
  <c r="M26" i="7"/>
  <c r="M20" i="7"/>
  <c r="M27" i="7"/>
  <c r="M21" i="7"/>
  <c r="M28" i="7"/>
  <c r="M22" i="7"/>
  <c r="M51" i="7"/>
  <c r="M45" i="7"/>
  <c r="M52" i="7"/>
  <c r="M46" i="7"/>
  <c r="M53" i="7"/>
  <c r="M47" i="7"/>
  <c r="M54" i="7"/>
  <c r="M48" i="7"/>
  <c r="M55" i="7"/>
  <c r="M49" i="7"/>
  <c r="M56" i="7"/>
  <c r="M50" i="7"/>
  <c r="L103" i="5"/>
  <c r="K103" i="5"/>
  <c r="J103" i="5"/>
  <c r="N103" i="5" s="1"/>
  <c r="L102" i="5"/>
  <c r="K102" i="5"/>
  <c r="J102" i="5"/>
  <c r="N102" i="5" s="1"/>
  <c r="L101" i="5"/>
  <c r="K101" i="5"/>
  <c r="J101" i="5"/>
  <c r="N101" i="5" s="1"/>
  <c r="L100" i="5"/>
  <c r="K100" i="5"/>
  <c r="J100" i="5"/>
  <c r="N100" i="5" s="1"/>
  <c r="L99" i="5"/>
  <c r="K99" i="5"/>
  <c r="J99" i="5"/>
  <c r="N99" i="5" s="1"/>
  <c r="L98" i="5"/>
  <c r="K98" i="5"/>
  <c r="J98" i="5"/>
  <c r="L97" i="5"/>
  <c r="K97" i="5"/>
  <c r="J97" i="5"/>
  <c r="N97" i="5" s="1"/>
  <c r="L96" i="5"/>
  <c r="K96" i="5"/>
  <c r="J96" i="5"/>
  <c r="N96" i="5" s="1"/>
  <c r="L95" i="5"/>
  <c r="K95" i="5"/>
  <c r="J95" i="5"/>
  <c r="N95" i="5" s="1"/>
  <c r="L94" i="5"/>
  <c r="K94" i="5"/>
  <c r="J94" i="5"/>
  <c r="N94" i="5" s="1"/>
  <c r="L93" i="5"/>
  <c r="K93" i="5"/>
  <c r="J93" i="5"/>
  <c r="N93" i="5" s="1"/>
  <c r="L92" i="5"/>
  <c r="K92" i="5"/>
  <c r="J92" i="5"/>
  <c r="L85" i="5"/>
  <c r="K85" i="5"/>
  <c r="J85" i="5"/>
  <c r="L84" i="5"/>
  <c r="K84" i="5"/>
  <c r="J84" i="5"/>
  <c r="L83" i="5"/>
  <c r="K83" i="5"/>
  <c r="J83" i="5"/>
  <c r="L82" i="5"/>
  <c r="K82" i="5"/>
  <c r="J82" i="5"/>
  <c r="L81" i="5"/>
  <c r="K81" i="5"/>
  <c r="J81" i="5"/>
  <c r="L80" i="5"/>
  <c r="K80" i="5"/>
  <c r="J80" i="5"/>
  <c r="O80" i="5" s="1"/>
  <c r="L75" i="5"/>
  <c r="K75" i="5"/>
  <c r="J75" i="5"/>
  <c r="N75" i="5" s="1"/>
  <c r="L74" i="5"/>
  <c r="K74" i="5"/>
  <c r="J74" i="5"/>
  <c r="N74" i="5" s="1"/>
  <c r="L73" i="5"/>
  <c r="K73" i="5"/>
  <c r="J73" i="5"/>
  <c r="N73" i="5" s="1"/>
  <c r="L72" i="5"/>
  <c r="K72" i="5"/>
  <c r="J72" i="5"/>
  <c r="N72" i="5" s="1"/>
  <c r="L71" i="5"/>
  <c r="K71" i="5"/>
  <c r="J71" i="5"/>
  <c r="N71" i="5" s="1"/>
  <c r="L70" i="5"/>
  <c r="K70" i="5"/>
  <c r="J70" i="5"/>
  <c r="L69" i="5"/>
  <c r="K69" i="5"/>
  <c r="J69" i="5"/>
  <c r="L68" i="5"/>
  <c r="K68" i="5"/>
  <c r="J68" i="5"/>
  <c r="L67" i="5"/>
  <c r="K67" i="5"/>
  <c r="J67" i="5"/>
  <c r="L66" i="5"/>
  <c r="K66" i="5"/>
  <c r="J66" i="5"/>
  <c r="L65" i="5"/>
  <c r="K65" i="5"/>
  <c r="J65" i="5"/>
  <c r="L64" i="5"/>
  <c r="K64" i="5"/>
  <c r="J64" i="5"/>
  <c r="O64" i="5" s="1"/>
  <c r="L57" i="5"/>
  <c r="K57" i="5"/>
  <c r="J57" i="5"/>
  <c r="M69" i="5" s="1"/>
  <c r="L56" i="5"/>
  <c r="K56" i="5"/>
  <c r="J56" i="5"/>
  <c r="M68" i="5" s="1"/>
  <c r="L55" i="5"/>
  <c r="K55" i="5"/>
  <c r="J55" i="5"/>
  <c r="M67" i="5" s="1"/>
  <c r="L54" i="5"/>
  <c r="K54" i="5"/>
  <c r="J54" i="5"/>
  <c r="M66" i="5" s="1"/>
  <c r="L53" i="5"/>
  <c r="K53" i="5"/>
  <c r="J53" i="5"/>
  <c r="M65" i="5" s="1"/>
  <c r="L52" i="5"/>
  <c r="K52" i="5"/>
  <c r="J52" i="5"/>
  <c r="O98" i="5" l="1"/>
  <c r="N98" i="5"/>
  <c r="O70" i="5"/>
  <c r="N70" i="5"/>
  <c r="O92" i="5"/>
  <c r="N92" i="5"/>
  <c r="O52" i="5"/>
  <c r="M64" i="5"/>
  <c r="O53" i="5"/>
  <c r="O54" i="5"/>
  <c r="O55" i="5"/>
  <c r="O56" i="5"/>
  <c r="O57" i="5"/>
  <c r="O65" i="5"/>
  <c r="O66" i="5"/>
  <c r="O67" i="5"/>
  <c r="O68" i="5"/>
  <c r="O69" i="5"/>
  <c r="O71" i="5"/>
  <c r="O72" i="5"/>
  <c r="O73" i="5"/>
  <c r="O74" i="5"/>
  <c r="O75" i="5"/>
  <c r="O81" i="5"/>
  <c r="O82" i="5"/>
  <c r="O83" i="5"/>
  <c r="O84" i="5"/>
  <c r="O85" i="5"/>
  <c r="O93" i="5"/>
  <c r="O94" i="5"/>
  <c r="O95" i="5"/>
  <c r="O96" i="5"/>
  <c r="O97" i="5"/>
  <c r="O99" i="5"/>
  <c r="O100" i="5"/>
  <c r="O101" i="5"/>
  <c r="O102" i="5"/>
  <c r="O103" i="5"/>
  <c r="M70" i="5"/>
  <c r="M71" i="5"/>
  <c r="M72" i="5"/>
  <c r="M73" i="5"/>
  <c r="M74" i="5"/>
  <c r="M75" i="5"/>
  <c r="M98" i="5"/>
  <c r="M92" i="5"/>
  <c r="M99" i="5"/>
  <c r="M93" i="5"/>
  <c r="M100" i="5"/>
  <c r="M94" i="5"/>
  <c r="M101" i="5"/>
  <c r="M95" i="5"/>
  <c r="M102" i="5"/>
  <c r="M96" i="5"/>
  <c r="M103" i="5"/>
  <c r="M97" i="5"/>
  <c r="L22" i="5"/>
  <c r="K22" i="5"/>
  <c r="J22" i="5"/>
  <c r="L21" i="5"/>
  <c r="K21" i="5"/>
  <c r="J21" i="5"/>
  <c r="L20" i="5"/>
  <c r="K20" i="5"/>
  <c r="J20" i="5"/>
  <c r="L19" i="5"/>
  <c r="K19" i="5"/>
  <c r="J19" i="5"/>
  <c r="L18" i="5"/>
  <c r="K18" i="5"/>
  <c r="J18" i="5"/>
  <c r="L17" i="5"/>
  <c r="K17" i="5"/>
  <c r="J17" i="5"/>
  <c r="O17" i="5" s="1"/>
  <c r="L16" i="5"/>
  <c r="K16" i="5"/>
  <c r="J16" i="5"/>
  <c r="L15" i="5"/>
  <c r="K15" i="5"/>
  <c r="J15" i="5"/>
  <c r="L14" i="5"/>
  <c r="K14" i="5"/>
  <c r="J14" i="5"/>
  <c r="L13" i="5"/>
  <c r="K13" i="5"/>
  <c r="J13" i="5"/>
  <c r="L12" i="5"/>
  <c r="K12" i="5"/>
  <c r="J12" i="5"/>
  <c r="L11" i="5"/>
  <c r="K11" i="5"/>
  <c r="J11" i="5"/>
  <c r="O11" i="5" s="1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J6" i="5"/>
  <c r="L5" i="5"/>
  <c r="K5" i="5"/>
  <c r="J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J44" i="5"/>
  <c r="J43" i="5"/>
  <c r="J42" i="5"/>
  <c r="J41" i="5"/>
  <c r="J40" i="5"/>
  <c r="J39" i="5"/>
  <c r="O39" i="5" s="1"/>
  <c r="J38" i="5"/>
  <c r="J37" i="5"/>
  <c r="J36" i="5"/>
  <c r="J35" i="5"/>
  <c r="J34" i="5"/>
  <c r="J33" i="5"/>
  <c r="J32" i="5"/>
  <c r="J31" i="5"/>
  <c r="J30" i="5"/>
  <c r="J29" i="5"/>
  <c r="J28" i="5"/>
  <c r="J27" i="5"/>
  <c r="O40" i="5" l="1"/>
  <c r="O41" i="5"/>
  <c r="O42" i="5"/>
  <c r="O43" i="5"/>
  <c r="O44" i="5"/>
  <c r="M17" i="5"/>
  <c r="O5" i="5"/>
  <c r="M18" i="5"/>
  <c r="O6" i="5"/>
  <c r="M20" i="5"/>
  <c r="O8" i="5"/>
  <c r="M21" i="5"/>
  <c r="O9" i="5"/>
  <c r="M22" i="5"/>
  <c r="O10" i="5"/>
  <c r="O12" i="5"/>
  <c r="O13" i="5"/>
  <c r="O14" i="5"/>
  <c r="O15" i="5"/>
  <c r="O16" i="5"/>
  <c r="O18" i="5"/>
  <c r="O19" i="5"/>
  <c r="O20" i="5"/>
  <c r="O21" i="5"/>
  <c r="O22" i="5"/>
  <c r="M19" i="5"/>
  <c r="O7" i="5"/>
  <c r="O27" i="5"/>
  <c r="O28" i="5"/>
  <c r="O29" i="5"/>
  <c r="O30" i="5"/>
  <c r="O31" i="5"/>
  <c r="O32" i="5"/>
  <c r="O33" i="5"/>
  <c r="O34" i="5"/>
  <c r="O35" i="5"/>
  <c r="O36" i="5"/>
  <c r="O37" i="5"/>
  <c r="O38" i="5"/>
  <c r="M33" i="5"/>
  <c r="M39" i="5"/>
  <c r="M34" i="5"/>
  <c r="M40" i="5"/>
  <c r="M41" i="5"/>
  <c r="M35" i="5"/>
  <c r="M42" i="5"/>
  <c r="M36" i="5"/>
  <c r="M43" i="5"/>
  <c r="M44" i="5"/>
  <c r="M37" i="5"/>
  <c r="M11" i="5"/>
  <c r="M13" i="5"/>
  <c r="M15" i="5"/>
  <c r="M12" i="5"/>
  <c r="M14" i="5"/>
  <c r="M16" i="5"/>
  <c r="M38" i="5"/>
</calcChain>
</file>

<file path=xl/sharedStrings.xml><?xml version="1.0" encoding="utf-8"?>
<sst xmlns="http://schemas.openxmlformats.org/spreadsheetml/2006/main" count="476" uniqueCount="47">
  <si>
    <t>PYNQ vs ARM (Multiple Options, 30,000 Steps)</t>
  </si>
  <si>
    <t>Time Taken (s)</t>
  </si>
  <si>
    <t>Platform</t>
  </si>
  <si>
    <t># of Options</t>
  </si>
  <si>
    <t># of Steps</t>
  </si>
  <si>
    <t>Average</t>
  </si>
  <si>
    <t>Min</t>
  </si>
  <si>
    <t>Max</t>
  </si>
  <si>
    <t>Speedup</t>
  </si>
  <si>
    <t>Cortex-A9</t>
  </si>
  <si>
    <t>-</t>
  </si>
  <si>
    <t>Zynq Z7020 - Unoptimised</t>
  </si>
  <si>
    <t>Zynq Z7020 - Optimised</t>
  </si>
  <si>
    <t>ALVEO vs INTEL (Multiple Options, 30,000 Steps)</t>
  </si>
  <si>
    <t>Intel Xeon E5649</t>
  </si>
  <si>
    <t>Alveo u200 - Unoptimised</t>
  </si>
  <si>
    <t>Alveo u200 - Optimised</t>
  </si>
  <si>
    <t>Zynq-7020 vs Cortex A9 (1 option, varying depth)</t>
  </si>
  <si>
    <t>Depth</t>
  </si>
  <si>
    <t>Unoptimised</t>
  </si>
  <si>
    <t>Optimised</t>
  </si>
  <si>
    <t>Cortex-A9 - Unoptmised</t>
  </si>
  <si>
    <t>Cortex-A9 - Optimised</t>
  </si>
  <si>
    <t>Alveo u200 vs Intel Cortex E5649 (1 Option, Varying Steps)</t>
  </si>
  <si>
    <t>Intel Xeon E5649 - Unoptimised</t>
  </si>
  <si>
    <t>Intel Xeon E5649 - Optimised</t>
  </si>
  <si>
    <t>Zynq</t>
  </si>
  <si>
    <t>Unoptimised Resource Use</t>
  </si>
  <si>
    <t>Optimised Resource Use</t>
  </si>
  <si>
    <t>Alveo</t>
  </si>
  <si>
    <t>Cortex-A9 - Unoptimised</t>
  </si>
  <si>
    <t>Cortex-A9 - Optimised</t>
  </si>
  <si>
    <t>ALVEO vs INTEL (1 Option, Varying Depth)</t>
  </si>
  <si>
    <t>ZYNQ</t>
  </si>
  <si>
    <t>ALVEO vs INTEL (1 Option, Varying Steps)</t>
  </si>
  <si>
    <t>Time Taken</t>
  </si>
  <si>
    <t>European</t>
  </si>
  <si>
    <t>US</t>
  </si>
  <si>
    <t>Combined</t>
  </si>
  <si>
    <t>Alveo u200</t>
  </si>
  <si>
    <t>PYNQ vs ARM (Varying # paths, fixed steps)</t>
  </si>
  <si>
    <t># of Paths</t>
  </si>
  <si>
    <t>log10</t>
  </si>
  <si>
    <t>Fixed Point vs Floating Point</t>
  </si>
  <si>
    <t>Floating Point</t>
  </si>
  <si>
    <t>Fixed Point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</si>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</sst>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1" fillId="0" borderId="1" xfId="0" applyFont="1" applyFill="1" applyBorder="1"/>
    <xf numFmtId="0" fontId="1" fillId="0" borderId="6" xfId="0" applyFont="1" applyBorder="1"/>
    <xf numFmtId="0" fontId="1" fillId="0" borderId="6" xfId="0" applyFont="1" applyFill="1" applyBorder="1"/>
    <xf numFmtId="164" fontId="0" fillId="3" borderId="1" xfId="0" applyNumberFormat="1" applyFill="1" applyBorder="1"/>
    <xf numFmtId="164" fontId="0" fillId="2" borderId="1" xfId="0" applyNumberFormat="1" applyFill="1" applyBorder="1"/>
    <xf numFmtId="0" fontId="0" fillId="3" borderId="1" xfId="0" applyFill="1" applyBorder="1" applyAlignment="1">
      <alignment horizontal="center"/>
    </xf>
    <xf numFmtId="0" fontId="1" fillId="0" borderId="5" xfId="0" applyFont="1" applyFill="1" applyBorder="1"/>
    <xf numFmtId="0" fontId="0" fillId="4" borderId="0" xfId="0" applyFill="1"/>
    <xf numFmtId="0" fontId="0" fillId="0" borderId="0" xfId="0" applyFill="1" applyBorder="1"/>
    <xf numFmtId="0" fontId="1" fillId="0" borderId="0" xfId="0" applyFont="1"/>
    <xf numFmtId="0" fontId="0" fillId="5" borderId="1" xfId="0" applyFill="1" applyBorder="1"/>
    <xf numFmtId="164" fontId="0" fillId="5" borderId="1" xfId="0" applyNumberForma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/>
    <xf numFmtId="0" fontId="0" fillId="3" borderId="0" xfId="0" applyFill="1" applyBorder="1" applyAlignment="1">
      <alignment horizontal="center"/>
    </xf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5" borderId="7" xfId="0" applyFill="1" applyBorder="1"/>
    <xf numFmtId="164" fontId="0" fillId="5" borderId="7" xfId="0" applyNumberFormat="1" applyFill="1" applyBorder="1"/>
    <xf numFmtId="0" fontId="0" fillId="5" borderId="7" xfId="0" applyFill="1" applyBorder="1" applyAlignment="1">
      <alignment horizontal="center"/>
    </xf>
    <xf numFmtId="0" fontId="0" fillId="5" borderId="8" xfId="0" applyFill="1" applyBorder="1"/>
    <xf numFmtId="164" fontId="0" fillId="5" borderId="8" xfId="0" applyNumberFormat="1" applyFill="1" applyBorder="1"/>
    <xf numFmtId="0" fontId="0" fillId="5" borderId="9" xfId="0" applyFill="1" applyBorder="1" applyAlignment="1">
      <alignment horizontal="center"/>
    </xf>
    <xf numFmtId="0" fontId="0" fillId="4" borderId="7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10" xfId="0" applyFill="1" applyBorder="1"/>
    <xf numFmtId="0" fontId="0" fillId="5" borderId="10" xfId="0" applyFill="1" applyBorder="1"/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164" fontId="0" fillId="5" borderId="2" xfId="0" applyNumberFormat="1" applyFill="1" applyBorder="1"/>
    <xf numFmtId="164" fontId="0" fillId="4" borderId="2" xfId="0" applyNumberFormat="1" applyFill="1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0" fillId="2" borderId="1" xfId="0" applyFill="1" applyBorder="1" applyAlignment="1">
      <alignment horizontal="center"/>
    </xf>
    <xf numFmtId="0" fontId="0" fillId="6" borderId="1" xfId="0" applyFill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165" fontId="0" fillId="3" borderId="1" xfId="0" applyNumberFormat="1" applyFill="1" applyBorder="1"/>
    <xf numFmtId="165" fontId="0" fillId="2" borderId="1" xfId="0" applyNumberFormat="1" applyFill="1" applyBorder="1"/>
    <xf numFmtId="0" fontId="1" fillId="0" borderId="10" xfId="0" applyFont="1" applyFill="1" applyBorder="1"/>
    <xf numFmtId="0" fontId="1" fillId="0" borderId="2" xfId="0" applyFont="1" applyFill="1" applyBorder="1"/>
    <xf numFmtId="0" fontId="0" fillId="3" borderId="6" xfId="0" applyFill="1" applyBorder="1" applyAlignment="1">
      <alignment horizontal="center"/>
    </xf>
    <xf numFmtId="165" fontId="0" fillId="6" borderId="1" xfId="0" applyNumberFormat="1" applyFill="1" applyBorder="1"/>
    <xf numFmtId="0" fontId="1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6" borderId="2" xfId="0" applyNumberFormat="1" applyFill="1" applyBorder="1" applyAlignment="1">
      <alignment horizontal="center"/>
    </xf>
    <xf numFmtId="0" fontId="1" fillId="0" borderId="10" xfId="0" applyFont="1" applyBorder="1"/>
    <xf numFmtId="0" fontId="0" fillId="0" borderId="10" xfId="0" applyFill="1" applyBorder="1"/>
    <xf numFmtId="164" fontId="0" fillId="0" borderId="0" xfId="0" applyNumberFormat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'EU Binomial Tree'!$B$27</c:f>
              <c:strCache>
                <c:ptCount val="1"/>
                <c:pt idx="0">
                  <c:v>Intel Xeon E5649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'EU Binomial Tree'!$C$27:$C$32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'EU Binomial Tree'!$J$27:$J$32</c:f>
              <c:numCache>
                <c:formatCode>#,##0.00000</c:formatCode>
                <c:ptCount val="6"/>
                <c:pt idx="0">
                  <c:v>18.956375200000004</c:v>
                </c:pt>
                <c:pt idx="1">
                  <c:v>60.423564400000011</c:v>
                </c:pt>
                <c:pt idx="2">
                  <c:v>104.371773</c:v>
                </c:pt>
                <c:pt idx="3">
                  <c:v>166.28781079999999</c:v>
                </c:pt>
                <c:pt idx="4">
                  <c:v>211.52159879999999</c:v>
                </c:pt>
                <c:pt idx="5">
                  <c:v>269.77888739999997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0-47FB-B187-5AC6C161A3CB}"/>
            </c:ext>
          </c:extLst>
        </c:ser>
        <c:ser>
          <c:idx val="1"/>
          <c:order val="1"/>
          <c:tx>
            <c:strRef>
              <c:f>'EU Binomial Tree'!$B$33</c:f>
              <c:strCache>
                <c:ptCount val="1"/>
                <c:pt idx="0">
                  <c:v>Alveo u200 - Unoptimised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'EU Binomial Tree'!$C$27:$C$32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'EU Binomial Tree'!$J$33:$J$38</c:f>
              <c:numCache>
                <c:formatCode>#,##0.00000</c:formatCode>
                <c:ptCount val="6"/>
                <c:pt idx="0">
                  <c:v>3.0056258952000001</c:v>
                </c:pt>
                <c:pt idx="1">
                  <c:v>15.026274754799999</c:v>
                </c:pt>
                <c:pt idx="2">
                  <c:v>30.052032051000005</c:v>
                </c:pt>
                <c:pt idx="3">
                  <c:v>45.077824759599999</c:v>
                </c:pt>
                <c:pt idx="4">
                  <c:v>60.103609648199992</c:v>
                </c:pt>
                <c:pt idx="5">
                  <c:v>75.129437250999985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0-47FB-B187-5AC6C161A3CB}"/>
            </c:ext>
          </c:extLst>
        </c:ser>
        <c:ser>
          <c:idx val="2"/>
          <c:order val="2"/>
          <c:tx>
            <c:strRef>
              <c:f>'EU Binomial Tree'!$B$39</c:f>
              <c:strCache>
                <c:ptCount val="1"/>
                <c:pt idx="0">
                  <c:v>Alveo u200 - Optimised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'EU Binomial Tree'!$C$27:$C$32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'EU Binomial Tree'!$J$39:$J$44</c:f>
              <c:numCache>
                <c:formatCode>#,##0.00000</c:formatCode>
                <c:ptCount val="6"/>
                <c:pt idx="0">
                  <c:v>1.5036369000000003</c:v>
                </c:pt>
                <c:pt idx="1">
                  <c:v>7.5159305599999993</c:v>
                </c:pt>
                <c:pt idx="2">
                  <c:v>15.031328400000001</c:v>
                </c:pt>
                <c:pt idx="3">
                  <c:v>22.546737400000001</c:v>
                </c:pt>
                <c:pt idx="4">
                  <c:v>30.062127399999998</c:v>
                </c:pt>
                <c:pt idx="5">
                  <c:v>37.577536599999995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60-47FB-B187-5AC6C161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166415"/>
        <c:axId val="2028892575"/>
      </c:lineChart>
      <c:catAx>
        <c:axId val="193016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Options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92575"/>
        <c:crosses val="autoZero"/>
        <c:auto val="1"/>
        <c:lblAlgn val="ctr"/>
        <c:lblOffset val="100"/>
        <c:noMultiLvlLbl val="0"/>
      </c:catAx>
      <c:valAx>
        <c:axId val="20288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6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 Monte Carlo'!$B$5</c:f>
              <c:strCache>
                <c:ptCount val="1"/>
                <c:pt idx="0">
                  <c:v>Cortex-A9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'EU Monte Carlo'!$C$5:$C$9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'EU Monte Carlo'!$N$5:$N$9</c:f>
              <c:numCache>
                <c:formatCode>General</c:formatCode>
                <c:ptCount val="5"/>
                <c:pt idx="0">
                  <c:v>-1.7552826214120831</c:v>
                </c:pt>
                <c:pt idx="1">
                  <c:v>-0.76340832915399559</c:v>
                </c:pt>
                <c:pt idx="2">
                  <c:v>0.23682746668784277</c:v>
                </c:pt>
                <c:pt idx="3">
                  <c:v>1.2374518831892891</c:v>
                </c:pt>
                <c:pt idx="4">
                  <c:v>2.2399439417943832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0-448C-8AAD-5D17F2DFCA18}"/>
            </c:ext>
          </c:extLst>
        </c:ser>
        <c:ser>
          <c:idx val="1"/>
          <c:order val="1"/>
          <c:tx>
            <c:strRef>
              <c:f>'EU Monte Carlo'!$B$10</c:f>
              <c:strCache>
                <c:ptCount val="1"/>
                <c:pt idx="0">
                  <c:v>Zynq Z7020 - Unoptimised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'EU Monte Carlo'!$C$5:$C$9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'EU Monte Carlo'!$N$10:$N$14</c:f>
              <c:numCache>
                <c:formatCode>General</c:formatCode>
                <c:ptCount val="5"/>
                <c:pt idx="0">
                  <c:v>-1.8179621658651532</c:v>
                </c:pt>
                <c:pt idx="1">
                  <c:v>-0.82451601948451869</c:v>
                </c:pt>
                <c:pt idx="2">
                  <c:v>0.17486911565726163</c:v>
                </c:pt>
                <c:pt idx="3">
                  <c:v>1.1747955300506299</c:v>
                </c:pt>
                <c:pt idx="4">
                  <c:v>2.1747882044905351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0-448C-8AAD-5D17F2DFC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044672"/>
        <c:axId val="471042376"/>
      </c:lineChart>
      <c:catAx>
        <c:axId val="47104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42376"/>
        <c:crosses val="autoZero"/>
        <c:auto val="1"/>
        <c:lblAlgn val="ctr"/>
        <c:lblOffset val="100"/>
        <c:noMultiLvlLbl val="0"/>
      </c:catAx>
      <c:valAx>
        <c:axId val="47104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(log10(s))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 Monte Carlo'!$B$19</c:f>
              <c:strCache>
                <c:ptCount val="1"/>
                <c:pt idx="0">
                  <c:v>Intel Xeon E5649 - Unoptimised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'EU Monte Carlo'!$C$34:$C$38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'EU Monte Carlo'!$O$19:$O$23</c:f>
              <c:numCache>
                <c:formatCode>General</c:formatCode>
                <c:ptCount val="5"/>
                <c:pt idx="0">
                  <c:v>-2.2978970313100713</c:v>
                </c:pt>
                <c:pt idx="1">
                  <c:v>-1.3276989028484343</c:v>
                </c:pt>
                <c:pt idx="2">
                  <c:v>-0.47560673425191946</c:v>
                </c:pt>
                <c:pt idx="3">
                  <c:v>0.47947211518951421</c:v>
                </c:pt>
                <c:pt idx="4">
                  <c:v>1.4303301528246355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4-4425-9C6F-0DCC93009DAB}"/>
            </c:ext>
          </c:extLst>
        </c:ser>
        <c:ser>
          <c:idx val="3"/>
          <c:order val="1"/>
          <c:tx>
            <c:strRef>
              <c:f>'EU Monte Carlo'!$B$24</c:f>
              <c:strCache>
                <c:ptCount val="1"/>
                <c:pt idx="0">
                  <c:v>Intel Xeon E5649 - Optimised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'EU Monte Carlo'!$O$24:$O$28</c:f>
              <c:numCache>
                <c:formatCode>General</c:formatCode>
                <c:ptCount val="5"/>
                <c:pt idx="0">
                  <c:v>-2.4229910178688709</c:v>
                </c:pt>
                <c:pt idx="1">
                  <c:v>-1.4486061223556723</c:v>
                </c:pt>
                <c:pt idx="2">
                  <c:v>-0.58345268461748412</c:v>
                </c:pt>
                <c:pt idx="3">
                  <c:v>0.35983684780510816</c:v>
                </c:pt>
                <c:pt idx="4">
                  <c:v>1.3047495278673664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E-41DD-B0F9-3CD0069834BB}"/>
            </c:ext>
          </c:extLst>
        </c:ser>
        <c:ser>
          <c:idx val="1"/>
          <c:order val="2"/>
          <c:tx>
            <c:strRef>
              <c:f>'EU Monte Carlo'!$B$29</c:f>
              <c:strCache>
                <c:ptCount val="1"/>
                <c:pt idx="0">
                  <c:v>Alveo u200 - Unoptimised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'EU Monte Carlo'!$C$34:$C$38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'EU Monte Carlo'!$O$29:$O$33</c:f>
              <c:numCache>
                <c:formatCode>General</c:formatCode>
                <c:ptCount val="5"/>
                <c:pt idx="0">
                  <c:v>-2.0354829834937762</c:v>
                </c:pt>
                <c:pt idx="1">
                  <c:v>-1.0575468917237931</c:v>
                </c:pt>
                <c:pt idx="2">
                  <c:v>-6.0001523814779911E-2</c:v>
                </c:pt>
                <c:pt idx="3">
                  <c:v>0.9397380070565049</c:v>
                </c:pt>
                <c:pt idx="4">
                  <c:v>1.9397132221189168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4-4425-9C6F-0DCC93009DAB}"/>
            </c:ext>
          </c:extLst>
        </c:ser>
        <c:ser>
          <c:idx val="2"/>
          <c:order val="3"/>
          <c:tx>
            <c:strRef>
              <c:f>'EU Monte Carlo'!$B$34</c:f>
              <c:strCache>
                <c:ptCount val="1"/>
                <c:pt idx="0">
                  <c:v>Alveo u200 - Optimised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'EU Monte Carlo'!$C$34:$C$38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'EU Monte Carlo'!$O$34:$O$38</c:f>
              <c:numCache>
                <c:formatCode>General</c:formatCode>
                <c:ptCount val="5"/>
                <c:pt idx="0">
                  <c:v>-1.6468751709790161</c:v>
                </c:pt>
                <c:pt idx="1">
                  <c:v>-0.65533273009345727</c:v>
                </c:pt>
                <c:pt idx="2">
                  <c:v>0.34370880120775138</c:v>
                </c:pt>
                <c:pt idx="3">
                  <c:v>1.3436164578569243</c:v>
                </c:pt>
                <c:pt idx="4">
                  <c:v>2.3436071657435913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4-4425-9C6F-0DCC93009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250912"/>
        <c:axId val="482251240"/>
      </c:lineChart>
      <c:catAx>
        <c:axId val="48225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51240"/>
        <c:crosses val="autoZero"/>
        <c:auto val="1"/>
        <c:lblAlgn val="ctr"/>
        <c:lblOffset val="100"/>
        <c:noMultiLvlLbl val="0"/>
      </c:catAx>
      <c:valAx>
        <c:axId val="48225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Taken (log(s))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5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'EU Binomial Tree'!$B$5</c:f>
              <c:strCache>
                <c:ptCount val="1"/>
                <c:pt idx="0">
                  <c:v>Cortex-A9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'EU Binomial Tree'!$C$27:$C$32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'EU Binomial Tree'!$J$5:$J$10</c:f>
              <c:numCache>
                <c:formatCode>#,##0.00000</c:formatCode>
                <c:ptCount val="6"/>
                <c:pt idx="0">
                  <c:v>30.486739399999998</c:v>
                </c:pt>
                <c:pt idx="1">
                  <c:v>152.33261160000001</c:v>
                </c:pt>
                <c:pt idx="2">
                  <c:v>304.65718279999999</c:v>
                </c:pt>
                <c:pt idx="3">
                  <c:v>456.98642140000004</c:v>
                </c:pt>
                <c:pt idx="4">
                  <c:v>609.22486140000001</c:v>
                </c:pt>
                <c:pt idx="5">
                  <c:v>763.84942700000011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D-452B-B9A8-B3BD4B49C8B8}"/>
            </c:ext>
          </c:extLst>
        </c:ser>
        <c:ser>
          <c:idx val="1"/>
          <c:order val="1"/>
          <c:tx>
            <c:strRef>
              <c:f>'EU Binomial Tree'!$B$11</c:f>
              <c:strCache>
                <c:ptCount val="1"/>
                <c:pt idx="0">
                  <c:v>Zynq Z7020 - Unoptimised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'EU Binomial Tree'!$C$27:$C$32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'EU Binomial Tree'!$J$11:$J$16</c:f>
              <c:numCache>
                <c:formatCode>#,##0.00000</c:formatCode>
                <c:ptCount val="6"/>
                <c:pt idx="0">
                  <c:v>54.013840800000004</c:v>
                </c:pt>
                <c:pt idx="1">
                  <c:v>270.03826519999996</c:v>
                </c:pt>
                <c:pt idx="2">
                  <c:v>540.07273599999996</c:v>
                </c:pt>
                <c:pt idx="3">
                  <c:v>810.11249080000005</c:v>
                </c:pt>
                <c:pt idx="4">
                  <c:v>1080.1473958000001</c:v>
                </c:pt>
                <c:pt idx="5">
                  <c:v>1350.1865886000001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D-452B-B9A8-B3BD4B49C8B8}"/>
            </c:ext>
          </c:extLst>
        </c:ser>
        <c:ser>
          <c:idx val="2"/>
          <c:order val="2"/>
          <c:tx>
            <c:strRef>
              <c:f>'EU Binomial Tree'!$B$17</c:f>
              <c:strCache>
                <c:ptCount val="1"/>
                <c:pt idx="0">
                  <c:v>Zynq Z7020 - Optimised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'EU Binomial Tree'!$C$27:$C$32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'EU Binomial Tree'!$J$17:$J$22</c:f>
              <c:numCache>
                <c:formatCode>#,##0.00000</c:formatCode>
                <c:ptCount val="6"/>
                <c:pt idx="0">
                  <c:v>4.5057548000000001</c:v>
                </c:pt>
                <c:pt idx="1">
                  <c:v>22.528010000000002</c:v>
                </c:pt>
                <c:pt idx="2">
                  <c:v>45.0558002</c:v>
                </c:pt>
                <c:pt idx="3">
                  <c:v>67.583601800000011</c:v>
                </c:pt>
                <c:pt idx="4">
                  <c:v>90.111410199999995</c:v>
                </c:pt>
                <c:pt idx="5">
                  <c:v>112.6392014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D-452B-B9A8-B3BD4B49C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166415"/>
        <c:axId val="2028892575"/>
      </c:lineChart>
      <c:catAx>
        <c:axId val="193016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Options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92575"/>
        <c:crosses val="autoZero"/>
        <c:auto val="1"/>
        <c:lblAlgn val="ctr"/>
        <c:lblOffset val="100"/>
        <c:noMultiLvlLbl val="0"/>
      </c:catAx>
      <c:valAx>
        <c:axId val="20288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6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'EU Binomial Tree'!$B$80</c:f>
              <c:strCache>
                <c:ptCount val="1"/>
                <c:pt idx="0">
                  <c:v>Intel Xeon E5649 - Unoptimised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'EU Binomial Tree'!$D$80:$D$85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'EU Binomial Tree'!$J$80:$J$85</c:f>
              <c:numCache>
                <c:formatCode>#,##0.00000</c:formatCode>
                <c:ptCount val="6"/>
                <c:pt idx="0">
                  <c:v>0.47341860000000002</c:v>
                </c:pt>
                <c:pt idx="1">
                  <c:v>2.1093177999999999</c:v>
                </c:pt>
                <c:pt idx="2">
                  <c:v>4.6811528000000004</c:v>
                </c:pt>
                <c:pt idx="3">
                  <c:v>8.2316597999999992</c:v>
                </c:pt>
                <c:pt idx="4">
                  <c:v>11.257024399999999</c:v>
                </c:pt>
                <c:pt idx="5">
                  <c:v>19.006608399999998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3-4F52-8926-76450520D695}"/>
            </c:ext>
          </c:extLst>
        </c:ser>
        <c:ser>
          <c:idx val="3"/>
          <c:order val="1"/>
          <c:tx>
            <c:strRef>
              <c:f>'EU Binomial Tree'!$B$86</c:f>
              <c:strCache>
                <c:ptCount val="1"/>
                <c:pt idx="0">
                  <c:v>Intel Xeon E5649 - Optimised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'EU Binomial Tree'!$J$86:$J$91</c:f>
              <c:numCache>
                <c:formatCode>#,##0.00000</c:formatCode>
                <c:ptCount val="6"/>
                <c:pt idx="0">
                  <c:v>0.14689219999999997</c:v>
                </c:pt>
                <c:pt idx="1">
                  <c:v>0.56513300000000011</c:v>
                </c:pt>
                <c:pt idx="2">
                  <c:v>1.2968515999999999</c:v>
                </c:pt>
                <c:pt idx="3">
                  <c:v>2.3694556000000002</c:v>
                </c:pt>
                <c:pt idx="4">
                  <c:v>3.6029758000000003</c:v>
                </c:pt>
                <c:pt idx="5">
                  <c:v>5.1360928000000001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A-42D2-93B3-6F62F6ED5C6A}"/>
            </c:ext>
          </c:extLst>
        </c:ser>
        <c:ser>
          <c:idx val="1"/>
          <c:order val="2"/>
          <c:tx>
            <c:strRef>
              <c:f>'EU Binomial Tree'!$B$92</c:f>
              <c:strCache>
                <c:ptCount val="1"/>
                <c:pt idx="0">
                  <c:v>Alveo u200 - Unoptimised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'EU Binomial Tree'!$D$80:$D$85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'EU Binomial Tree'!$J$92:$J$97</c:f>
              <c:numCache>
                <c:formatCode>#,##0.00000</c:formatCode>
                <c:ptCount val="6"/>
                <c:pt idx="0">
                  <c:v>8.4709713199999981E-2</c:v>
                </c:pt>
                <c:pt idx="1">
                  <c:v>0.33558671140000007</c:v>
                </c:pt>
                <c:pt idx="2">
                  <c:v>0.75312606339999999</c:v>
                </c:pt>
                <c:pt idx="3">
                  <c:v>1.3373016066000001</c:v>
                </c:pt>
                <c:pt idx="4">
                  <c:v>2.0881596031999998</c:v>
                </c:pt>
                <c:pt idx="5">
                  <c:v>3.0056258952000001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3-4F52-8926-76450520D695}"/>
            </c:ext>
          </c:extLst>
        </c:ser>
        <c:ser>
          <c:idx val="2"/>
          <c:order val="3"/>
          <c:tx>
            <c:strRef>
              <c:f>'EU Binomial Tree'!$B$98</c:f>
              <c:strCache>
                <c:ptCount val="1"/>
                <c:pt idx="0">
                  <c:v>Alveo u200 - Optimised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'EU Binomial Tree'!$D$80:$D$85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'EU Binomial Tree'!$J$98:$J$103</c:f>
              <c:numCache>
                <c:formatCode>#,##0.00000</c:formatCode>
                <c:ptCount val="6"/>
                <c:pt idx="0">
                  <c:v>4.2686553399999994E-2</c:v>
                </c:pt>
                <c:pt idx="1">
                  <c:v>0.16824867399999999</c:v>
                </c:pt>
                <c:pt idx="2">
                  <c:v>0.37708442799999997</c:v>
                </c:pt>
                <c:pt idx="3">
                  <c:v>0.66927504599999998</c:v>
                </c:pt>
                <c:pt idx="4">
                  <c:v>1.0448095000000002</c:v>
                </c:pt>
                <c:pt idx="5">
                  <c:v>1.5036369000000003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3-4F52-8926-76450520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166415"/>
        <c:axId val="2028892575"/>
      </c:lineChart>
      <c:catAx>
        <c:axId val="193016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of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92575"/>
        <c:crosses val="autoZero"/>
        <c:auto val="1"/>
        <c:lblAlgn val="ctr"/>
        <c:lblOffset val="100"/>
        <c:noMultiLvlLbl val="0"/>
      </c:catAx>
      <c:valAx>
        <c:axId val="20288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6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'EU Binomial Tree'!$B$52</c:f>
              <c:strCache>
                <c:ptCount val="1"/>
                <c:pt idx="0">
                  <c:v>Cortex-A9 - Unoptmised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'EU Binomial Tree'!$D$80:$D$85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'EU Binomial Tree'!$J$52:$J$57</c:f>
              <c:numCache>
                <c:formatCode>#,##0.00000</c:formatCode>
                <c:ptCount val="6"/>
                <c:pt idx="0">
                  <c:v>0.86554439999999988</c:v>
                </c:pt>
                <c:pt idx="1">
                  <c:v>3.4440000000000004</c:v>
                </c:pt>
                <c:pt idx="2">
                  <c:v>7.6973965999999994</c:v>
                </c:pt>
                <c:pt idx="3">
                  <c:v>13.5631328</c:v>
                </c:pt>
                <c:pt idx="4">
                  <c:v>21.049190799999998</c:v>
                </c:pt>
                <c:pt idx="5">
                  <c:v>30.203962999999998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2-47A9-AE61-E6489210F333}"/>
            </c:ext>
          </c:extLst>
        </c:ser>
        <c:ser>
          <c:idx val="3"/>
          <c:order val="1"/>
          <c:tx>
            <c:strRef>
              <c:f>'EU Binomial Tree'!$B$58</c:f>
              <c:strCache>
                <c:ptCount val="1"/>
                <c:pt idx="0">
                  <c:v>Cortex-A9 - Optimised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'EU Binomial Tree'!$J$58:$J$63</c:f>
              <c:numCache>
                <c:formatCode>#,##0.00000</c:formatCode>
                <c:ptCount val="6"/>
                <c:pt idx="0">
                  <c:v>0.21916839999999999</c:v>
                </c:pt>
                <c:pt idx="1">
                  <c:v>0.89586699999999997</c:v>
                </c:pt>
                <c:pt idx="2">
                  <c:v>2.1336880000000003</c:v>
                </c:pt>
                <c:pt idx="3">
                  <c:v>4.0079038000000002</c:v>
                </c:pt>
                <c:pt idx="4">
                  <c:v>6.4427409999999998</c:v>
                </c:pt>
                <c:pt idx="5">
                  <c:v>9.4290109999999991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A-4DA8-BEC1-B56FAE0980AF}"/>
            </c:ext>
          </c:extLst>
        </c:ser>
        <c:ser>
          <c:idx val="1"/>
          <c:order val="2"/>
          <c:tx>
            <c:strRef>
              <c:f>'EU Binomial Tree'!$B$64</c:f>
              <c:strCache>
                <c:ptCount val="1"/>
                <c:pt idx="0">
                  <c:v>Zynq Z7020 - Unoptimised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'EU Binomial Tree'!$D$80:$D$85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'EU Binomial Tree'!$J$64:$J$69</c:f>
              <c:numCache>
                <c:formatCode>#,##0.00000</c:formatCode>
                <c:ptCount val="6"/>
                <c:pt idx="0">
                  <c:v>1.5035165999999982</c:v>
                </c:pt>
                <c:pt idx="1">
                  <c:v>6.0056206000000003</c:v>
                </c:pt>
                <c:pt idx="2">
                  <c:v>13.507511600000001</c:v>
                </c:pt>
                <c:pt idx="3">
                  <c:v>24.0094566</c:v>
                </c:pt>
                <c:pt idx="4">
                  <c:v>37.511367800000002</c:v>
                </c:pt>
                <c:pt idx="5">
                  <c:v>54.013840800000004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2-47A9-AE61-E6489210F333}"/>
            </c:ext>
          </c:extLst>
        </c:ser>
        <c:ser>
          <c:idx val="2"/>
          <c:order val="3"/>
          <c:tx>
            <c:strRef>
              <c:f>'EU Binomial Tree'!$B$70</c:f>
              <c:strCache>
                <c:ptCount val="1"/>
                <c:pt idx="0">
                  <c:v>Zynq Z7020 - Optimised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'EU Binomial Tree'!$D$80:$D$85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'EU Binomial Tree'!$J$70:$J$75</c:f>
              <c:numCache>
                <c:formatCode>#,##0.00000</c:formatCode>
                <c:ptCount val="6"/>
                <c:pt idx="0">
                  <c:v>0.126137</c:v>
                </c:pt>
                <c:pt idx="1">
                  <c:v>0.50205840000000002</c:v>
                </c:pt>
                <c:pt idx="2">
                  <c:v>1.1279783999999999</c:v>
                </c:pt>
                <c:pt idx="3">
                  <c:v>2.0039076000000002</c:v>
                </c:pt>
                <c:pt idx="4">
                  <c:v>3.1298256000000002</c:v>
                </c:pt>
                <c:pt idx="5">
                  <c:v>4.5057548000000001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2-47A9-AE61-E6489210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166415"/>
        <c:axId val="2028892575"/>
      </c:lineChart>
      <c:catAx>
        <c:axId val="193016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of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92575"/>
        <c:crosses val="autoZero"/>
        <c:auto val="1"/>
        <c:lblAlgn val="ctr"/>
        <c:lblOffset val="100"/>
        <c:noMultiLvlLbl val="0"/>
      </c:catAx>
      <c:valAx>
        <c:axId val="20288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6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'EU Binomial Tree'!$B$80</c:f>
              <c:strCache>
                <c:ptCount val="1"/>
                <c:pt idx="0">
                  <c:v>Intel Xeon E5649 - Unoptimised</c:v>
                </c:pt>
              </c:strCache>
            </c:strRef>
          </c:tx>
          <c:spPr>
            <a:ln w="15875"/>
          </c:spPr>
          <c:cat>
            <c:numRef>
              <c:f>'EU Binomial Tree'!$D$80:$D$85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'EU Binomial Tree'!$J$80:$J$85</c:f>
              <c:numCache>
                <c:formatCode>#,##0.00000</c:formatCode>
                <c:ptCount val="6"/>
                <c:pt idx="0">
                  <c:v>0.47341860000000002</c:v>
                </c:pt>
                <c:pt idx="1">
                  <c:v>2.1093177999999999</c:v>
                </c:pt>
                <c:pt idx="2">
                  <c:v>4.6811528000000004</c:v>
                </c:pt>
                <c:pt idx="3">
                  <c:v>8.2316597999999992</c:v>
                </c:pt>
                <c:pt idx="4">
                  <c:v>11.257024399999999</c:v>
                </c:pt>
                <c:pt idx="5">
                  <c:v>19.006608399999998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147-48D1-9AF5-9E627FFCC2E5}"/>
            </c:ext>
          </c:extLst>
        </c:ser>
        <c:ser>
          <c:idx val="5"/>
          <c:order val="1"/>
          <c:tx>
            <c:strRef>
              <c:f>'EU Binomial Tree'!$B$86</c:f>
              <c:strCache>
                <c:ptCount val="1"/>
                <c:pt idx="0">
                  <c:v>Intel Xeon E5649 - Optimised</c:v>
                </c:pt>
              </c:strCache>
            </c:strRef>
          </c:tx>
          <c:spPr>
            <a:ln w="15875"/>
          </c:spPr>
          <c:val>
            <c:numRef>
              <c:f>'EU Binomial Tree'!$J$86:$J$91</c:f>
              <c:numCache>
                <c:formatCode>#,##0.00000</c:formatCode>
                <c:ptCount val="6"/>
                <c:pt idx="0">
                  <c:v>0.14689219999999997</c:v>
                </c:pt>
                <c:pt idx="1">
                  <c:v>0.56513300000000011</c:v>
                </c:pt>
                <c:pt idx="2">
                  <c:v>1.2968515999999999</c:v>
                </c:pt>
                <c:pt idx="3">
                  <c:v>2.3694556000000002</c:v>
                </c:pt>
                <c:pt idx="4">
                  <c:v>3.6029758000000003</c:v>
                </c:pt>
                <c:pt idx="5">
                  <c:v>5.1360928000000001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147-48D1-9AF5-9E627FFCC2E5}"/>
            </c:ext>
          </c:extLst>
        </c:ser>
        <c:ser>
          <c:idx val="6"/>
          <c:order val="2"/>
          <c:tx>
            <c:strRef>
              <c:f>'EU Binomial Tree'!$B$92</c:f>
              <c:strCache>
                <c:ptCount val="1"/>
                <c:pt idx="0">
                  <c:v>Alveo u200 - Unoptimised</c:v>
                </c:pt>
              </c:strCache>
            </c:strRef>
          </c:tx>
          <c:spPr>
            <a:ln w="15875"/>
          </c:spPr>
          <c:cat>
            <c:numRef>
              <c:f>'EU Binomial Tree'!$D$80:$D$85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'EU Binomial Tree'!$J$92:$J$97</c:f>
              <c:numCache>
                <c:formatCode>#,##0.00000</c:formatCode>
                <c:ptCount val="6"/>
                <c:pt idx="0">
                  <c:v>8.4709713199999981E-2</c:v>
                </c:pt>
                <c:pt idx="1">
                  <c:v>0.33558671140000007</c:v>
                </c:pt>
                <c:pt idx="2">
                  <c:v>0.75312606339999999</c:v>
                </c:pt>
                <c:pt idx="3">
                  <c:v>1.3373016066000001</c:v>
                </c:pt>
                <c:pt idx="4">
                  <c:v>2.0881596031999998</c:v>
                </c:pt>
                <c:pt idx="5">
                  <c:v>3.0056258952000001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147-48D1-9AF5-9E627FFCC2E5}"/>
            </c:ext>
          </c:extLst>
        </c:ser>
        <c:ser>
          <c:idx val="7"/>
          <c:order val="3"/>
          <c:tx>
            <c:strRef>
              <c:f>'EU Binomial Tree'!$B$98</c:f>
              <c:strCache>
                <c:ptCount val="1"/>
                <c:pt idx="0">
                  <c:v>Alveo u200 - Optimised</c:v>
                </c:pt>
              </c:strCache>
            </c:strRef>
          </c:tx>
          <c:spPr>
            <a:ln w="15875"/>
          </c:spPr>
          <c:cat>
            <c:numRef>
              <c:f>'EU Binomial Tree'!$D$80:$D$85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'EU Binomial Tree'!$J$98:$J$103</c:f>
              <c:numCache>
                <c:formatCode>#,##0.00000</c:formatCode>
                <c:ptCount val="6"/>
                <c:pt idx="0">
                  <c:v>4.2686553399999994E-2</c:v>
                </c:pt>
                <c:pt idx="1">
                  <c:v>0.16824867399999999</c:v>
                </c:pt>
                <c:pt idx="2">
                  <c:v>0.37708442799999997</c:v>
                </c:pt>
                <c:pt idx="3">
                  <c:v>0.66927504599999998</c:v>
                </c:pt>
                <c:pt idx="4">
                  <c:v>1.0448095000000002</c:v>
                </c:pt>
                <c:pt idx="5">
                  <c:v>1.5036369000000003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147-48D1-9AF5-9E627FFCC2E5}"/>
            </c:ext>
          </c:extLst>
        </c:ser>
        <c:ser>
          <c:idx val="0"/>
          <c:order val="4"/>
          <c:tx>
            <c:strRef>
              <c:f>'US Binomial Tree'!$B$33</c:f>
              <c:strCache>
                <c:ptCount val="1"/>
                <c:pt idx="0">
                  <c:v>Intel Xeon E5649 - Unoptimised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'US Binomial Tree'!$D$33:$D$38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'US Binomial Tree'!$J$33:$J$38</c:f>
              <c:numCache>
                <c:formatCode>#,##0.00000</c:formatCode>
                <c:ptCount val="6"/>
                <c:pt idx="0">
                  <c:v>0.1700448</c:v>
                </c:pt>
                <c:pt idx="1">
                  <c:v>0.59184959999999998</c:v>
                </c:pt>
                <c:pt idx="2">
                  <c:v>1.4080315999999999</c:v>
                </c:pt>
                <c:pt idx="3">
                  <c:v>2.4327466000000002</c:v>
                </c:pt>
                <c:pt idx="4">
                  <c:v>3.6627076000000001</c:v>
                </c:pt>
                <c:pt idx="5">
                  <c:v>4.6667645999999996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47-48D1-9AF5-9E627FFCC2E5}"/>
            </c:ext>
          </c:extLst>
        </c:ser>
        <c:ser>
          <c:idx val="3"/>
          <c:order val="5"/>
          <c:tx>
            <c:strRef>
              <c:f>'US Binomial Tree'!$B$39</c:f>
              <c:strCache>
                <c:ptCount val="1"/>
                <c:pt idx="0">
                  <c:v>Intel Xeon E5649 - Optimised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'US Binomial Tree'!$J$39:$J$44</c:f>
              <c:numCache>
                <c:formatCode>#,##0.00000</c:formatCode>
                <c:ptCount val="6"/>
                <c:pt idx="0">
                  <c:v>9.4287199999999988E-2</c:v>
                </c:pt>
                <c:pt idx="1">
                  <c:v>0.31240319999999999</c:v>
                </c:pt>
                <c:pt idx="2">
                  <c:v>0.64005400000000001</c:v>
                </c:pt>
                <c:pt idx="3">
                  <c:v>1.1455230000000001</c:v>
                </c:pt>
                <c:pt idx="4">
                  <c:v>1.7617828</c:v>
                </c:pt>
                <c:pt idx="5">
                  <c:v>2.4689216000000003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47-48D1-9AF5-9E627FFCC2E5}"/>
            </c:ext>
          </c:extLst>
        </c:ser>
        <c:ser>
          <c:idx val="1"/>
          <c:order val="6"/>
          <c:tx>
            <c:strRef>
              <c:f>'US Binomial Tree'!$B$45</c:f>
              <c:strCache>
                <c:ptCount val="1"/>
                <c:pt idx="0">
                  <c:v>Alveo u200 - Unoptimised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'US Binomial Tree'!$D$33:$D$38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'US Binomial Tree'!$J$45:$J$50</c:f>
              <c:numCache>
                <c:formatCode>#,##0.00000</c:formatCode>
                <c:ptCount val="6"/>
                <c:pt idx="0">
                  <c:v>8.524158779999999E-2</c:v>
                </c:pt>
                <c:pt idx="1">
                  <c:v>0.3366289858</c:v>
                </c:pt>
                <c:pt idx="2">
                  <c:v>0.75467348979999993</c:v>
                </c:pt>
                <c:pt idx="3">
                  <c:v>1.3394252396000002</c:v>
                </c:pt>
                <c:pt idx="4">
                  <c:v>2.0907792168000001</c:v>
                </c:pt>
                <c:pt idx="5">
                  <c:v>3.0088204487999994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47-48D1-9AF5-9E627FFCC2E5}"/>
            </c:ext>
          </c:extLst>
        </c:ser>
        <c:ser>
          <c:idx val="2"/>
          <c:order val="7"/>
          <c:tx>
            <c:strRef>
              <c:f>'US Binomial Tree'!$B$51</c:f>
              <c:strCache>
                <c:ptCount val="1"/>
                <c:pt idx="0">
                  <c:v>Alveo u200 - Optimised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'US Binomial Tree'!$D$33:$D$38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'US Binomial Tree'!$J$51:$J$56</c:f>
              <c:numCache>
                <c:formatCode>#,##0.00000</c:formatCode>
                <c:ptCount val="6"/>
                <c:pt idx="0">
                  <c:v>4.31876E-2</c:v>
                </c:pt>
                <c:pt idx="1">
                  <c:v>0.16924540000000002</c:v>
                </c:pt>
                <c:pt idx="2">
                  <c:v>0.37857679999999999</c:v>
                </c:pt>
                <c:pt idx="3">
                  <c:v>0.67125400000000002</c:v>
                </c:pt>
                <c:pt idx="4">
                  <c:v>1.0472600000000001</c:v>
                </c:pt>
                <c:pt idx="5">
                  <c:v>1.506626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47-48D1-9AF5-9E627FFC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166415"/>
        <c:axId val="2028892575"/>
      </c:lineChart>
      <c:catAx>
        <c:axId val="193016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of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92575"/>
        <c:crosses val="autoZero"/>
        <c:auto val="1"/>
        <c:lblAlgn val="ctr"/>
        <c:lblOffset val="100"/>
        <c:noMultiLvlLbl val="0"/>
      </c:catAx>
      <c:valAx>
        <c:axId val="20288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6641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'US Binomial Tree'!$B$33</c:f>
              <c:strCache>
                <c:ptCount val="1"/>
                <c:pt idx="0">
                  <c:v>Intel Xeon E5649 - Unoptimised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'US Binomial Tree'!$D$33:$D$38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'US Binomial Tree'!$J$33:$J$38</c:f>
              <c:numCache>
                <c:formatCode>#,##0.00000</c:formatCode>
                <c:ptCount val="6"/>
                <c:pt idx="0">
                  <c:v>0.1700448</c:v>
                </c:pt>
                <c:pt idx="1">
                  <c:v>0.59184959999999998</c:v>
                </c:pt>
                <c:pt idx="2">
                  <c:v>1.4080315999999999</c:v>
                </c:pt>
                <c:pt idx="3">
                  <c:v>2.4327466000000002</c:v>
                </c:pt>
                <c:pt idx="4">
                  <c:v>3.6627076000000001</c:v>
                </c:pt>
                <c:pt idx="5">
                  <c:v>4.6667645999999996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0-4F3D-BE72-B00A6BC966CF}"/>
            </c:ext>
          </c:extLst>
        </c:ser>
        <c:ser>
          <c:idx val="3"/>
          <c:order val="1"/>
          <c:tx>
            <c:strRef>
              <c:f>'US Binomial Tree'!$B$39</c:f>
              <c:strCache>
                <c:ptCount val="1"/>
                <c:pt idx="0">
                  <c:v>Intel Xeon E5649 - Optimised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'US Binomial Tree'!$J$39:$J$44</c:f>
              <c:numCache>
                <c:formatCode>#,##0.00000</c:formatCode>
                <c:ptCount val="6"/>
                <c:pt idx="0">
                  <c:v>9.4287199999999988E-2</c:v>
                </c:pt>
                <c:pt idx="1">
                  <c:v>0.31240319999999999</c:v>
                </c:pt>
                <c:pt idx="2">
                  <c:v>0.64005400000000001</c:v>
                </c:pt>
                <c:pt idx="3">
                  <c:v>1.1455230000000001</c:v>
                </c:pt>
                <c:pt idx="4">
                  <c:v>1.7617828</c:v>
                </c:pt>
                <c:pt idx="5">
                  <c:v>2.4689216000000003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2-4B82-B0E5-03E1CA19F1BC}"/>
            </c:ext>
          </c:extLst>
        </c:ser>
        <c:ser>
          <c:idx val="1"/>
          <c:order val="2"/>
          <c:tx>
            <c:strRef>
              <c:f>'US Binomial Tree'!$B$45</c:f>
              <c:strCache>
                <c:ptCount val="1"/>
                <c:pt idx="0">
                  <c:v>Alveo u200 - Unoptimised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'US Binomial Tree'!$D$33:$D$38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'US Binomial Tree'!$J$45:$J$50</c:f>
              <c:numCache>
                <c:formatCode>#,##0.00000</c:formatCode>
                <c:ptCount val="6"/>
                <c:pt idx="0">
                  <c:v>8.524158779999999E-2</c:v>
                </c:pt>
                <c:pt idx="1">
                  <c:v>0.3366289858</c:v>
                </c:pt>
                <c:pt idx="2">
                  <c:v>0.75467348979999993</c:v>
                </c:pt>
                <c:pt idx="3">
                  <c:v>1.3394252396000002</c:v>
                </c:pt>
                <c:pt idx="4">
                  <c:v>2.0907792168000001</c:v>
                </c:pt>
                <c:pt idx="5">
                  <c:v>3.0088204487999994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0-4F3D-BE72-B00A6BC966CF}"/>
            </c:ext>
          </c:extLst>
        </c:ser>
        <c:ser>
          <c:idx val="2"/>
          <c:order val="3"/>
          <c:tx>
            <c:strRef>
              <c:f>'US Binomial Tree'!$B$51</c:f>
              <c:strCache>
                <c:ptCount val="1"/>
                <c:pt idx="0">
                  <c:v>Alveo u200 - Optimised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'US Binomial Tree'!$D$33:$D$38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'US Binomial Tree'!$J$51:$J$56</c:f>
              <c:numCache>
                <c:formatCode>#,##0.00000</c:formatCode>
                <c:ptCount val="6"/>
                <c:pt idx="0">
                  <c:v>4.31876E-2</c:v>
                </c:pt>
                <c:pt idx="1">
                  <c:v>0.16924540000000002</c:v>
                </c:pt>
                <c:pt idx="2">
                  <c:v>0.37857679999999999</c:v>
                </c:pt>
                <c:pt idx="3">
                  <c:v>0.67125400000000002</c:v>
                </c:pt>
                <c:pt idx="4">
                  <c:v>1.0472600000000001</c:v>
                </c:pt>
                <c:pt idx="5">
                  <c:v>1.506626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0-4F3D-BE72-B00A6BC96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166415"/>
        <c:axId val="2028892575"/>
      </c:lineChart>
      <c:catAx>
        <c:axId val="193016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of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92575"/>
        <c:crosses val="autoZero"/>
        <c:auto val="1"/>
        <c:lblAlgn val="ctr"/>
        <c:lblOffset val="100"/>
        <c:noMultiLvlLbl val="0"/>
      </c:catAx>
      <c:valAx>
        <c:axId val="20288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6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'US Binomial Tree'!$B$5</c:f>
              <c:strCache>
                <c:ptCount val="1"/>
                <c:pt idx="0">
                  <c:v>Cortex-A9 - Unoptimised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'US Binomial Tree'!$D$5:$D$10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'US Binomial Tree'!$J$5:$J$10</c:f>
              <c:numCache>
                <c:formatCode>#,##0.00000</c:formatCode>
                <c:ptCount val="6"/>
                <c:pt idx="0">
                  <c:v>2.4039928000000002</c:v>
                </c:pt>
                <c:pt idx="1">
                  <c:v>9.7015467999999991</c:v>
                </c:pt>
                <c:pt idx="2">
                  <c:v>21.886125</c:v>
                </c:pt>
                <c:pt idx="3">
                  <c:v>39.409939199999997</c:v>
                </c:pt>
                <c:pt idx="4">
                  <c:v>60.911783800000002</c:v>
                </c:pt>
                <c:pt idx="5">
                  <c:v>87.775782599999999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D-444D-B3A7-DF3C594AD80A}"/>
            </c:ext>
          </c:extLst>
        </c:ser>
        <c:ser>
          <c:idx val="3"/>
          <c:order val="1"/>
          <c:tx>
            <c:strRef>
              <c:f>'US Binomial Tree'!$B$11</c:f>
              <c:strCache>
                <c:ptCount val="1"/>
                <c:pt idx="0">
                  <c:v>Cortex-A9 - Optimised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'US Binomial Tree'!$J$11:$J$16</c:f>
              <c:numCache>
                <c:formatCode>#,##0.00000</c:formatCode>
                <c:ptCount val="6"/>
                <c:pt idx="0">
                  <c:v>0.62431239999999999</c:v>
                </c:pt>
                <c:pt idx="1">
                  <c:v>2.6634296000000002</c:v>
                </c:pt>
                <c:pt idx="2">
                  <c:v>6.1702083999999999</c:v>
                </c:pt>
                <c:pt idx="3">
                  <c:v>11.301823199999999</c:v>
                </c:pt>
                <c:pt idx="4">
                  <c:v>17.434268199999998</c:v>
                </c:pt>
                <c:pt idx="5">
                  <c:v>25.182421999999999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F-4DD2-910C-207ECDF8AC47}"/>
            </c:ext>
          </c:extLst>
        </c:ser>
        <c:ser>
          <c:idx val="1"/>
          <c:order val="2"/>
          <c:tx>
            <c:strRef>
              <c:f>'US Binomial Tree'!$B$17</c:f>
              <c:strCache>
                <c:ptCount val="1"/>
                <c:pt idx="0">
                  <c:v>Zynq Z7020 - Unoptimised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'US Binomial Tree'!$D$5:$D$10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'US Binomial Tree'!$J$17:$J$22</c:f>
              <c:numCache>
                <c:formatCode>#,##0.00000</c:formatCode>
                <c:ptCount val="6"/>
                <c:pt idx="0">
                  <c:v>3.5023139999999997</c:v>
                </c:pt>
                <c:pt idx="1">
                  <c:v>14.0044106</c:v>
                </c:pt>
                <c:pt idx="2">
                  <c:v>31.506651399999999</c:v>
                </c:pt>
                <c:pt idx="3">
                  <c:v>56.008857599999999</c:v>
                </c:pt>
                <c:pt idx="4">
                  <c:v>87.511097799999988</c:v>
                </c:pt>
                <c:pt idx="5">
                  <c:v>126.01313659999998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D-444D-B3A7-DF3C594AD80A}"/>
            </c:ext>
          </c:extLst>
        </c:ser>
        <c:ser>
          <c:idx val="2"/>
          <c:order val="3"/>
          <c:tx>
            <c:strRef>
              <c:f>'US Binomial Tree'!$B$23</c:f>
              <c:strCache>
                <c:ptCount val="1"/>
                <c:pt idx="0">
                  <c:v>Zynq Z7020 - Optimised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'US Binomial Tree'!$D$5:$D$10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'US Binomial Tree'!$J$23:$J$28</c:f>
              <c:numCache>
                <c:formatCode>#,##0.00000</c:formatCode>
                <c:ptCount val="6"/>
                <c:pt idx="0">
                  <c:v>0.12695799999999999</c:v>
                </c:pt>
                <c:pt idx="1">
                  <c:v>0.50370939999999997</c:v>
                </c:pt>
                <c:pt idx="2">
                  <c:v>1.1304665999999999</c:v>
                </c:pt>
                <c:pt idx="3">
                  <c:v>2.0072046000000001</c:v>
                </c:pt>
                <c:pt idx="4">
                  <c:v>3.1339730000000001</c:v>
                </c:pt>
                <c:pt idx="5">
                  <c:v>4.5107113999999999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D-444D-B3A7-DF3C594AD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166415"/>
        <c:axId val="2028892575"/>
      </c:lineChart>
      <c:catAx>
        <c:axId val="193016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of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92575"/>
        <c:crosses val="autoZero"/>
        <c:auto val="1"/>
        <c:lblAlgn val="ctr"/>
        <c:lblOffset val="100"/>
        <c:noMultiLvlLbl val="0"/>
      </c:catAx>
      <c:valAx>
        <c:axId val="20288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6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 Binomial Tree'!$B$5</c:f>
              <c:strCache>
                <c:ptCount val="1"/>
                <c:pt idx="0">
                  <c:v>Intel Xeon E5649 - Unoptimised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'Combined Binomial Tree'!$D$5:$D$10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'Combined Binomial Tree'!$J$5:$J$10</c:f>
              <c:numCache>
                <c:formatCode>#,##0.00000</c:formatCode>
                <c:ptCount val="6"/>
                <c:pt idx="0">
                  <c:v>0.61802299999999999</c:v>
                </c:pt>
                <c:pt idx="1">
                  <c:v>2.5912440000000001</c:v>
                </c:pt>
                <c:pt idx="2">
                  <c:v>5.7943183999999999</c:v>
                </c:pt>
                <c:pt idx="3">
                  <c:v>10.3084638</c:v>
                </c:pt>
                <c:pt idx="4">
                  <c:v>16.326363600000001</c:v>
                </c:pt>
                <c:pt idx="5">
                  <c:v>23.329007400000002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2-4B82-B67F-FB92372F221A}"/>
            </c:ext>
          </c:extLst>
        </c:ser>
        <c:ser>
          <c:idx val="2"/>
          <c:order val="1"/>
          <c:tx>
            <c:strRef>
              <c:f>'Combined Binomial Tree'!$B$11</c:f>
              <c:strCache>
                <c:ptCount val="1"/>
                <c:pt idx="0">
                  <c:v>Intel Xeon E5649 - Optimised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'Combined Binomial Tree'!$J$11:$J$16</c:f>
              <c:numCache>
                <c:formatCode>#,##0.00000</c:formatCode>
                <c:ptCount val="6"/>
                <c:pt idx="0">
                  <c:v>0.2125396</c:v>
                </c:pt>
                <c:pt idx="1">
                  <c:v>0.84508439999999996</c:v>
                </c:pt>
                <c:pt idx="2">
                  <c:v>1.9389888</c:v>
                </c:pt>
                <c:pt idx="3">
                  <c:v>3.3121847999999998</c:v>
                </c:pt>
                <c:pt idx="4">
                  <c:v>5.0851653999999993</c:v>
                </c:pt>
                <c:pt idx="5">
                  <c:v>7.3299037999999994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4-49F2-AAA1-8B754B435B93}"/>
            </c:ext>
          </c:extLst>
        </c:ser>
        <c:ser>
          <c:idx val="1"/>
          <c:order val="2"/>
          <c:tx>
            <c:strRef>
              <c:f>'Combined Binomial Tree'!$B$17</c:f>
              <c:strCache>
                <c:ptCount val="1"/>
                <c:pt idx="0">
                  <c:v>Alveo u200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'Combined Binomial Tree'!$D$5:$D$10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'Combined Binomial Tree'!$J$17:$J$22</c:f>
              <c:numCache>
                <c:formatCode>#,##0.00000</c:formatCode>
                <c:ptCount val="6"/>
                <c:pt idx="0">
                  <c:v>4.3216911599999998E-2</c:v>
                </c:pt>
                <c:pt idx="1">
                  <c:v>0.169253616</c:v>
                </c:pt>
                <c:pt idx="2">
                  <c:v>0.378595234</c:v>
                </c:pt>
                <c:pt idx="3">
                  <c:v>0.67129330600000003</c:v>
                </c:pt>
                <c:pt idx="4">
                  <c:v>1.0472958400000001</c:v>
                </c:pt>
                <c:pt idx="5">
                  <c:v>1.5066712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2-4B82-B67F-FB92372F2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228352"/>
        <c:axId val="547229992"/>
      </c:lineChart>
      <c:catAx>
        <c:axId val="54722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of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29992"/>
        <c:crosses val="autoZero"/>
        <c:auto val="1"/>
        <c:lblAlgn val="ctr"/>
        <c:lblOffset val="100"/>
        <c:noMultiLvlLbl val="0"/>
      </c:catAx>
      <c:valAx>
        <c:axId val="5472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Binomial Tree'!$Q$6:$Q$8</c:f>
              <c:strCache>
                <c:ptCount val="3"/>
                <c:pt idx="0">
                  <c:v>European</c:v>
                </c:pt>
                <c:pt idx="1">
                  <c:v>US</c:v>
                </c:pt>
                <c:pt idx="2">
                  <c:v>Combined</c:v>
                </c:pt>
              </c:strCache>
            </c:strRef>
          </c:cat>
          <c:val>
            <c:numRef>
              <c:f>'Combined Binomial Tree'!$R$6:$R$8</c:f>
              <c:numCache>
                <c:formatCode>General</c:formatCode>
                <c:ptCount val="3"/>
                <c:pt idx="0">
                  <c:v>1.5036369000000003</c:v>
                </c:pt>
                <c:pt idx="1">
                  <c:v>1.506626</c:v>
                </c:pt>
                <c:pt idx="2" formatCode="#,##0.00000">
                  <c:v>1.5066712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2-414C-A372-D66275F7D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007360"/>
        <c:axId val="476009656"/>
      </c:barChart>
      <c:catAx>
        <c:axId val="47600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Binomial Tree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09656"/>
        <c:crosses val="autoZero"/>
        <c:auto val="1"/>
        <c:lblAlgn val="ctr"/>
        <c:lblOffset val="100"/>
        <c:noMultiLvlLbl val="0"/>
      </c:catAx>
      <c:valAx>
        <c:axId val="47600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23</xdr:row>
      <xdr:rowOff>2855</xdr:rowOff>
    </xdr:from>
    <xdr:to>
      <xdr:col>25</xdr:col>
      <xdr:colOff>0</xdr:colOff>
      <xdr:row>43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9BDD8-79B5-474C-99A4-F2723314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607695</xdr:colOff>
      <xdr:row>0</xdr:row>
      <xdr:rowOff>169545</xdr:rowOff>
    </xdr:from>
    <xdr:to>
      <xdr:col>24</xdr:col>
      <xdr:colOff>607695</xdr:colOff>
      <xdr:row>21</xdr:row>
      <xdr:rowOff>170500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AFBD2-6404-4CAF-B32F-A763D09E2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672</xdr:colOff>
      <xdr:row>75</xdr:row>
      <xdr:rowOff>169545</xdr:rowOff>
    </xdr:from>
    <xdr:to>
      <xdr:col>29</xdr:col>
      <xdr:colOff>112059</xdr:colOff>
      <xdr:row>103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D2EF69-0C28-4333-B86E-E40A03A84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571499</xdr:colOff>
      <xdr:row>47</xdr:row>
      <xdr:rowOff>74407</xdr:rowOff>
    </xdr:from>
    <xdr:to>
      <xdr:col>27</xdr:col>
      <xdr:colOff>280146</xdr:colOff>
      <xdr:row>71</xdr:row>
      <xdr:rowOff>67235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77DE1D-ADE4-48C0-99C0-72741D086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11206</xdr:colOff>
      <xdr:row>120</xdr:row>
      <xdr:rowOff>6724</xdr:rowOff>
    </xdr:from>
    <xdr:to>
      <xdr:col>16</xdr:col>
      <xdr:colOff>568474</xdr:colOff>
      <xdr:row>126</xdr:row>
      <xdr:rowOff>98164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CA33C35-2DA4-461C-9D12-7BE12A391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4677" y="17913724"/>
          <a:ext cx="5998284" cy="1234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8966</xdr:colOff>
      <xdr:row>120</xdr:row>
      <xdr:rowOff>17924</xdr:rowOff>
    </xdr:from>
    <xdr:to>
      <xdr:col>7</xdr:col>
      <xdr:colOff>441401</xdr:colOff>
      <xdr:row>126</xdr:row>
      <xdr:rowOff>155084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47C7678-DBA3-4BB1-86A1-A625C1753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66" y="16871571"/>
          <a:ext cx="6179372" cy="121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739588</xdr:colOff>
      <xdr:row>105</xdr:row>
      <xdr:rowOff>190498</xdr:rowOff>
    </xdr:from>
    <xdr:to>
      <xdr:col>13</xdr:col>
      <xdr:colOff>454958</xdr:colOff>
      <xdr:row>117</xdr:row>
      <xdr:rowOff>85723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57C8B4-913E-4B78-882F-8EEC581D2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264" y="17906998"/>
          <a:ext cx="3691778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22412</xdr:colOff>
      <xdr:row>106</xdr:row>
      <xdr:rowOff>22411</xdr:rowOff>
    </xdr:from>
    <xdr:to>
      <xdr:col>4</xdr:col>
      <xdr:colOff>468967</xdr:colOff>
      <xdr:row>117</xdr:row>
      <xdr:rowOff>79561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4FCB8D4-7A9D-41A5-A21F-AF0E5E3BB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30" y="17929411"/>
          <a:ext cx="3682253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179295</xdr:colOff>
      <xdr:row>104</xdr:row>
      <xdr:rowOff>0</xdr:rowOff>
    </xdr:from>
    <xdr:to>
      <xdr:col>31</xdr:col>
      <xdr:colOff>526676</xdr:colOff>
      <xdr:row>138</xdr:row>
      <xdr:rowOff>78441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6F1BF0-C457-499A-A63F-D415A9EBF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605790</xdr:colOff>
      <xdr:row>28</xdr:row>
      <xdr:rowOff>169545</xdr:rowOff>
    </xdr:from>
    <xdr:to>
      <xdr:col>24</xdr:col>
      <xdr:colOff>605790</xdr:colOff>
      <xdr:row>55</xdr:row>
      <xdr:rowOff>162880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FCF0CC4-40C7-4568-88B3-0FF15B6B7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175260</xdr:rowOff>
    </xdr:from>
    <xdr:to>
      <xdr:col>25</xdr:col>
      <xdr:colOff>0</xdr:colOff>
      <xdr:row>27</xdr:row>
      <xdr:rowOff>168595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F2BD3E19-0EE4-45CD-B08C-B736771403FA}"/>
            </a:ext>
            <a:ext uri="{147F2762-F138-4A5C-976F-8EAC2B608ADB}">
              <a16:predDERef xmlns:a16="http://schemas.microsoft.com/office/drawing/2014/main" pred="{CFCF0CC4-40C7-4568-88B3-0FF15B6B7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22860</xdr:colOff>
      <xdr:row>73</xdr:row>
      <xdr:rowOff>38100</xdr:rowOff>
    </xdr:from>
    <xdr:to>
      <xdr:col>8</xdr:col>
      <xdr:colOff>73062</xdr:colOff>
      <xdr:row>79</xdr:row>
      <xdr:rowOff>148590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A09C08-6E40-469F-9644-59E02EA45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" y="8633460"/>
          <a:ext cx="620268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598170</xdr:colOff>
      <xdr:row>72</xdr:row>
      <xdr:rowOff>177165</xdr:rowOff>
    </xdr:from>
    <xdr:to>
      <xdr:col>19</xdr:col>
      <xdr:colOff>154529</xdr:colOff>
      <xdr:row>79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1B126E-926E-4A91-9144-CD6C21618165}"/>
            </a:ext>
            <a:ext uri="{147F2762-F138-4A5C-976F-8EAC2B608ADB}">
              <a16:predDERef xmlns:a16="http://schemas.microsoft.com/office/drawing/2014/main" pred="{ECA09C08-6E40-469F-9644-59E02EA45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3295" y="8511540"/>
          <a:ext cx="6082665" cy="1251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59</xdr:row>
      <xdr:rowOff>85725</xdr:rowOff>
    </xdr:from>
    <xdr:to>
      <xdr:col>15</xdr:col>
      <xdr:colOff>265019</xdr:colOff>
      <xdr:row>70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6097A15-C3AE-49B0-95F1-702E4EAEE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9039225"/>
          <a:ext cx="3695700" cy="216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38100</xdr:rowOff>
    </xdr:from>
    <xdr:to>
      <xdr:col>4</xdr:col>
      <xdr:colOff>214032</xdr:colOff>
      <xdr:row>70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2883DB8-A622-4D2C-9BA3-DBDA37F7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91600"/>
          <a:ext cx="3686175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4762</xdr:rowOff>
    </xdr:from>
    <xdr:to>
      <xdr:col>9</xdr:col>
      <xdr:colOff>171451</xdr:colOff>
      <xdr:row>40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C57BC-3BD1-4102-BA01-230F36C7D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21</xdr:row>
      <xdr:rowOff>76200</xdr:rowOff>
    </xdr:from>
    <xdr:to>
      <xdr:col>23</xdr:col>
      <xdr:colOff>95250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999CB5-0957-450A-8F3C-9324708E1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176212</xdr:rowOff>
    </xdr:from>
    <xdr:to>
      <xdr:col>24</xdr:col>
      <xdr:colOff>295275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C9AE7F-B0A7-44E2-A029-C69559CED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16</xdr:row>
      <xdr:rowOff>176212</xdr:rowOff>
    </xdr:from>
    <xdr:to>
      <xdr:col>24</xdr:col>
      <xdr:colOff>295275</xdr:colOff>
      <xdr:row>36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0B7E31-34A3-446C-B4CB-881EEFE6790F}"/>
            </a:ext>
            <a:ext uri="{147F2762-F138-4A5C-976F-8EAC2B608ADB}">
              <a16:predDERef xmlns:a16="http://schemas.microsoft.com/office/drawing/2014/main" pred="{85C9AE7F-B0A7-44E2-A029-C69559CED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4984-BB17-4AB6-8B30-DFA44B6E8105}">
  <dimension ref="B2:P120"/>
  <sheetViews>
    <sheetView topLeftCell="A42" zoomScale="85" zoomScaleNormal="85" workbookViewId="0">
      <selection activeCell="B49" sqref="B49:N49"/>
    </sheetView>
  </sheetViews>
  <sheetFormatPr defaultRowHeight="15"/>
  <cols>
    <col min="2" max="2" width="28.140625" bestFit="1" customWidth="1"/>
    <col min="3" max="3" width="11.28515625" bestFit="1" customWidth="1"/>
    <col min="4" max="4" width="9.28515625" bestFit="1" customWidth="1"/>
    <col min="5" max="5" width="11.140625" bestFit="1" customWidth="1"/>
    <col min="6" max="6" width="11.28515625" bestFit="1" customWidth="1"/>
    <col min="7" max="7" width="12.7109375" customWidth="1"/>
    <col min="8" max="9" width="11.28515625" bestFit="1" customWidth="1"/>
    <col min="10" max="10" width="13.28515625" bestFit="1" customWidth="1"/>
    <col min="11" max="12" width="11.28515625" bestFit="1" customWidth="1"/>
    <col min="13" max="13" width="12.7109375" bestFit="1" customWidth="1"/>
    <col min="14" max="15" width="12.140625" bestFit="1" customWidth="1"/>
  </cols>
  <sheetData>
    <row r="2" spans="2:16">
      <c r="B2" s="80" t="s">
        <v>0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  <c r="N2" s="17"/>
    </row>
    <row r="3" spans="2:16">
      <c r="B3" s="83"/>
      <c r="C3" s="83"/>
      <c r="D3" s="83"/>
      <c r="E3" s="80" t="s">
        <v>1</v>
      </c>
      <c r="F3" s="81"/>
      <c r="G3" s="81"/>
      <c r="H3" s="81"/>
      <c r="I3" s="81"/>
      <c r="J3" s="81"/>
      <c r="K3" s="81"/>
      <c r="L3" s="81"/>
      <c r="M3" s="82"/>
      <c r="N3" s="17"/>
    </row>
    <row r="4" spans="2:16">
      <c r="B4" s="1" t="s">
        <v>2</v>
      </c>
      <c r="C4" s="1" t="s">
        <v>3</v>
      </c>
      <c r="D4" s="1" t="s">
        <v>4</v>
      </c>
      <c r="E4" s="6">
        <v>1</v>
      </c>
      <c r="F4" s="6">
        <v>2</v>
      </c>
      <c r="G4" s="6">
        <v>3</v>
      </c>
      <c r="H4" s="7">
        <v>4</v>
      </c>
      <c r="I4" s="7">
        <v>5</v>
      </c>
      <c r="J4" s="1" t="s">
        <v>5</v>
      </c>
      <c r="K4" s="1" t="s">
        <v>6</v>
      </c>
      <c r="L4" s="1" t="s">
        <v>7</v>
      </c>
      <c r="M4" s="5" t="s">
        <v>8</v>
      </c>
      <c r="N4" s="11"/>
      <c r="O4" s="11"/>
      <c r="P4" s="4"/>
    </row>
    <row r="5" spans="2:16">
      <c r="B5" s="3" t="s">
        <v>9</v>
      </c>
      <c r="C5" s="3">
        <v>1</v>
      </c>
      <c r="D5" s="3">
        <v>30000</v>
      </c>
      <c r="E5" s="8">
        <v>30.499870999999999</v>
      </c>
      <c r="F5" s="8">
        <v>30.450102999999999</v>
      </c>
      <c r="G5" s="8">
        <v>30.504840000000002</v>
      </c>
      <c r="H5" s="8">
        <v>30.504006</v>
      </c>
      <c r="I5" s="8">
        <v>30.474876999999999</v>
      </c>
      <c r="J5" s="8">
        <f>SUM(E5:I5)/5</f>
        <v>30.486739399999998</v>
      </c>
      <c r="K5" s="8">
        <f>MIN(E5:I5)</f>
        <v>30.450102999999999</v>
      </c>
      <c r="L5" s="8">
        <f>MAX(E5:I5)</f>
        <v>30.504840000000002</v>
      </c>
      <c r="M5" s="10" t="s">
        <v>10</v>
      </c>
      <c r="N5" s="19"/>
      <c r="O5">
        <f t="shared" ref="O5:O9" si="0">J5/$J$5</f>
        <v>1</v>
      </c>
    </row>
    <row r="6" spans="2:16">
      <c r="B6" s="3" t="s">
        <v>9</v>
      </c>
      <c r="C6" s="3">
        <v>5</v>
      </c>
      <c r="D6" s="3">
        <v>30000</v>
      </c>
      <c r="E6" s="8">
        <v>152.28507400000001</v>
      </c>
      <c r="F6" s="8">
        <v>152.27476100000001</v>
      </c>
      <c r="G6" s="8">
        <v>152.321639</v>
      </c>
      <c r="H6" s="8">
        <v>152.399405</v>
      </c>
      <c r="I6" s="12">
        <v>152.38217900000001</v>
      </c>
      <c r="J6" s="8">
        <f t="shared" ref="J6:J22" si="1">SUM(E6:I6)/5</f>
        <v>152.33261160000001</v>
      </c>
      <c r="K6" s="8">
        <f t="shared" ref="K6:K22" si="2">MIN(E6:I6)</f>
        <v>152.27476100000001</v>
      </c>
      <c r="L6" s="8">
        <f t="shared" ref="L6:L22" si="3">MAX(E6:I6)</f>
        <v>152.399405</v>
      </c>
      <c r="M6" s="10" t="s">
        <v>10</v>
      </c>
      <c r="N6" s="19"/>
      <c r="O6">
        <f t="shared" si="0"/>
        <v>4.9966842830033844</v>
      </c>
    </row>
    <row r="7" spans="2:16">
      <c r="B7" s="3" t="s">
        <v>9</v>
      </c>
      <c r="C7" s="3">
        <v>10</v>
      </c>
      <c r="D7" s="3">
        <v>30000</v>
      </c>
      <c r="E7" s="8">
        <v>304.53785199999999</v>
      </c>
      <c r="F7" s="8">
        <v>304.61658799999998</v>
      </c>
      <c r="G7" s="8">
        <v>304.24636900000002</v>
      </c>
      <c r="H7" s="8">
        <v>305.03046699999999</v>
      </c>
      <c r="I7" s="8">
        <v>304.85463800000002</v>
      </c>
      <c r="J7" s="8">
        <f t="shared" si="1"/>
        <v>304.65718279999999</v>
      </c>
      <c r="K7" s="8">
        <f t="shared" si="2"/>
        <v>304.24636900000002</v>
      </c>
      <c r="L7" s="8">
        <f t="shared" si="3"/>
        <v>305.03046699999999</v>
      </c>
      <c r="M7" s="10" t="s">
        <v>10</v>
      </c>
      <c r="N7" s="19"/>
      <c r="O7">
        <f t="shared" si="0"/>
        <v>9.9931048316698643</v>
      </c>
    </row>
    <row r="8" spans="2:16">
      <c r="B8" s="3" t="s">
        <v>9</v>
      </c>
      <c r="C8" s="3">
        <v>15</v>
      </c>
      <c r="D8" s="3">
        <v>30000</v>
      </c>
      <c r="E8" s="8">
        <v>457.67915599999998</v>
      </c>
      <c r="F8" s="8">
        <v>456.88680299999999</v>
      </c>
      <c r="G8" s="8">
        <v>456.536563</v>
      </c>
      <c r="H8" s="8">
        <v>456.16766000000001</v>
      </c>
      <c r="I8" s="8">
        <v>457.661925</v>
      </c>
      <c r="J8" s="8">
        <f t="shared" si="1"/>
        <v>456.98642140000004</v>
      </c>
      <c r="K8" s="8">
        <f t="shared" si="2"/>
        <v>456.16766000000001</v>
      </c>
      <c r="L8" s="8">
        <f t="shared" si="3"/>
        <v>457.67915599999998</v>
      </c>
      <c r="M8" s="10" t="s">
        <v>10</v>
      </c>
      <c r="N8" s="19"/>
      <c r="O8">
        <f t="shared" si="0"/>
        <v>14.989678476406699</v>
      </c>
    </row>
    <row r="9" spans="2:16">
      <c r="B9" s="3" t="s">
        <v>9</v>
      </c>
      <c r="C9" s="3">
        <v>20</v>
      </c>
      <c r="D9" s="3">
        <v>30000</v>
      </c>
      <c r="E9" s="8">
        <v>609.646523</v>
      </c>
      <c r="F9" s="8">
        <v>608.81594500000006</v>
      </c>
      <c r="G9" s="8">
        <v>608.56606299999999</v>
      </c>
      <c r="H9" s="8">
        <v>609.97868400000004</v>
      </c>
      <c r="I9" s="8">
        <v>609.11709199999996</v>
      </c>
      <c r="J9" s="8">
        <f t="shared" si="1"/>
        <v>609.22486140000001</v>
      </c>
      <c r="K9" s="8">
        <f t="shared" si="2"/>
        <v>608.56606299999999</v>
      </c>
      <c r="L9" s="8">
        <f t="shared" si="3"/>
        <v>609.97868400000004</v>
      </c>
      <c r="M9" s="10" t="s">
        <v>10</v>
      </c>
      <c r="N9" s="19"/>
      <c r="O9">
        <f t="shared" si="0"/>
        <v>19.983273822978919</v>
      </c>
    </row>
    <row r="10" spans="2:16">
      <c r="B10" s="3" t="s">
        <v>9</v>
      </c>
      <c r="C10" s="3">
        <v>25</v>
      </c>
      <c r="D10" s="3">
        <v>30000</v>
      </c>
      <c r="E10" s="8">
        <v>761.33419200000003</v>
      </c>
      <c r="F10" s="8">
        <v>768.60096899999996</v>
      </c>
      <c r="G10" s="8">
        <v>768.07981800000005</v>
      </c>
      <c r="H10" s="8">
        <v>759.74865599999998</v>
      </c>
      <c r="I10" s="8">
        <v>761.48350000000005</v>
      </c>
      <c r="J10" s="8">
        <f t="shared" si="1"/>
        <v>763.84942700000011</v>
      </c>
      <c r="K10" s="8">
        <f t="shared" si="2"/>
        <v>759.74865599999998</v>
      </c>
      <c r="L10" s="8">
        <f t="shared" si="3"/>
        <v>768.60096899999996</v>
      </c>
      <c r="M10" s="10" t="s">
        <v>10</v>
      </c>
      <c r="N10" s="19"/>
      <c r="O10">
        <f>J10/$J$5</f>
        <v>25.055136824504103</v>
      </c>
    </row>
    <row r="11" spans="2:16">
      <c r="B11" s="2" t="s">
        <v>11</v>
      </c>
      <c r="C11" s="2">
        <v>1</v>
      </c>
      <c r="D11" s="2">
        <v>30000</v>
      </c>
      <c r="E11" s="9">
        <v>54.014234000000002</v>
      </c>
      <c r="F11" s="9">
        <v>54.014059000000003</v>
      </c>
      <c r="G11" s="9">
        <v>54.013795999999999</v>
      </c>
      <c r="H11" s="9">
        <v>54.013573999999998</v>
      </c>
      <c r="I11" s="9">
        <v>54.013540999999996</v>
      </c>
      <c r="J11" s="9">
        <f t="shared" si="1"/>
        <v>54.013840800000004</v>
      </c>
      <c r="K11" s="9">
        <f t="shared" si="2"/>
        <v>54.013540999999996</v>
      </c>
      <c r="L11" s="9">
        <f t="shared" si="3"/>
        <v>54.014234000000002</v>
      </c>
      <c r="M11" s="2">
        <f>J5/J11</f>
        <v>0.5644245798569465</v>
      </c>
      <c r="N11" s="31"/>
      <c r="O11">
        <f t="shared" ref="O11:O15" si="4">J11/$J$11</f>
        <v>1</v>
      </c>
    </row>
    <row r="12" spans="2:16">
      <c r="B12" s="2" t="s">
        <v>11</v>
      </c>
      <c r="C12" s="2">
        <v>5</v>
      </c>
      <c r="D12" s="2">
        <v>30000</v>
      </c>
      <c r="E12" s="9">
        <v>270.04060800000002</v>
      </c>
      <c r="F12" s="9">
        <v>270.03866199999999</v>
      </c>
      <c r="G12" s="9">
        <v>270.03614399999998</v>
      </c>
      <c r="H12" s="9">
        <v>270.03839900000003</v>
      </c>
      <c r="I12" s="9">
        <v>270.03751299999999</v>
      </c>
      <c r="J12" s="9">
        <f t="shared" si="1"/>
        <v>270.03826519999996</v>
      </c>
      <c r="K12" s="9">
        <f t="shared" si="2"/>
        <v>270.03614399999998</v>
      </c>
      <c r="L12" s="9">
        <f t="shared" si="3"/>
        <v>270.04060800000002</v>
      </c>
      <c r="M12" s="2">
        <f t="shared" ref="M12:M16" si="5">J6/J12</f>
        <v>0.56411490974131773</v>
      </c>
      <c r="N12" s="31"/>
      <c r="O12">
        <f t="shared" si="4"/>
        <v>4.9994272060727063</v>
      </c>
    </row>
    <row r="13" spans="2:16">
      <c r="B13" s="2" t="s">
        <v>11</v>
      </c>
      <c r="C13" s="2">
        <v>10</v>
      </c>
      <c r="D13" s="2">
        <v>30000</v>
      </c>
      <c r="E13" s="9">
        <v>540.07479599999999</v>
      </c>
      <c r="F13" s="9">
        <v>540.07075399999997</v>
      </c>
      <c r="G13" s="9">
        <v>540.07586500000002</v>
      </c>
      <c r="H13" s="9">
        <v>540.07175900000004</v>
      </c>
      <c r="I13" s="9">
        <v>540.07050600000002</v>
      </c>
      <c r="J13" s="9">
        <f t="shared" si="1"/>
        <v>540.07273599999996</v>
      </c>
      <c r="K13" s="9">
        <f t="shared" si="2"/>
        <v>540.07050600000002</v>
      </c>
      <c r="L13" s="9">
        <f t="shared" si="3"/>
        <v>540.07586500000002</v>
      </c>
      <c r="M13" s="2">
        <f t="shared" si="5"/>
        <v>0.56410398543058471</v>
      </c>
      <c r="N13" s="31"/>
      <c r="O13">
        <f t="shared" si="4"/>
        <v>9.9987841634842596</v>
      </c>
    </row>
    <row r="14" spans="2:16">
      <c r="B14" s="2" t="s">
        <v>11</v>
      </c>
      <c r="C14" s="2">
        <v>15</v>
      </c>
      <c r="D14" s="2">
        <v>30000</v>
      </c>
      <c r="E14" s="9">
        <v>810.11336500000004</v>
      </c>
      <c r="F14" s="9">
        <v>810.13437699999997</v>
      </c>
      <c r="G14" s="9">
        <v>810.12375199999997</v>
      </c>
      <c r="H14" s="9">
        <v>810.09362699999997</v>
      </c>
      <c r="I14" s="9">
        <v>810.09733300000005</v>
      </c>
      <c r="J14" s="9">
        <f t="shared" si="1"/>
        <v>810.11249080000005</v>
      </c>
      <c r="K14" s="9">
        <f t="shared" si="2"/>
        <v>810.09362699999997</v>
      </c>
      <c r="L14" s="9">
        <f t="shared" si="3"/>
        <v>810.13437699999997</v>
      </c>
      <c r="M14" s="2">
        <f t="shared" si="5"/>
        <v>0.56410242600841531</v>
      </c>
      <c r="N14" s="31"/>
      <c r="O14">
        <f t="shared" si="4"/>
        <v>14.998238947673574</v>
      </c>
    </row>
    <row r="15" spans="2:16">
      <c r="B15" s="2" t="s">
        <v>11</v>
      </c>
      <c r="C15" s="2">
        <v>20</v>
      </c>
      <c r="D15" s="2">
        <v>30000</v>
      </c>
      <c r="E15" s="9">
        <v>1080.154135</v>
      </c>
      <c r="F15" s="9">
        <v>1080.1515179999999</v>
      </c>
      <c r="G15" s="9">
        <v>1080.1158600000001</v>
      </c>
      <c r="H15" s="9">
        <v>1080.1503070000001</v>
      </c>
      <c r="I15" s="9">
        <v>1080.1651589999999</v>
      </c>
      <c r="J15" s="9">
        <f t="shared" si="1"/>
        <v>1080.1473958000001</v>
      </c>
      <c r="K15" s="9">
        <f t="shared" si="2"/>
        <v>1080.1158600000001</v>
      </c>
      <c r="L15" s="9">
        <f t="shared" si="3"/>
        <v>1080.1651589999999</v>
      </c>
      <c r="M15" s="2">
        <f t="shared" si="5"/>
        <v>0.56402011778104033</v>
      </c>
      <c r="N15" s="31"/>
      <c r="O15">
        <f t="shared" si="4"/>
        <v>19.997603943765466</v>
      </c>
    </row>
    <row r="16" spans="2:16">
      <c r="B16" s="2" t="s">
        <v>11</v>
      </c>
      <c r="C16" s="2">
        <v>25</v>
      </c>
      <c r="D16" s="2">
        <v>30000</v>
      </c>
      <c r="E16" s="9">
        <v>1350.1846840000001</v>
      </c>
      <c r="F16" s="9">
        <v>1350.186412</v>
      </c>
      <c r="G16" s="9">
        <v>1350.1868039999999</v>
      </c>
      <c r="H16" s="9">
        <v>1350.187598</v>
      </c>
      <c r="I16" s="9">
        <v>1350.187445</v>
      </c>
      <c r="J16" s="9">
        <f t="shared" si="1"/>
        <v>1350.1865886000001</v>
      </c>
      <c r="K16" s="9">
        <f t="shared" si="2"/>
        <v>1350.1846840000001</v>
      </c>
      <c r="L16" s="9">
        <f t="shared" si="3"/>
        <v>1350.187598</v>
      </c>
      <c r="M16" s="2">
        <f t="shared" si="5"/>
        <v>0.56573619783324225</v>
      </c>
      <c r="N16" s="31"/>
      <c r="O16">
        <f>J16/$J$11</f>
        <v>24.997048323214223</v>
      </c>
    </row>
    <row r="17" spans="2:16">
      <c r="B17" s="3" t="s">
        <v>12</v>
      </c>
      <c r="C17" s="3">
        <v>1</v>
      </c>
      <c r="D17" s="3">
        <v>30000</v>
      </c>
      <c r="E17" s="8">
        <v>4.5057559999999999</v>
      </c>
      <c r="F17" s="8">
        <v>4.5057479999999996</v>
      </c>
      <c r="G17" s="8">
        <v>4.505757</v>
      </c>
      <c r="H17" s="8">
        <v>4.5057609999999997</v>
      </c>
      <c r="I17" s="8">
        <v>4.5057520000000002</v>
      </c>
      <c r="J17" s="8">
        <f t="shared" si="1"/>
        <v>4.5057548000000001</v>
      </c>
      <c r="K17" s="8">
        <f t="shared" si="2"/>
        <v>4.5057479999999996</v>
      </c>
      <c r="L17" s="8">
        <f t="shared" si="3"/>
        <v>4.5057609999999997</v>
      </c>
      <c r="M17" s="3">
        <f>J5/J17</f>
        <v>6.7661780885191529</v>
      </c>
      <c r="N17" s="32"/>
      <c r="O17">
        <f t="shared" ref="O17:O21" si="6">J17/$J$17</f>
        <v>1</v>
      </c>
    </row>
    <row r="18" spans="2:16">
      <c r="B18" s="3" t="s">
        <v>12</v>
      </c>
      <c r="C18" s="3">
        <v>5</v>
      </c>
      <c r="D18" s="3">
        <v>30000</v>
      </c>
      <c r="E18" s="8">
        <v>22.528006000000001</v>
      </c>
      <c r="F18" s="8">
        <v>22.527999999999999</v>
      </c>
      <c r="G18" s="8">
        <v>22.528008</v>
      </c>
      <c r="H18" s="8">
        <v>22.528009000000001</v>
      </c>
      <c r="I18" s="8">
        <v>22.528027000000002</v>
      </c>
      <c r="J18" s="8">
        <f t="shared" si="1"/>
        <v>22.528010000000002</v>
      </c>
      <c r="K18" s="8">
        <f t="shared" si="2"/>
        <v>22.527999999999999</v>
      </c>
      <c r="L18" s="8">
        <f t="shared" si="3"/>
        <v>22.528027000000002</v>
      </c>
      <c r="M18" s="3">
        <f t="shared" ref="M18:M22" si="7">J6/J18</f>
        <v>6.76192045369298</v>
      </c>
      <c r="N18" s="32"/>
      <c r="O18">
        <f t="shared" si="6"/>
        <v>4.9998304390642829</v>
      </c>
    </row>
    <row r="19" spans="2:16">
      <c r="B19" s="3" t="s">
        <v>12</v>
      </c>
      <c r="C19" s="3">
        <v>10</v>
      </c>
      <c r="D19" s="3">
        <v>30000</v>
      </c>
      <c r="E19" s="8">
        <v>45.055798000000003</v>
      </c>
      <c r="F19" s="8">
        <v>45.055807000000001</v>
      </c>
      <c r="G19" s="8">
        <v>45.055795000000003</v>
      </c>
      <c r="H19" s="8">
        <v>45.055802</v>
      </c>
      <c r="I19" s="8">
        <v>45.055799</v>
      </c>
      <c r="J19" s="8">
        <f t="shared" si="1"/>
        <v>45.0558002</v>
      </c>
      <c r="K19" s="8">
        <f t="shared" si="2"/>
        <v>45.055795000000003</v>
      </c>
      <c r="L19" s="8">
        <f t="shared" si="3"/>
        <v>45.055807000000001</v>
      </c>
      <c r="M19" s="3">
        <f t="shared" si="7"/>
        <v>6.7617749867418846</v>
      </c>
      <c r="N19" s="32"/>
      <c r="O19">
        <f t="shared" si="6"/>
        <v>9.9996120960687875</v>
      </c>
    </row>
    <row r="20" spans="2:16">
      <c r="B20" s="3" t="s">
        <v>12</v>
      </c>
      <c r="C20" s="3">
        <v>15</v>
      </c>
      <c r="D20" s="3">
        <v>30000</v>
      </c>
      <c r="E20" s="8">
        <v>67.583601999999999</v>
      </c>
      <c r="F20" s="8">
        <v>67.583613</v>
      </c>
      <c r="G20" s="8">
        <v>67.583595000000003</v>
      </c>
      <c r="H20" s="8">
        <v>67.583606000000003</v>
      </c>
      <c r="I20" s="8">
        <v>67.583592999999993</v>
      </c>
      <c r="J20" s="8">
        <f t="shared" si="1"/>
        <v>67.583601800000011</v>
      </c>
      <c r="K20" s="8">
        <f t="shared" si="2"/>
        <v>67.583592999999993</v>
      </c>
      <c r="L20" s="8">
        <f t="shared" si="3"/>
        <v>67.583613</v>
      </c>
      <c r="M20" s="3">
        <f t="shared" si="7"/>
        <v>6.7617944180062919</v>
      </c>
      <c r="N20" s="32"/>
      <c r="O20">
        <f t="shared" si="6"/>
        <v>14.999396283171025</v>
      </c>
    </row>
    <row r="21" spans="2:16">
      <c r="B21" s="3" t="s">
        <v>12</v>
      </c>
      <c r="C21" s="3">
        <v>20</v>
      </c>
      <c r="D21" s="3">
        <v>30000</v>
      </c>
      <c r="E21" s="8">
        <v>90.111465999999993</v>
      </c>
      <c r="F21" s="8">
        <v>90.111401999999998</v>
      </c>
      <c r="G21" s="8">
        <v>90.111399000000006</v>
      </c>
      <c r="H21" s="8">
        <v>90.111384999999999</v>
      </c>
      <c r="I21" s="8">
        <v>90.111399000000006</v>
      </c>
      <c r="J21" s="8">
        <f t="shared" si="1"/>
        <v>90.111410199999995</v>
      </c>
      <c r="K21" s="8">
        <f t="shared" si="2"/>
        <v>90.111384999999999</v>
      </c>
      <c r="L21" s="8">
        <f t="shared" si="3"/>
        <v>90.111465999999993</v>
      </c>
      <c r="M21" s="3">
        <f t="shared" si="7"/>
        <v>6.7607959973974534</v>
      </c>
      <c r="N21" s="32"/>
      <c r="O21">
        <f t="shared" si="6"/>
        <v>19.999181979454363</v>
      </c>
    </row>
    <row r="22" spans="2:16">
      <c r="B22" s="3" t="s">
        <v>12</v>
      </c>
      <c r="C22" s="3">
        <v>25</v>
      </c>
      <c r="D22" s="3">
        <v>30000</v>
      </c>
      <c r="E22" s="8">
        <v>112.63919799999999</v>
      </c>
      <c r="F22" s="8">
        <v>112.639197</v>
      </c>
      <c r="G22" s="8">
        <v>112.639205</v>
      </c>
      <c r="H22" s="8">
        <v>112.63920400000001</v>
      </c>
      <c r="I22" s="8">
        <v>112.63920299999999</v>
      </c>
      <c r="J22" s="8">
        <f t="shared" si="1"/>
        <v>112.6392014</v>
      </c>
      <c r="K22" s="8">
        <f t="shared" si="2"/>
        <v>112.639197</v>
      </c>
      <c r="L22" s="8">
        <f t="shared" si="3"/>
        <v>112.639205</v>
      </c>
      <c r="M22" s="3">
        <f t="shared" si="7"/>
        <v>6.7813817703434118</v>
      </c>
      <c r="N22" s="32"/>
      <c r="O22">
        <f>J22/$J$17</f>
        <v>24.998963858397268</v>
      </c>
    </row>
    <row r="24" spans="2:16">
      <c r="B24" s="80" t="s">
        <v>13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2"/>
      <c r="N24" s="17"/>
    </row>
    <row r="25" spans="2:16">
      <c r="B25" s="83"/>
      <c r="C25" s="83"/>
      <c r="D25" s="83"/>
      <c r="E25" s="80" t="s">
        <v>1</v>
      </c>
      <c r="F25" s="81"/>
      <c r="G25" s="81"/>
      <c r="H25" s="81"/>
      <c r="I25" s="81"/>
      <c r="J25" s="81"/>
      <c r="K25" s="81"/>
      <c r="L25" s="81"/>
      <c r="M25" s="82"/>
      <c r="N25" s="17"/>
    </row>
    <row r="26" spans="2:16">
      <c r="B26" s="1" t="s">
        <v>2</v>
      </c>
      <c r="C26" s="1" t="s">
        <v>3</v>
      </c>
      <c r="D26" s="1" t="s">
        <v>4</v>
      </c>
      <c r="E26" s="6">
        <v>1</v>
      </c>
      <c r="F26" s="6">
        <v>2</v>
      </c>
      <c r="G26" s="6">
        <v>3</v>
      </c>
      <c r="H26" s="7">
        <v>4</v>
      </c>
      <c r="I26" s="7">
        <v>5</v>
      </c>
      <c r="J26" s="1" t="s">
        <v>5</v>
      </c>
      <c r="K26" s="1" t="s">
        <v>6</v>
      </c>
      <c r="L26" s="1" t="s">
        <v>7</v>
      </c>
      <c r="M26" s="5" t="s">
        <v>8</v>
      </c>
      <c r="N26" s="11"/>
      <c r="O26" s="11"/>
      <c r="P26" s="4"/>
    </row>
    <row r="27" spans="2:16">
      <c r="B27" s="3" t="s">
        <v>14</v>
      </c>
      <c r="C27" s="3">
        <v>1</v>
      </c>
      <c r="D27" s="3">
        <v>30000</v>
      </c>
      <c r="E27" s="8">
        <v>18.887941999999999</v>
      </c>
      <c r="F27" s="8">
        <v>18.900725000000001</v>
      </c>
      <c r="G27" s="8">
        <v>18.893462</v>
      </c>
      <c r="H27" s="8">
        <v>19.213615000000001</v>
      </c>
      <c r="I27" s="8">
        <v>18.886132</v>
      </c>
      <c r="J27" s="8">
        <f t="shared" ref="J27:J44" si="8">SUM(E27:I27)/5</f>
        <v>18.956375200000004</v>
      </c>
      <c r="K27" s="8">
        <f t="shared" ref="K27:K44" si="9">MIN(E27:I27)</f>
        <v>18.886132</v>
      </c>
      <c r="L27" s="8">
        <f t="shared" ref="L27:L44" si="10">MAX(E27:I27)</f>
        <v>19.213615000000001</v>
      </c>
      <c r="M27" s="10" t="s">
        <v>10</v>
      </c>
      <c r="N27" s="19"/>
      <c r="O27">
        <f t="shared" ref="O27:O32" si="11">J27/$J$27</f>
        <v>1</v>
      </c>
    </row>
    <row r="28" spans="2:16">
      <c r="B28" s="3" t="s">
        <v>14</v>
      </c>
      <c r="C28" s="3">
        <v>5</v>
      </c>
      <c r="D28" s="3">
        <v>30000</v>
      </c>
      <c r="E28" s="8">
        <v>60.421531999999999</v>
      </c>
      <c r="F28" s="8">
        <v>60.414143000000003</v>
      </c>
      <c r="G28" s="8">
        <v>60.425139999999999</v>
      </c>
      <c r="H28" s="8">
        <v>60.424923</v>
      </c>
      <c r="I28" s="8">
        <v>60.432084000000003</v>
      </c>
      <c r="J28" s="8">
        <f t="shared" si="8"/>
        <v>60.423564400000011</v>
      </c>
      <c r="K28" s="8">
        <f t="shared" si="9"/>
        <v>60.414143000000003</v>
      </c>
      <c r="L28" s="8">
        <f t="shared" si="10"/>
        <v>60.432084000000003</v>
      </c>
      <c r="M28" s="10" t="s">
        <v>10</v>
      </c>
      <c r="N28" s="19"/>
      <c r="O28">
        <f t="shared" si="11"/>
        <v>3.1875062485574772</v>
      </c>
    </row>
    <row r="29" spans="2:16">
      <c r="B29" s="3" t="s">
        <v>14</v>
      </c>
      <c r="C29" s="3">
        <v>10</v>
      </c>
      <c r="D29" s="3">
        <v>30000</v>
      </c>
      <c r="E29" s="8">
        <v>104.13446500000001</v>
      </c>
      <c r="F29" s="8">
        <v>104.442477</v>
      </c>
      <c r="G29" s="8">
        <v>104.410389</v>
      </c>
      <c r="H29" s="8">
        <v>104.438124</v>
      </c>
      <c r="I29" s="8">
        <v>104.43340999999999</v>
      </c>
      <c r="J29" s="8">
        <f t="shared" si="8"/>
        <v>104.371773</v>
      </c>
      <c r="K29" s="8">
        <f t="shared" si="9"/>
        <v>104.13446500000001</v>
      </c>
      <c r="L29" s="8">
        <f t="shared" si="10"/>
        <v>104.442477</v>
      </c>
      <c r="M29" s="10" t="s">
        <v>10</v>
      </c>
      <c r="N29" s="19"/>
      <c r="O29">
        <f t="shared" si="11"/>
        <v>5.5058929726185193</v>
      </c>
    </row>
    <row r="30" spans="2:16">
      <c r="B30" s="3" t="s">
        <v>14</v>
      </c>
      <c r="C30" s="3">
        <v>15</v>
      </c>
      <c r="D30" s="3">
        <v>30000</v>
      </c>
      <c r="E30" s="8">
        <v>169.084227</v>
      </c>
      <c r="F30" s="8">
        <v>165.57540700000001</v>
      </c>
      <c r="G30" s="8">
        <v>166.97074499999999</v>
      </c>
      <c r="H30" s="8">
        <v>165.60297499999999</v>
      </c>
      <c r="I30" s="8">
        <v>164.20570000000001</v>
      </c>
      <c r="J30" s="8">
        <f t="shared" si="8"/>
        <v>166.28781079999999</v>
      </c>
      <c r="K30" s="8">
        <f t="shared" si="9"/>
        <v>164.20570000000001</v>
      </c>
      <c r="L30" s="8">
        <f t="shared" si="10"/>
        <v>169.084227</v>
      </c>
      <c r="M30" s="10" t="s">
        <v>10</v>
      </c>
      <c r="N30" s="19"/>
      <c r="O30">
        <f t="shared" si="11"/>
        <v>8.772131224750181</v>
      </c>
    </row>
    <row r="31" spans="2:16">
      <c r="B31" s="3" t="s">
        <v>14</v>
      </c>
      <c r="C31" s="3">
        <v>20</v>
      </c>
      <c r="D31" s="3">
        <v>30000</v>
      </c>
      <c r="E31" s="8">
        <v>211.966925</v>
      </c>
      <c r="F31" s="8">
        <v>211.17766399999999</v>
      </c>
      <c r="G31" s="8">
        <v>211.90622999999999</v>
      </c>
      <c r="H31" s="8">
        <v>210.77491699999999</v>
      </c>
      <c r="I31" s="8">
        <v>211.78225800000001</v>
      </c>
      <c r="J31" s="8">
        <f t="shared" si="8"/>
        <v>211.52159879999999</v>
      </c>
      <c r="K31" s="8">
        <f t="shared" si="9"/>
        <v>210.77491699999999</v>
      </c>
      <c r="L31" s="8">
        <f t="shared" si="10"/>
        <v>211.966925</v>
      </c>
      <c r="M31" s="10" t="s">
        <v>10</v>
      </c>
      <c r="N31" s="19"/>
      <c r="O31">
        <f t="shared" si="11"/>
        <v>11.158335734987983</v>
      </c>
    </row>
    <row r="32" spans="2:16">
      <c r="B32" s="3" t="s">
        <v>14</v>
      </c>
      <c r="C32" s="3">
        <v>25</v>
      </c>
      <c r="D32" s="3">
        <v>30000</v>
      </c>
      <c r="E32" s="8">
        <v>268.95137999999997</v>
      </c>
      <c r="F32" s="8">
        <v>269.16863899999998</v>
      </c>
      <c r="G32" s="8">
        <v>268.96956</v>
      </c>
      <c r="H32" s="8">
        <v>270.18954500000001</v>
      </c>
      <c r="I32" s="8">
        <v>271.61531300000001</v>
      </c>
      <c r="J32" s="8">
        <f t="shared" si="8"/>
        <v>269.77888739999997</v>
      </c>
      <c r="K32" s="8">
        <f t="shared" si="9"/>
        <v>268.95137999999997</v>
      </c>
      <c r="L32" s="8">
        <f t="shared" si="10"/>
        <v>271.61531300000001</v>
      </c>
      <c r="M32" s="10" t="s">
        <v>10</v>
      </c>
      <c r="N32" s="19"/>
      <c r="O32">
        <f t="shared" si="11"/>
        <v>14.231565083181088</v>
      </c>
    </row>
    <row r="33" spans="2:15">
      <c r="B33" s="2" t="s">
        <v>15</v>
      </c>
      <c r="C33" s="2">
        <v>1</v>
      </c>
      <c r="D33" s="2">
        <v>30000</v>
      </c>
      <c r="E33" s="9">
        <v>3.005653057</v>
      </c>
      <c r="F33" s="9">
        <v>3.0056463839999998</v>
      </c>
      <c r="G33" s="9">
        <v>3.0055880689999999</v>
      </c>
      <c r="H33" s="9">
        <v>3.005574679</v>
      </c>
      <c r="I33" s="9">
        <v>3.0056672870000001</v>
      </c>
      <c r="J33" s="9">
        <f t="shared" si="8"/>
        <v>3.0056258952000001</v>
      </c>
      <c r="K33" s="9">
        <f t="shared" si="9"/>
        <v>3.005574679</v>
      </c>
      <c r="L33" s="9">
        <f t="shared" si="10"/>
        <v>3.0056672870000001</v>
      </c>
      <c r="M33" s="2">
        <f>J27/J33</f>
        <v>6.3069642932852794</v>
      </c>
      <c r="N33" s="31"/>
      <c r="O33">
        <f t="shared" ref="O33:O38" si="12">J33/$J$33</f>
        <v>1</v>
      </c>
    </row>
    <row r="34" spans="2:15">
      <c r="B34" s="2" t="s">
        <v>15</v>
      </c>
      <c r="C34" s="2">
        <v>5</v>
      </c>
      <c r="D34" s="2">
        <v>30000</v>
      </c>
      <c r="E34" s="9">
        <v>15.02622236</v>
      </c>
      <c r="F34" s="9">
        <v>15.026362413999999</v>
      </c>
      <c r="G34" s="9">
        <v>15.026263842000001</v>
      </c>
      <c r="H34" s="9">
        <v>15.026213652999999</v>
      </c>
      <c r="I34" s="9">
        <v>15.026311505000001</v>
      </c>
      <c r="J34" s="9">
        <f t="shared" si="8"/>
        <v>15.026274754799999</v>
      </c>
      <c r="K34" s="9">
        <f t="shared" si="9"/>
        <v>15.026213652999999</v>
      </c>
      <c r="L34" s="9">
        <f t="shared" si="10"/>
        <v>15.026362413999999</v>
      </c>
      <c r="M34" s="2">
        <f t="shared" ref="M34:M38" si="13">J28/J34</f>
        <v>4.0211939010830537</v>
      </c>
      <c r="N34" s="31"/>
      <c r="O34">
        <f t="shared" si="12"/>
        <v>4.9993829168151089</v>
      </c>
    </row>
    <row r="35" spans="2:15">
      <c r="B35" s="2" t="s">
        <v>15</v>
      </c>
      <c r="C35" s="2">
        <v>10</v>
      </c>
      <c r="D35" s="2">
        <v>30000</v>
      </c>
      <c r="E35" s="9">
        <v>30.052015871999998</v>
      </c>
      <c r="F35" s="9">
        <v>30.052013797000001</v>
      </c>
      <c r="G35" s="9">
        <v>30.052047687999998</v>
      </c>
      <c r="H35" s="9">
        <v>30.052064169000001</v>
      </c>
      <c r="I35" s="9">
        <v>30.052018729</v>
      </c>
      <c r="J35" s="9">
        <f t="shared" si="8"/>
        <v>30.052032051000005</v>
      </c>
      <c r="K35" s="9">
        <f t="shared" si="9"/>
        <v>30.052013797000001</v>
      </c>
      <c r="L35" s="9">
        <f t="shared" si="10"/>
        <v>30.052064169000001</v>
      </c>
      <c r="M35" s="2">
        <f t="shared" si="13"/>
        <v>3.4730354613916017</v>
      </c>
      <c r="N35" s="31"/>
      <c r="O35">
        <f t="shared" si="12"/>
        <v>9.9985936702878604</v>
      </c>
    </row>
    <row r="36" spans="2:15">
      <c r="B36" s="2" t="s">
        <v>15</v>
      </c>
      <c r="C36" s="2">
        <v>15</v>
      </c>
      <c r="D36" s="2">
        <v>30000</v>
      </c>
      <c r="E36" s="9">
        <v>45.077797396999998</v>
      </c>
      <c r="F36" s="9">
        <v>45.077838598</v>
      </c>
      <c r="G36" s="9">
        <v>45.077880772</v>
      </c>
      <c r="H36" s="9">
        <v>45.077738521000001</v>
      </c>
      <c r="I36" s="9">
        <v>45.077868510000002</v>
      </c>
      <c r="J36" s="9">
        <f t="shared" si="8"/>
        <v>45.077824759599999</v>
      </c>
      <c r="K36" s="9">
        <f t="shared" si="9"/>
        <v>45.077738521000001</v>
      </c>
      <c r="L36" s="9">
        <f t="shared" si="10"/>
        <v>45.077880772</v>
      </c>
      <c r="M36" s="2">
        <f t="shared" si="13"/>
        <v>3.6889049479830214</v>
      </c>
      <c r="N36" s="31"/>
      <c r="O36">
        <f t="shared" si="12"/>
        <v>14.997816205799102</v>
      </c>
    </row>
    <row r="37" spans="2:15">
      <c r="B37" s="2" t="s">
        <v>15</v>
      </c>
      <c r="C37" s="2">
        <v>20</v>
      </c>
      <c r="D37" s="2">
        <v>30000</v>
      </c>
      <c r="E37" s="9">
        <v>60.103649996000001</v>
      </c>
      <c r="F37" s="9">
        <v>60.103599848000002</v>
      </c>
      <c r="G37" s="9">
        <v>60.103613826999997</v>
      </c>
      <c r="H37" s="9">
        <v>60.103621042999997</v>
      </c>
      <c r="I37" s="9">
        <v>60.103563526999999</v>
      </c>
      <c r="J37" s="9">
        <f t="shared" si="8"/>
        <v>60.103609648199992</v>
      </c>
      <c r="K37" s="9">
        <f t="shared" si="9"/>
        <v>60.103563526999999</v>
      </c>
      <c r="L37" s="9">
        <f t="shared" si="10"/>
        <v>60.103649996000001</v>
      </c>
      <c r="M37" s="2">
        <f t="shared" si="13"/>
        <v>3.519282785810764</v>
      </c>
      <c r="N37" s="31"/>
      <c r="O37">
        <f t="shared" si="12"/>
        <v>19.997036139522809</v>
      </c>
    </row>
    <row r="38" spans="2:15">
      <c r="B38" s="2" t="s">
        <v>15</v>
      </c>
      <c r="C38" s="2">
        <v>25</v>
      </c>
      <c r="D38" s="2">
        <v>30000</v>
      </c>
      <c r="E38" s="9">
        <v>75.129417157999995</v>
      </c>
      <c r="F38" s="9">
        <v>75.129456438000005</v>
      </c>
      <c r="G38" s="9">
        <v>75.129490414000003</v>
      </c>
      <c r="H38" s="9">
        <v>75.129412697999996</v>
      </c>
      <c r="I38" s="9">
        <v>75.129409546999995</v>
      </c>
      <c r="J38" s="9">
        <f t="shared" si="8"/>
        <v>75.129437250999985</v>
      </c>
      <c r="K38" s="9">
        <f t="shared" si="9"/>
        <v>75.129409546999995</v>
      </c>
      <c r="L38" s="9">
        <f t="shared" si="10"/>
        <v>75.129490414000003</v>
      </c>
      <c r="M38" s="2">
        <f t="shared" si="13"/>
        <v>3.5908546273106707</v>
      </c>
      <c r="N38" s="31"/>
      <c r="O38">
        <f t="shared" si="12"/>
        <v>24.996270284662533</v>
      </c>
    </row>
    <row r="39" spans="2:15">
      <c r="B39" s="3" t="s">
        <v>16</v>
      </c>
      <c r="C39" s="3">
        <v>1</v>
      </c>
      <c r="D39" s="3">
        <v>30000</v>
      </c>
      <c r="E39" s="8">
        <v>1.503636</v>
      </c>
      <c r="F39" s="8">
        <v>1.5036282999999999</v>
      </c>
      <c r="G39" s="8">
        <v>1.503606</v>
      </c>
      <c r="H39" s="8">
        <v>1.5036722</v>
      </c>
      <c r="I39" s="8">
        <v>1.5036419999999999</v>
      </c>
      <c r="J39" s="8">
        <f t="shared" si="8"/>
        <v>1.5036369000000003</v>
      </c>
      <c r="K39" s="8">
        <f t="shared" si="9"/>
        <v>1.503606</v>
      </c>
      <c r="L39" s="8">
        <f t="shared" si="10"/>
        <v>1.5036722</v>
      </c>
      <c r="M39" s="3">
        <f>J27/J39</f>
        <v>12.607016494474165</v>
      </c>
      <c r="N39" s="32"/>
      <c r="O39">
        <f t="shared" ref="O39:O43" si="14">J39/$J$39</f>
        <v>1</v>
      </c>
    </row>
    <row r="40" spans="2:15">
      <c r="B40" s="3" t="s">
        <v>16</v>
      </c>
      <c r="C40" s="3">
        <v>5</v>
      </c>
      <c r="D40" s="3">
        <v>30000</v>
      </c>
      <c r="E40" s="8">
        <v>7.5160068999999998</v>
      </c>
      <c r="F40" s="8">
        <v>7.5159440000000002</v>
      </c>
      <c r="G40" s="8">
        <v>7.5158687000000004</v>
      </c>
      <c r="H40" s="8">
        <v>7.5158924999999996</v>
      </c>
      <c r="I40" s="8">
        <v>7.5159406999999998</v>
      </c>
      <c r="J40" s="8">
        <f t="shared" si="8"/>
        <v>7.5159305599999993</v>
      </c>
      <c r="K40" s="8">
        <f t="shared" si="9"/>
        <v>7.5158687000000004</v>
      </c>
      <c r="L40" s="8">
        <f t="shared" si="10"/>
        <v>7.5160068999999998</v>
      </c>
      <c r="M40" s="3">
        <f t="shared" ref="M40:M44" si="15">J28/J40</f>
        <v>8.0393989696466832</v>
      </c>
      <c r="N40" s="32"/>
      <c r="O40">
        <f t="shared" si="14"/>
        <v>4.9985010077898444</v>
      </c>
    </row>
    <row r="41" spans="2:15">
      <c r="B41" s="3" t="s">
        <v>16</v>
      </c>
      <c r="C41" s="3">
        <v>10</v>
      </c>
      <c r="D41" s="3">
        <v>30000</v>
      </c>
      <c r="E41" s="8">
        <v>15.031300999999999</v>
      </c>
      <c r="F41" s="8">
        <v>15.031347999999999</v>
      </c>
      <c r="G41" s="8">
        <v>15.031262999999999</v>
      </c>
      <c r="H41" s="8">
        <v>15.031381</v>
      </c>
      <c r="I41" s="8">
        <v>15.031349000000001</v>
      </c>
      <c r="J41" s="8">
        <f t="shared" si="8"/>
        <v>15.031328400000001</v>
      </c>
      <c r="K41" s="8">
        <f t="shared" si="9"/>
        <v>15.031262999999999</v>
      </c>
      <c r="L41" s="8">
        <f t="shared" si="10"/>
        <v>15.031381</v>
      </c>
      <c r="M41" s="3">
        <f t="shared" si="15"/>
        <v>6.9436160412808219</v>
      </c>
      <c r="N41" s="32"/>
      <c r="O41">
        <f t="shared" si="14"/>
        <v>9.9966477279188872</v>
      </c>
    </row>
    <row r="42" spans="2:15">
      <c r="B42" s="3" t="s">
        <v>16</v>
      </c>
      <c r="C42" s="3">
        <v>15</v>
      </c>
      <c r="D42" s="3">
        <v>30000</v>
      </c>
      <c r="E42" s="8">
        <v>22.546741000000001</v>
      </c>
      <c r="F42" s="8">
        <v>22.546789</v>
      </c>
      <c r="G42" s="8">
        <v>22.546728000000002</v>
      </c>
      <c r="H42" s="8">
        <v>22.546724000000001</v>
      </c>
      <c r="I42" s="8">
        <v>22.546704999999999</v>
      </c>
      <c r="J42" s="8">
        <f t="shared" si="8"/>
        <v>22.546737400000001</v>
      </c>
      <c r="K42" s="8">
        <f t="shared" si="9"/>
        <v>22.546704999999999</v>
      </c>
      <c r="L42" s="8">
        <f t="shared" si="10"/>
        <v>22.546789</v>
      </c>
      <c r="M42" s="3">
        <f t="shared" si="15"/>
        <v>7.3752493697824315</v>
      </c>
      <c r="N42" s="32"/>
      <c r="O42">
        <f t="shared" si="14"/>
        <v>14.994801870052536</v>
      </c>
    </row>
    <row r="43" spans="2:15">
      <c r="B43" s="3" t="s">
        <v>16</v>
      </c>
      <c r="C43" s="3">
        <v>20</v>
      </c>
      <c r="D43" s="3">
        <v>30000</v>
      </c>
      <c r="E43" s="8">
        <v>30.062103</v>
      </c>
      <c r="F43" s="8">
        <v>30.062131999999998</v>
      </c>
      <c r="G43" s="8">
        <v>30.062134</v>
      </c>
      <c r="H43" s="8">
        <v>30.06213</v>
      </c>
      <c r="I43" s="8">
        <v>30.062138000000001</v>
      </c>
      <c r="J43" s="8">
        <f t="shared" si="8"/>
        <v>30.062127399999998</v>
      </c>
      <c r="K43" s="8">
        <f t="shared" si="9"/>
        <v>30.062103</v>
      </c>
      <c r="L43" s="8">
        <f t="shared" si="10"/>
        <v>30.062138000000001</v>
      </c>
      <c r="M43" s="3">
        <f t="shared" si="15"/>
        <v>7.0361487058297811</v>
      </c>
      <c r="N43" s="32"/>
      <c r="O43">
        <f t="shared" si="14"/>
        <v>19.99294337615683</v>
      </c>
    </row>
    <row r="44" spans="2:15">
      <c r="B44" s="3" t="s">
        <v>16</v>
      </c>
      <c r="C44" s="3">
        <v>25</v>
      </c>
      <c r="D44" s="3">
        <v>30000</v>
      </c>
      <c r="E44" s="8">
        <v>37.577559999999998</v>
      </c>
      <c r="F44" s="8">
        <v>37.577488000000002</v>
      </c>
      <c r="G44" s="8">
        <v>37.577548999999998</v>
      </c>
      <c r="H44" s="8">
        <v>37.577564000000002</v>
      </c>
      <c r="I44" s="8">
        <v>37.577522000000002</v>
      </c>
      <c r="J44" s="8">
        <f t="shared" si="8"/>
        <v>37.577536599999995</v>
      </c>
      <c r="K44" s="8">
        <f t="shared" si="9"/>
        <v>37.577488000000002</v>
      </c>
      <c r="L44" s="8">
        <f t="shared" si="10"/>
        <v>37.577564000000002</v>
      </c>
      <c r="M44" s="3">
        <f t="shared" si="15"/>
        <v>7.1792595206999286</v>
      </c>
      <c r="N44" s="32"/>
      <c r="O44">
        <f>J44/$J$39</f>
        <v>24.991097651301313</v>
      </c>
    </row>
    <row r="49" spans="2:15">
      <c r="B49" s="71" t="s">
        <v>17</v>
      </c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</row>
    <row r="50" spans="2:15">
      <c r="B50" s="69"/>
      <c r="C50" s="69"/>
      <c r="D50" s="69"/>
      <c r="E50" s="77" t="s">
        <v>1</v>
      </c>
      <c r="F50" s="78"/>
      <c r="G50" s="78"/>
      <c r="H50" s="78"/>
      <c r="I50" s="78"/>
      <c r="J50" s="78"/>
      <c r="K50" s="78"/>
      <c r="L50" s="79"/>
      <c r="M50" s="75" t="s">
        <v>8</v>
      </c>
      <c r="N50" s="76"/>
    </row>
    <row r="51" spans="2:15">
      <c r="B51" s="1" t="s">
        <v>2</v>
      </c>
      <c r="C51" s="1" t="s">
        <v>3</v>
      </c>
      <c r="D51" s="1" t="s">
        <v>18</v>
      </c>
      <c r="E51" s="6">
        <v>1</v>
      </c>
      <c r="F51" s="6">
        <v>2</v>
      </c>
      <c r="G51" s="6">
        <v>3</v>
      </c>
      <c r="H51" s="7">
        <v>4</v>
      </c>
      <c r="I51" s="7">
        <v>5</v>
      </c>
      <c r="J51" s="1" t="s">
        <v>5</v>
      </c>
      <c r="K51" s="1" t="s">
        <v>6</v>
      </c>
      <c r="L51" s="1" t="s">
        <v>7</v>
      </c>
      <c r="M51" s="41" t="s">
        <v>19</v>
      </c>
      <c r="N51" s="42" t="s">
        <v>20</v>
      </c>
      <c r="O51" s="11"/>
    </row>
    <row r="52" spans="2:15">
      <c r="B52" s="3" t="s">
        <v>21</v>
      </c>
      <c r="C52" s="3">
        <v>1</v>
      </c>
      <c r="D52" s="3">
        <v>5000</v>
      </c>
      <c r="E52" s="8">
        <v>0.86576600000000004</v>
      </c>
      <c r="F52" s="8">
        <v>0.86535799999999996</v>
      </c>
      <c r="G52" s="8">
        <v>0.86550400000000005</v>
      </c>
      <c r="H52" s="8">
        <v>0.865587</v>
      </c>
      <c r="I52" s="8">
        <v>0.86550700000000003</v>
      </c>
      <c r="J52" s="8">
        <f t="shared" ref="J52:J75" si="16">SUM(E52:I52)/5</f>
        <v>0.86554439999999988</v>
      </c>
      <c r="K52" s="8">
        <f t="shared" ref="K52:K75" si="17">MIN(E52:I52)</f>
        <v>0.86535799999999996</v>
      </c>
      <c r="L52" s="8">
        <f t="shared" ref="L52:L75" si="18">MAX(E52:I52)</f>
        <v>0.86576600000000004</v>
      </c>
      <c r="M52" s="37" t="s">
        <v>10</v>
      </c>
      <c r="N52" s="33" t="s">
        <v>10</v>
      </c>
      <c r="O52">
        <f t="shared" ref="O52:O56" si="19">J52/$J$52</f>
        <v>1</v>
      </c>
    </row>
    <row r="53" spans="2:15">
      <c r="B53" s="3" t="s">
        <v>21</v>
      </c>
      <c r="C53" s="3">
        <v>1</v>
      </c>
      <c r="D53" s="3">
        <v>10000</v>
      </c>
      <c r="E53" s="8">
        <v>3.4588169999999998</v>
      </c>
      <c r="F53" s="8">
        <v>3.43635</v>
      </c>
      <c r="G53" s="8">
        <v>3.4559280000000001</v>
      </c>
      <c r="H53" s="8">
        <v>3.4583460000000001</v>
      </c>
      <c r="I53" s="8">
        <v>3.4105590000000001</v>
      </c>
      <c r="J53" s="8">
        <f t="shared" si="16"/>
        <v>3.4440000000000004</v>
      </c>
      <c r="K53" s="8">
        <f t="shared" si="17"/>
        <v>3.4105590000000001</v>
      </c>
      <c r="L53" s="8">
        <f t="shared" si="18"/>
        <v>3.4588169999999998</v>
      </c>
      <c r="M53" s="37" t="s">
        <v>10</v>
      </c>
      <c r="N53" s="33" t="s">
        <v>10</v>
      </c>
      <c r="O53">
        <f t="shared" si="19"/>
        <v>3.9789986510224096</v>
      </c>
    </row>
    <row r="54" spans="2:15">
      <c r="B54" s="3" t="s">
        <v>21</v>
      </c>
      <c r="C54" s="3">
        <v>1</v>
      </c>
      <c r="D54" s="3">
        <v>15000</v>
      </c>
      <c r="E54" s="8">
        <v>7.6911889999999996</v>
      </c>
      <c r="F54" s="8">
        <v>7.7004979999999996</v>
      </c>
      <c r="G54" s="8">
        <v>7.6997080000000002</v>
      </c>
      <c r="H54" s="8">
        <v>7.6964990000000002</v>
      </c>
      <c r="I54" s="8">
        <v>7.6990889999999998</v>
      </c>
      <c r="J54" s="8">
        <f t="shared" si="16"/>
        <v>7.6973965999999994</v>
      </c>
      <c r="K54" s="8">
        <f t="shared" si="17"/>
        <v>7.6911889999999996</v>
      </c>
      <c r="L54" s="8">
        <f t="shared" si="18"/>
        <v>7.7004979999999996</v>
      </c>
      <c r="M54" s="37" t="s">
        <v>10</v>
      </c>
      <c r="N54" s="33" t="s">
        <v>10</v>
      </c>
      <c r="O54">
        <f t="shared" si="19"/>
        <v>8.8931273774054809</v>
      </c>
    </row>
    <row r="55" spans="2:15">
      <c r="B55" s="3" t="s">
        <v>21</v>
      </c>
      <c r="C55" s="3">
        <v>1</v>
      </c>
      <c r="D55" s="3">
        <v>20000</v>
      </c>
      <c r="E55" s="8">
        <v>13.596676</v>
      </c>
      <c r="F55" s="8">
        <v>13.591415</v>
      </c>
      <c r="G55" s="8">
        <v>13.511065</v>
      </c>
      <c r="H55" s="8">
        <v>13.55888</v>
      </c>
      <c r="I55" s="8">
        <v>13.557627999999999</v>
      </c>
      <c r="J55" s="8">
        <f t="shared" si="16"/>
        <v>13.5631328</v>
      </c>
      <c r="K55" s="8">
        <f t="shared" si="17"/>
        <v>13.511065</v>
      </c>
      <c r="L55" s="8">
        <f t="shared" si="18"/>
        <v>13.596676</v>
      </c>
      <c r="M55" s="37" t="s">
        <v>10</v>
      </c>
      <c r="N55" s="33" t="s">
        <v>10</v>
      </c>
      <c r="O55">
        <f t="shared" si="19"/>
        <v>15.670060137873923</v>
      </c>
    </row>
    <row r="56" spans="2:15">
      <c r="B56" s="3" t="s">
        <v>21</v>
      </c>
      <c r="C56" s="3">
        <v>1</v>
      </c>
      <c r="D56" s="3">
        <v>25000</v>
      </c>
      <c r="E56" s="8">
        <v>20.985495</v>
      </c>
      <c r="F56" s="8">
        <v>21.091104000000001</v>
      </c>
      <c r="G56" s="8">
        <v>21.059711</v>
      </c>
      <c r="H56" s="8">
        <v>21.050909000000001</v>
      </c>
      <c r="I56" s="8">
        <v>21.058734999999999</v>
      </c>
      <c r="J56" s="8">
        <f t="shared" si="16"/>
        <v>21.049190799999998</v>
      </c>
      <c r="K56" s="8">
        <f t="shared" si="17"/>
        <v>20.985495</v>
      </c>
      <c r="L56" s="8">
        <f t="shared" si="18"/>
        <v>21.091104000000001</v>
      </c>
      <c r="M56" s="37" t="s">
        <v>10</v>
      </c>
      <c r="N56" s="33" t="s">
        <v>10</v>
      </c>
      <c r="O56">
        <f t="shared" si="19"/>
        <v>24.319019105201306</v>
      </c>
    </row>
    <row r="57" spans="2:15">
      <c r="B57" s="3" t="s">
        <v>21</v>
      </c>
      <c r="C57" s="3">
        <v>1</v>
      </c>
      <c r="D57" s="3">
        <v>30000</v>
      </c>
      <c r="E57" s="8">
        <v>30.204194000000001</v>
      </c>
      <c r="F57" s="8">
        <v>30.179119</v>
      </c>
      <c r="G57" s="8">
        <v>30.192747000000001</v>
      </c>
      <c r="H57" s="8">
        <v>30.240428000000001</v>
      </c>
      <c r="I57" s="8">
        <v>30.203327000000002</v>
      </c>
      <c r="J57" s="8">
        <f t="shared" si="16"/>
        <v>30.203962999999998</v>
      </c>
      <c r="K57" s="8">
        <f t="shared" si="17"/>
        <v>30.179119</v>
      </c>
      <c r="L57" s="8">
        <f t="shared" si="18"/>
        <v>30.240428000000001</v>
      </c>
      <c r="M57" s="37" t="s">
        <v>10</v>
      </c>
      <c r="N57" s="33" t="s">
        <v>10</v>
      </c>
      <c r="O57">
        <f>J57/$J$52</f>
        <v>34.895914062871881</v>
      </c>
    </row>
    <row r="58" spans="2:15">
      <c r="B58" s="15" t="s">
        <v>22</v>
      </c>
      <c r="C58" s="15">
        <v>1</v>
      </c>
      <c r="D58" s="15">
        <v>5000</v>
      </c>
      <c r="E58" s="16">
        <v>0.21916099999999999</v>
      </c>
      <c r="F58" s="16">
        <v>0.21920300000000001</v>
      </c>
      <c r="G58" s="16">
        <v>0.219108</v>
      </c>
      <c r="H58" s="16">
        <v>0.219163</v>
      </c>
      <c r="I58" s="16">
        <v>0.21920700000000001</v>
      </c>
      <c r="J58" s="16">
        <f t="shared" ref="J58:J63" si="20">SUM(E58:I58)/5</f>
        <v>0.21916839999999999</v>
      </c>
      <c r="K58" s="16">
        <f t="shared" ref="K58:K63" si="21">MIN(E58:I58)</f>
        <v>0.219108</v>
      </c>
      <c r="L58" s="16">
        <f t="shared" ref="L58:L63" si="22">MAX(E58:I58)</f>
        <v>0.21920700000000001</v>
      </c>
      <c r="M58" s="38" t="s">
        <v>10</v>
      </c>
      <c r="N58" s="34" t="s">
        <v>10</v>
      </c>
    </row>
    <row r="59" spans="2:15">
      <c r="B59" s="15" t="s">
        <v>22</v>
      </c>
      <c r="C59" s="15">
        <v>1</v>
      </c>
      <c r="D59" s="15">
        <v>10000</v>
      </c>
      <c r="E59" s="16">
        <v>0.90563000000000005</v>
      </c>
      <c r="F59" s="16">
        <v>0.90081800000000001</v>
      </c>
      <c r="G59" s="16">
        <v>0.88586100000000001</v>
      </c>
      <c r="H59" s="16">
        <v>0.90560600000000002</v>
      </c>
      <c r="I59" s="16">
        <v>0.88141999999999998</v>
      </c>
      <c r="J59" s="16">
        <f t="shared" si="20"/>
        <v>0.89586699999999997</v>
      </c>
      <c r="K59" s="16">
        <f t="shared" si="21"/>
        <v>0.88141999999999998</v>
      </c>
      <c r="L59" s="16">
        <f t="shared" si="22"/>
        <v>0.90563000000000005</v>
      </c>
      <c r="M59" s="38" t="s">
        <v>10</v>
      </c>
      <c r="N59" s="34" t="s">
        <v>10</v>
      </c>
    </row>
    <row r="60" spans="2:15">
      <c r="B60" s="15" t="s">
        <v>22</v>
      </c>
      <c r="C60" s="15">
        <v>1</v>
      </c>
      <c r="D60" s="15">
        <v>15000</v>
      </c>
      <c r="E60" s="16">
        <v>2.1384099999999999</v>
      </c>
      <c r="F60" s="16">
        <v>2.1333570000000002</v>
      </c>
      <c r="G60" s="16">
        <v>2.1321439999999998</v>
      </c>
      <c r="H60" s="16">
        <v>2.1331790000000002</v>
      </c>
      <c r="I60" s="16">
        <v>2.1313499999999999</v>
      </c>
      <c r="J60" s="16">
        <f t="shared" si="20"/>
        <v>2.1336880000000003</v>
      </c>
      <c r="K60" s="16">
        <f t="shared" si="21"/>
        <v>2.1313499999999999</v>
      </c>
      <c r="L60" s="16">
        <f t="shared" si="22"/>
        <v>2.1384099999999999</v>
      </c>
      <c r="M60" s="38" t="s">
        <v>10</v>
      </c>
      <c r="N60" s="34" t="s">
        <v>10</v>
      </c>
    </row>
    <row r="61" spans="2:15">
      <c r="B61" s="15" t="s">
        <v>22</v>
      </c>
      <c r="C61" s="15">
        <v>1</v>
      </c>
      <c r="D61" s="15">
        <v>20000</v>
      </c>
      <c r="E61" s="16">
        <v>4.0361669999999998</v>
      </c>
      <c r="F61" s="16">
        <v>4.001519</v>
      </c>
      <c r="G61" s="16">
        <v>3.9944500000000001</v>
      </c>
      <c r="H61" s="16">
        <v>4.0074379999999996</v>
      </c>
      <c r="I61" s="16">
        <v>3.9999449999999999</v>
      </c>
      <c r="J61" s="16">
        <f t="shared" si="20"/>
        <v>4.0079038000000002</v>
      </c>
      <c r="K61" s="16">
        <f t="shared" si="21"/>
        <v>3.9944500000000001</v>
      </c>
      <c r="L61" s="16">
        <f t="shared" si="22"/>
        <v>4.0361669999999998</v>
      </c>
      <c r="M61" s="38" t="s">
        <v>10</v>
      </c>
      <c r="N61" s="34" t="s">
        <v>10</v>
      </c>
    </row>
    <row r="62" spans="2:15">
      <c r="B62" s="15" t="s">
        <v>22</v>
      </c>
      <c r="C62" s="15">
        <v>1</v>
      </c>
      <c r="D62" s="15">
        <v>25000</v>
      </c>
      <c r="E62" s="16">
        <v>6.446485</v>
      </c>
      <c r="F62" s="16">
        <v>6.4425270000000001</v>
      </c>
      <c r="G62" s="16">
        <v>6.4234179999999999</v>
      </c>
      <c r="H62" s="16">
        <v>6.4756590000000003</v>
      </c>
      <c r="I62" s="16">
        <v>6.4256159999999998</v>
      </c>
      <c r="J62" s="16">
        <f t="shared" si="20"/>
        <v>6.4427409999999998</v>
      </c>
      <c r="K62" s="16">
        <f t="shared" si="21"/>
        <v>6.4234179999999999</v>
      </c>
      <c r="L62" s="16">
        <f t="shared" si="22"/>
        <v>6.4756590000000003</v>
      </c>
      <c r="M62" s="43" t="s">
        <v>10</v>
      </c>
      <c r="N62" s="44" t="s">
        <v>10</v>
      </c>
    </row>
    <row r="63" spans="2:15">
      <c r="B63" s="15" t="s">
        <v>22</v>
      </c>
      <c r="C63" s="15">
        <v>1</v>
      </c>
      <c r="D63" s="15">
        <v>30000</v>
      </c>
      <c r="E63" s="16">
        <v>9.4308999999999994</v>
      </c>
      <c r="F63" s="16">
        <v>9.4450979999999998</v>
      </c>
      <c r="G63" s="16">
        <v>9.4249100000000006</v>
      </c>
      <c r="H63" s="16">
        <v>9.4130409999999998</v>
      </c>
      <c r="I63" s="16">
        <v>9.4311059999999998</v>
      </c>
      <c r="J63" s="16">
        <f t="shared" si="20"/>
        <v>9.4290109999999991</v>
      </c>
      <c r="K63" s="16">
        <f t="shared" si="21"/>
        <v>9.4130409999999998</v>
      </c>
      <c r="L63" s="45">
        <f t="shared" si="22"/>
        <v>9.4450979999999998</v>
      </c>
      <c r="M63" s="34" t="s">
        <v>10</v>
      </c>
      <c r="N63" s="34" t="s">
        <v>10</v>
      </c>
    </row>
    <row r="64" spans="2:15">
      <c r="B64" s="29" t="s">
        <v>11</v>
      </c>
      <c r="C64" s="29">
        <v>1</v>
      </c>
      <c r="D64" s="29">
        <v>5000</v>
      </c>
      <c r="E64" s="30">
        <v>1.5035129999999901</v>
      </c>
      <c r="F64" s="30">
        <v>1.503509</v>
      </c>
      <c r="G64" s="30">
        <v>1.5035240000000001</v>
      </c>
      <c r="H64" s="30">
        <v>1.50345</v>
      </c>
      <c r="I64" s="30">
        <v>1.503587</v>
      </c>
      <c r="J64" s="30">
        <f t="shared" si="16"/>
        <v>1.5035165999999982</v>
      </c>
      <c r="K64" s="30">
        <f t="shared" si="17"/>
        <v>1.50345</v>
      </c>
      <c r="L64" s="46">
        <f t="shared" si="18"/>
        <v>1.503587</v>
      </c>
      <c r="M64" s="35">
        <f t="shared" ref="M64:M69" si="23">J52/J64</f>
        <v>0.57567997586458364</v>
      </c>
      <c r="N64" s="35">
        <f>I58/I64</f>
        <v>0.14578936902221157</v>
      </c>
      <c r="O64">
        <f t="shared" ref="O64:O68" si="24">J64/$J$64</f>
        <v>1</v>
      </c>
    </row>
    <row r="65" spans="2:15">
      <c r="B65" s="29" t="s">
        <v>11</v>
      </c>
      <c r="C65" s="29">
        <v>1</v>
      </c>
      <c r="D65" s="29">
        <v>10000</v>
      </c>
      <c r="E65" s="30">
        <v>6.0055339999999999</v>
      </c>
      <c r="F65" s="30">
        <v>6.0058660000000001</v>
      </c>
      <c r="G65" s="30">
        <v>6.0056149999999997</v>
      </c>
      <c r="H65" s="30">
        <v>6.0055579999999997</v>
      </c>
      <c r="I65" s="30">
        <v>6.0055300000000003</v>
      </c>
      <c r="J65" s="30">
        <f t="shared" si="16"/>
        <v>6.0056206000000003</v>
      </c>
      <c r="K65" s="30">
        <f t="shared" si="17"/>
        <v>6.0055300000000003</v>
      </c>
      <c r="L65" s="46">
        <f t="shared" si="18"/>
        <v>6.0058660000000001</v>
      </c>
      <c r="M65" s="35">
        <f t="shared" si="23"/>
        <v>0.57346279916516874</v>
      </c>
      <c r="N65" s="35">
        <f t="shared" ref="N65:N69" si="25">I59/I65</f>
        <v>0.14676806210276194</v>
      </c>
      <c r="O65">
        <f t="shared" si="24"/>
        <v>3.9943826360147985</v>
      </c>
    </row>
    <row r="66" spans="2:15">
      <c r="B66" s="29" t="s">
        <v>11</v>
      </c>
      <c r="C66" s="29">
        <v>1</v>
      </c>
      <c r="D66" s="29">
        <v>15000</v>
      </c>
      <c r="E66" s="30">
        <v>13.507393</v>
      </c>
      <c r="F66" s="30">
        <v>13.507443</v>
      </c>
      <c r="G66" s="30">
        <v>13.507415999999999</v>
      </c>
      <c r="H66" s="30">
        <v>13.507671</v>
      </c>
      <c r="I66" s="30">
        <v>13.507635000000001</v>
      </c>
      <c r="J66" s="30">
        <f t="shared" si="16"/>
        <v>13.507511600000001</v>
      </c>
      <c r="K66" s="30">
        <f t="shared" si="17"/>
        <v>13.507393</v>
      </c>
      <c r="L66" s="46">
        <f t="shared" si="18"/>
        <v>13.507671</v>
      </c>
      <c r="M66" s="35">
        <f t="shared" si="23"/>
        <v>0.56986044713076534</v>
      </c>
      <c r="N66" s="35">
        <f t="shared" si="25"/>
        <v>0.15778853959260816</v>
      </c>
      <c r="O66">
        <f t="shared" si="24"/>
        <v>8.9839457708681216</v>
      </c>
    </row>
    <row r="67" spans="2:15">
      <c r="B67" s="29" t="s">
        <v>11</v>
      </c>
      <c r="C67" s="29">
        <v>1</v>
      </c>
      <c r="D67" s="29">
        <v>20000</v>
      </c>
      <c r="E67" s="30">
        <v>24.009505000000001</v>
      </c>
      <c r="F67" s="30">
        <v>24.009453000000001</v>
      </c>
      <c r="G67" s="30">
        <v>24.009487</v>
      </c>
      <c r="H67" s="30">
        <v>24.009433000000001</v>
      </c>
      <c r="I67" s="30">
        <v>24.009405000000001</v>
      </c>
      <c r="J67" s="30">
        <f t="shared" si="16"/>
        <v>24.0094566</v>
      </c>
      <c r="K67" s="30">
        <f t="shared" si="17"/>
        <v>24.009405000000001</v>
      </c>
      <c r="L67" s="46">
        <f t="shared" si="18"/>
        <v>24.009505000000001</v>
      </c>
      <c r="M67" s="35">
        <f t="shared" si="23"/>
        <v>0.56490794548011558</v>
      </c>
      <c r="N67" s="35">
        <f t="shared" si="25"/>
        <v>0.16659908898200518</v>
      </c>
      <c r="O67">
        <f t="shared" si="24"/>
        <v>15.968866988232806</v>
      </c>
    </row>
    <row r="68" spans="2:15">
      <c r="B68" s="29" t="s">
        <v>11</v>
      </c>
      <c r="C68" s="29">
        <v>1</v>
      </c>
      <c r="D68" s="29">
        <v>25000</v>
      </c>
      <c r="E68" s="30">
        <v>37.511510999999999</v>
      </c>
      <c r="F68" s="30">
        <v>37.511342999999997</v>
      </c>
      <c r="G68" s="30">
        <v>37.511383000000002</v>
      </c>
      <c r="H68" s="30">
        <v>37.511265000000002</v>
      </c>
      <c r="I68" s="30">
        <v>37.511336999999997</v>
      </c>
      <c r="J68" s="30">
        <f t="shared" si="16"/>
        <v>37.511367800000002</v>
      </c>
      <c r="K68" s="30">
        <f t="shared" si="17"/>
        <v>37.511265000000002</v>
      </c>
      <c r="L68" s="46">
        <f t="shared" si="18"/>
        <v>37.511510999999999</v>
      </c>
      <c r="M68" s="35">
        <f t="shared" si="23"/>
        <v>0.5611416494388668</v>
      </c>
      <c r="N68" s="35">
        <f t="shared" si="25"/>
        <v>0.17129797319674317</v>
      </c>
      <c r="O68">
        <f t="shared" si="24"/>
        <v>24.949087891680112</v>
      </c>
    </row>
    <row r="69" spans="2:15">
      <c r="B69" s="29" t="s">
        <v>11</v>
      </c>
      <c r="C69" s="29">
        <v>1</v>
      </c>
      <c r="D69" s="29">
        <v>30000</v>
      </c>
      <c r="E69" s="30">
        <v>54.014234000000002</v>
      </c>
      <c r="F69" s="30">
        <v>54.014059000000003</v>
      </c>
      <c r="G69" s="30">
        <v>54.013795999999999</v>
      </c>
      <c r="H69" s="30">
        <v>54.013573999999998</v>
      </c>
      <c r="I69" s="30">
        <v>54.013540999999996</v>
      </c>
      <c r="J69" s="30">
        <f t="shared" si="16"/>
        <v>54.013840800000004</v>
      </c>
      <c r="K69" s="30">
        <f t="shared" si="17"/>
        <v>54.013540999999996</v>
      </c>
      <c r="L69" s="46">
        <f t="shared" si="18"/>
        <v>54.014234000000002</v>
      </c>
      <c r="M69" s="35">
        <f t="shared" si="23"/>
        <v>0.55918932171177871</v>
      </c>
      <c r="N69" s="35">
        <f t="shared" si="25"/>
        <v>0.17460632695790118</v>
      </c>
      <c r="O69">
        <f>J69/$J$64</f>
        <v>35.925004619170863</v>
      </c>
    </row>
    <row r="70" spans="2:15">
      <c r="B70" s="15" t="s">
        <v>12</v>
      </c>
      <c r="C70" s="15">
        <v>1</v>
      </c>
      <c r="D70" s="15">
        <v>5000</v>
      </c>
      <c r="E70" s="16">
        <v>0.12614600000000001</v>
      </c>
      <c r="F70" s="16">
        <v>0.12617</v>
      </c>
      <c r="G70" s="16">
        <v>0.12612699999999999</v>
      </c>
      <c r="H70" s="16">
        <v>0.12612400000000001</v>
      </c>
      <c r="I70" s="16">
        <v>0.12611800000000001</v>
      </c>
      <c r="J70" s="16">
        <f t="shared" si="16"/>
        <v>0.126137</v>
      </c>
      <c r="K70" s="16">
        <f t="shared" si="17"/>
        <v>0.12611800000000001</v>
      </c>
      <c r="L70" s="45">
        <f t="shared" si="18"/>
        <v>0.12617</v>
      </c>
      <c r="M70" s="36">
        <f t="shared" ref="M70:M75" si="26">J52/J70</f>
        <v>6.8619390028302547</v>
      </c>
      <c r="N70" s="36">
        <f>J58/J70</f>
        <v>1.7375425132990319</v>
      </c>
      <c r="O70">
        <f t="shared" ref="O70:O74" si="27">J70/$J$70</f>
        <v>1</v>
      </c>
    </row>
    <row r="71" spans="2:15">
      <c r="B71" s="15" t="s">
        <v>12</v>
      </c>
      <c r="C71" s="15">
        <v>1</v>
      </c>
      <c r="D71" s="15">
        <v>10000</v>
      </c>
      <c r="E71" s="16">
        <v>0.50206200000000001</v>
      </c>
      <c r="F71" s="16">
        <v>0.502054</v>
      </c>
      <c r="G71" s="16">
        <v>0.50206399999999995</v>
      </c>
      <c r="H71" s="16">
        <v>0.50205699999999998</v>
      </c>
      <c r="I71" s="16">
        <v>0.50205500000000003</v>
      </c>
      <c r="J71" s="16">
        <f t="shared" si="16"/>
        <v>0.50205840000000002</v>
      </c>
      <c r="K71" s="16">
        <f t="shared" si="17"/>
        <v>0.502054</v>
      </c>
      <c r="L71" s="45">
        <f t="shared" si="18"/>
        <v>0.50206399999999995</v>
      </c>
      <c r="M71" s="36">
        <f t="shared" si="26"/>
        <v>6.8597597410978493</v>
      </c>
      <c r="N71" s="36">
        <f t="shared" ref="N71:N75" si="28">J59/J71</f>
        <v>1.7843880313525278</v>
      </c>
      <c r="O71">
        <f t="shared" si="27"/>
        <v>3.980262730206046</v>
      </c>
    </row>
    <row r="72" spans="2:15">
      <c r="B72" s="15" t="s">
        <v>12</v>
      </c>
      <c r="C72" s="15">
        <v>1</v>
      </c>
      <c r="D72" s="15">
        <v>15000</v>
      </c>
      <c r="E72" s="16">
        <v>1.1280129999999999</v>
      </c>
      <c r="F72" s="16">
        <v>1.1279729999999999</v>
      </c>
      <c r="G72" s="16">
        <v>1.127974</v>
      </c>
      <c r="H72" s="16">
        <v>1.127961</v>
      </c>
      <c r="I72" s="16">
        <v>1.1279710000000001</v>
      </c>
      <c r="J72" s="16">
        <f t="shared" si="16"/>
        <v>1.1279783999999999</v>
      </c>
      <c r="K72" s="16">
        <f t="shared" si="17"/>
        <v>1.127961</v>
      </c>
      <c r="L72" s="45">
        <f t="shared" si="18"/>
        <v>1.1280129999999999</v>
      </c>
      <c r="M72" s="36">
        <f t="shared" si="26"/>
        <v>6.8240638295910632</v>
      </c>
      <c r="N72" s="36">
        <f t="shared" si="28"/>
        <v>1.8916035980830841</v>
      </c>
      <c r="O72">
        <f t="shared" si="27"/>
        <v>8.9424863442130373</v>
      </c>
    </row>
    <row r="73" spans="2:15">
      <c r="B73" s="15" t="s">
        <v>12</v>
      </c>
      <c r="C73" s="15">
        <v>1</v>
      </c>
      <c r="D73" s="15">
        <v>20000</v>
      </c>
      <c r="E73" s="16">
        <v>2.0039030000000002</v>
      </c>
      <c r="F73" s="16">
        <v>2.0039099999999999</v>
      </c>
      <c r="G73" s="16">
        <v>2.0039090000000002</v>
      </c>
      <c r="H73" s="16">
        <v>2.0038969999999998</v>
      </c>
      <c r="I73" s="16">
        <v>2.0039189999999998</v>
      </c>
      <c r="J73" s="16">
        <f t="shared" si="16"/>
        <v>2.0039076000000002</v>
      </c>
      <c r="K73" s="16">
        <f t="shared" si="17"/>
        <v>2.0038969999999998</v>
      </c>
      <c r="L73" s="45">
        <f t="shared" si="18"/>
        <v>2.0039189999999998</v>
      </c>
      <c r="M73" s="36">
        <f t="shared" si="26"/>
        <v>6.7683424125942722</v>
      </c>
      <c r="N73" s="36">
        <f t="shared" si="28"/>
        <v>2.0000442136154382</v>
      </c>
      <c r="O73">
        <f t="shared" si="27"/>
        <v>15.886754877633052</v>
      </c>
    </row>
    <row r="74" spans="2:15">
      <c r="B74" s="15" t="s">
        <v>12</v>
      </c>
      <c r="C74" s="15">
        <v>1</v>
      </c>
      <c r="D74" s="15">
        <v>25000</v>
      </c>
      <c r="E74" s="16">
        <v>3.1298149999999998</v>
      </c>
      <c r="F74" s="16">
        <v>3.129823</v>
      </c>
      <c r="G74" s="16">
        <v>3.1298430000000002</v>
      </c>
      <c r="H74" s="16">
        <v>3.12982</v>
      </c>
      <c r="I74" s="16">
        <v>3.1298270000000001</v>
      </c>
      <c r="J74" s="16">
        <f t="shared" si="16"/>
        <v>3.1298256000000002</v>
      </c>
      <c r="K74" s="16">
        <f t="shared" si="17"/>
        <v>3.1298149999999998</v>
      </c>
      <c r="L74" s="45">
        <f t="shared" si="18"/>
        <v>3.1298430000000002</v>
      </c>
      <c r="M74" s="36">
        <f t="shared" si="26"/>
        <v>6.7253558153527777</v>
      </c>
      <c r="N74" s="36">
        <f t="shared" si="28"/>
        <v>2.0584984032337137</v>
      </c>
      <c r="O74">
        <f t="shared" si="27"/>
        <v>24.812906601552282</v>
      </c>
    </row>
    <row r="75" spans="2:15">
      <c r="B75" s="15" t="s">
        <v>12</v>
      </c>
      <c r="C75" s="15">
        <v>1</v>
      </c>
      <c r="D75" s="15">
        <v>30000</v>
      </c>
      <c r="E75" s="16">
        <v>4.5057559999999999</v>
      </c>
      <c r="F75" s="16">
        <v>4.5057479999999996</v>
      </c>
      <c r="G75" s="16">
        <v>4.505757</v>
      </c>
      <c r="H75" s="16">
        <v>4.5057609999999997</v>
      </c>
      <c r="I75" s="16">
        <v>4.5057520000000002</v>
      </c>
      <c r="J75" s="16">
        <f t="shared" si="16"/>
        <v>4.5057548000000001</v>
      </c>
      <c r="K75" s="16">
        <f t="shared" si="17"/>
        <v>4.5057479999999996</v>
      </c>
      <c r="L75" s="45">
        <f t="shared" si="18"/>
        <v>4.5057609999999997</v>
      </c>
      <c r="M75" s="36">
        <f t="shared" si="26"/>
        <v>6.703419147442288</v>
      </c>
      <c r="N75" s="36">
        <f t="shared" si="28"/>
        <v>2.0926595916848378</v>
      </c>
      <c r="O75">
        <f>J75/$J$70</f>
        <v>35.721119100660395</v>
      </c>
    </row>
    <row r="77" spans="2:15">
      <c r="B77" s="71" t="s">
        <v>23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</row>
    <row r="78" spans="2:15">
      <c r="B78" s="69"/>
      <c r="C78" s="69"/>
      <c r="D78" s="70"/>
      <c r="E78" s="72" t="s">
        <v>1</v>
      </c>
      <c r="F78" s="73"/>
      <c r="G78" s="73"/>
      <c r="H78" s="73"/>
      <c r="I78" s="73"/>
      <c r="J78" s="73"/>
      <c r="K78" s="73"/>
      <c r="L78" s="74"/>
      <c r="M78" s="72" t="s">
        <v>8</v>
      </c>
      <c r="N78" s="74"/>
    </row>
    <row r="79" spans="2:15">
      <c r="B79" s="1" t="s">
        <v>2</v>
      </c>
      <c r="C79" s="1" t="s">
        <v>3</v>
      </c>
      <c r="D79" s="1" t="s">
        <v>18</v>
      </c>
      <c r="E79" s="6">
        <v>1</v>
      </c>
      <c r="F79" s="6">
        <v>2</v>
      </c>
      <c r="G79" s="6">
        <v>3</v>
      </c>
      <c r="H79" s="7">
        <v>4</v>
      </c>
      <c r="I79" s="7">
        <v>5</v>
      </c>
      <c r="J79" s="6" t="s">
        <v>5</v>
      </c>
      <c r="K79" s="6" t="s">
        <v>6</v>
      </c>
      <c r="L79" s="6" t="s">
        <v>7</v>
      </c>
      <c r="M79" s="41" t="s">
        <v>19</v>
      </c>
      <c r="N79" s="42" t="s">
        <v>20</v>
      </c>
      <c r="O79" s="18"/>
    </row>
    <row r="80" spans="2:15">
      <c r="B80" s="3" t="s">
        <v>24</v>
      </c>
      <c r="C80" s="3">
        <v>1</v>
      </c>
      <c r="D80" s="3">
        <v>5000</v>
      </c>
      <c r="E80" s="8">
        <v>0.45784799999999998</v>
      </c>
      <c r="F80" s="8">
        <v>0.47561100000000001</v>
      </c>
      <c r="G80" s="8">
        <v>0.476248</v>
      </c>
      <c r="H80" s="8">
        <v>0.47908200000000001</v>
      </c>
      <c r="I80" s="8">
        <v>0.47830400000000001</v>
      </c>
      <c r="J80" s="8">
        <f t="shared" ref="J80:J103" si="29">SUM(E80:I80)/5</f>
        <v>0.47341860000000002</v>
      </c>
      <c r="K80" s="8">
        <f t="shared" ref="K80:K103" si="30">MIN(E80:I80)</f>
        <v>0.45784799999999998</v>
      </c>
      <c r="L80" s="8">
        <f t="shared" ref="L80:L103" si="31">MAX(E80:I80)</f>
        <v>0.47908200000000001</v>
      </c>
      <c r="M80" s="37" t="s">
        <v>10</v>
      </c>
      <c r="N80" s="33" t="s">
        <v>10</v>
      </c>
      <c r="O80">
        <f t="shared" ref="O80:O84" si="32">J80/$J$80</f>
        <v>1</v>
      </c>
    </row>
    <row r="81" spans="2:15">
      <c r="B81" s="3" t="s">
        <v>24</v>
      </c>
      <c r="C81" s="3">
        <v>1</v>
      </c>
      <c r="D81" s="3">
        <v>10000</v>
      </c>
      <c r="E81" s="8">
        <v>2.102366</v>
      </c>
      <c r="F81" s="8">
        <v>2.0991050000000002</v>
      </c>
      <c r="G81" s="8">
        <v>2.1362320000000001</v>
      </c>
      <c r="H81" s="8">
        <v>2.1016059999999999</v>
      </c>
      <c r="I81" s="8">
        <v>2.1072799999999998</v>
      </c>
      <c r="J81" s="8">
        <f t="shared" si="29"/>
        <v>2.1093177999999999</v>
      </c>
      <c r="K81" s="8">
        <f t="shared" si="30"/>
        <v>2.0991050000000002</v>
      </c>
      <c r="L81" s="8">
        <f t="shared" si="31"/>
        <v>2.1362320000000001</v>
      </c>
      <c r="M81" s="37" t="s">
        <v>10</v>
      </c>
      <c r="N81" s="33" t="s">
        <v>10</v>
      </c>
      <c r="O81">
        <f t="shared" si="32"/>
        <v>4.4555025932652406</v>
      </c>
    </row>
    <row r="82" spans="2:15">
      <c r="B82" s="3" t="s">
        <v>24</v>
      </c>
      <c r="C82" s="3">
        <v>1</v>
      </c>
      <c r="D82" s="3">
        <v>15000</v>
      </c>
      <c r="E82" s="8">
        <v>4.9864059999999997</v>
      </c>
      <c r="F82" s="8">
        <v>4.607386</v>
      </c>
      <c r="G82" s="8">
        <v>4.6038139999999999</v>
      </c>
      <c r="H82" s="8">
        <v>4.6046469999999999</v>
      </c>
      <c r="I82" s="8">
        <v>4.6035110000000001</v>
      </c>
      <c r="J82" s="8">
        <f t="shared" si="29"/>
        <v>4.6811528000000004</v>
      </c>
      <c r="K82" s="8">
        <f t="shared" si="30"/>
        <v>4.6035110000000001</v>
      </c>
      <c r="L82" s="8">
        <f t="shared" si="31"/>
        <v>4.9864059999999997</v>
      </c>
      <c r="M82" s="37" t="s">
        <v>10</v>
      </c>
      <c r="N82" s="33" t="s">
        <v>10</v>
      </c>
      <c r="O82">
        <f t="shared" si="32"/>
        <v>9.887978207869315</v>
      </c>
    </row>
    <row r="83" spans="2:15">
      <c r="B83" s="3" t="s">
        <v>24</v>
      </c>
      <c r="C83" s="3">
        <v>1</v>
      </c>
      <c r="D83" s="3">
        <v>20000</v>
      </c>
      <c r="E83" s="8">
        <v>8.2371470000000002</v>
      </c>
      <c r="F83" s="8">
        <v>8.2307009999999998</v>
      </c>
      <c r="G83" s="8">
        <v>8.2315930000000002</v>
      </c>
      <c r="H83" s="8">
        <v>8.2264710000000001</v>
      </c>
      <c r="I83" s="8">
        <v>8.2323869999999992</v>
      </c>
      <c r="J83" s="8">
        <f t="shared" si="29"/>
        <v>8.2316597999999992</v>
      </c>
      <c r="K83" s="8">
        <f t="shared" si="30"/>
        <v>8.2264710000000001</v>
      </c>
      <c r="L83" s="8">
        <f t="shared" si="31"/>
        <v>8.2371470000000002</v>
      </c>
      <c r="M83" s="37" t="s">
        <v>10</v>
      </c>
      <c r="N83" s="33" t="s">
        <v>10</v>
      </c>
      <c r="O83">
        <f t="shared" si="32"/>
        <v>17.387698328709515</v>
      </c>
    </row>
    <row r="84" spans="2:15">
      <c r="B84" s="3" t="s">
        <v>24</v>
      </c>
      <c r="C84" s="3">
        <v>1</v>
      </c>
      <c r="D84" s="3">
        <v>25000</v>
      </c>
      <c r="E84" s="8">
        <v>12.961895999999999</v>
      </c>
      <c r="F84" s="8">
        <v>12.99067</v>
      </c>
      <c r="G84" s="8">
        <v>13.320738</v>
      </c>
      <c r="H84" s="8">
        <v>13.406378999999999</v>
      </c>
      <c r="I84" s="8">
        <v>3.6054390000000001</v>
      </c>
      <c r="J84" s="8">
        <f t="shared" si="29"/>
        <v>11.257024399999999</v>
      </c>
      <c r="K84" s="8">
        <f t="shared" si="30"/>
        <v>3.6054390000000001</v>
      </c>
      <c r="L84" s="8">
        <f t="shared" si="31"/>
        <v>13.406378999999999</v>
      </c>
      <c r="M84" s="37" t="s">
        <v>10</v>
      </c>
      <c r="N84" s="33" t="s">
        <v>10</v>
      </c>
      <c r="O84">
        <f t="shared" si="32"/>
        <v>23.778162497206484</v>
      </c>
    </row>
    <row r="85" spans="2:15">
      <c r="B85" s="3" t="s">
        <v>24</v>
      </c>
      <c r="C85" s="3">
        <v>1</v>
      </c>
      <c r="D85" s="3">
        <v>30000</v>
      </c>
      <c r="E85" s="8">
        <v>19.220064000000001</v>
      </c>
      <c r="F85" s="8">
        <v>18.893228000000001</v>
      </c>
      <c r="G85" s="8">
        <v>18.902176999999998</v>
      </c>
      <c r="H85" s="8">
        <v>18.899982999999999</v>
      </c>
      <c r="I85" s="8">
        <v>19.11759</v>
      </c>
      <c r="J85" s="8">
        <f t="shared" si="29"/>
        <v>19.006608399999998</v>
      </c>
      <c r="K85" s="8">
        <f t="shared" si="30"/>
        <v>18.893228000000001</v>
      </c>
      <c r="L85" s="8">
        <f t="shared" si="31"/>
        <v>19.220064000000001</v>
      </c>
      <c r="M85" s="37" t="s">
        <v>10</v>
      </c>
      <c r="N85" s="33" t="s">
        <v>10</v>
      </c>
      <c r="O85">
        <f>J85/$J$80</f>
        <v>40.14757426091834</v>
      </c>
    </row>
    <row r="86" spans="2:15">
      <c r="B86" s="15" t="s">
        <v>25</v>
      </c>
      <c r="C86" s="15">
        <v>1</v>
      </c>
      <c r="D86" s="15">
        <v>5000</v>
      </c>
      <c r="E86" s="16">
        <v>0.144122</v>
      </c>
      <c r="F86" s="16">
        <v>0.14561299999999999</v>
      </c>
      <c r="G86" s="16">
        <v>0.14909800000000001</v>
      </c>
      <c r="H86" s="16">
        <v>0.14946699999999999</v>
      </c>
      <c r="I86" s="16">
        <v>0.14616100000000001</v>
      </c>
      <c r="J86" s="16">
        <f t="shared" ref="J86:J91" si="33">SUM(E86:I86)/5</f>
        <v>0.14689219999999997</v>
      </c>
      <c r="K86" s="16">
        <f t="shared" ref="K86:K91" si="34">MIN(E86:I86)</f>
        <v>0.144122</v>
      </c>
      <c r="L86" s="16">
        <f t="shared" ref="L86:L91" si="35">MAX(E86:I86)</f>
        <v>0.14946699999999999</v>
      </c>
      <c r="M86" s="38" t="s">
        <v>10</v>
      </c>
      <c r="N86" s="34" t="s">
        <v>10</v>
      </c>
      <c r="O86">
        <f>J86/$J$86</f>
        <v>1</v>
      </c>
    </row>
    <row r="87" spans="2:15">
      <c r="B87" s="15" t="s">
        <v>25</v>
      </c>
      <c r="C87" s="15">
        <v>1</v>
      </c>
      <c r="D87" s="15">
        <v>10000</v>
      </c>
      <c r="E87" s="16">
        <v>0.56577900000000003</v>
      </c>
      <c r="F87" s="16">
        <v>0.56565600000000005</v>
      </c>
      <c r="G87" s="16">
        <v>0.56175399999999998</v>
      </c>
      <c r="H87" s="16">
        <v>0.567438</v>
      </c>
      <c r="I87" s="16">
        <v>0.56503800000000004</v>
      </c>
      <c r="J87" s="16">
        <f t="shared" si="33"/>
        <v>0.56513300000000011</v>
      </c>
      <c r="K87" s="16">
        <f t="shared" si="34"/>
        <v>0.56175399999999998</v>
      </c>
      <c r="L87" s="16">
        <f t="shared" si="35"/>
        <v>0.567438</v>
      </c>
      <c r="M87" s="38" t="s">
        <v>10</v>
      </c>
      <c r="N87" s="34" t="s">
        <v>10</v>
      </c>
    </row>
    <row r="88" spans="2:15">
      <c r="B88" s="15" t="s">
        <v>25</v>
      </c>
      <c r="C88" s="15">
        <v>1</v>
      </c>
      <c r="D88" s="15">
        <v>15000</v>
      </c>
      <c r="E88" s="16">
        <v>1.2832140000000001</v>
      </c>
      <c r="F88" s="16">
        <v>1.3152360000000001</v>
      </c>
      <c r="G88" s="16">
        <v>1.3152349999999999</v>
      </c>
      <c r="H88" s="16">
        <v>1.2885359999999999</v>
      </c>
      <c r="I88" s="16">
        <v>1.2820370000000001</v>
      </c>
      <c r="J88" s="16">
        <f t="shared" si="33"/>
        <v>1.2968515999999999</v>
      </c>
      <c r="K88" s="16">
        <f t="shared" si="34"/>
        <v>1.2820370000000001</v>
      </c>
      <c r="L88" s="16">
        <f t="shared" si="35"/>
        <v>1.3152360000000001</v>
      </c>
      <c r="M88" s="38" t="s">
        <v>10</v>
      </c>
      <c r="N88" s="34" t="s">
        <v>10</v>
      </c>
    </row>
    <row r="89" spans="2:15">
      <c r="B89" s="15" t="s">
        <v>25</v>
      </c>
      <c r="C89" s="15">
        <v>1</v>
      </c>
      <c r="D89" s="15">
        <v>20000</v>
      </c>
      <c r="E89" s="16">
        <v>2.370803</v>
      </c>
      <c r="F89" s="16">
        <v>2.373472</v>
      </c>
      <c r="G89" s="16">
        <v>2.3692579999999999</v>
      </c>
      <c r="H89" s="16">
        <v>2.3681920000000001</v>
      </c>
      <c r="I89" s="16">
        <v>2.3655529999999998</v>
      </c>
      <c r="J89" s="16">
        <f t="shared" si="33"/>
        <v>2.3694556000000002</v>
      </c>
      <c r="K89" s="16">
        <f t="shared" si="34"/>
        <v>2.3655529999999998</v>
      </c>
      <c r="L89" s="16">
        <f t="shared" si="35"/>
        <v>2.373472</v>
      </c>
      <c r="M89" s="38" t="s">
        <v>10</v>
      </c>
      <c r="N89" s="34" t="s">
        <v>10</v>
      </c>
    </row>
    <row r="90" spans="2:15">
      <c r="B90" s="15" t="s">
        <v>25</v>
      </c>
      <c r="C90" s="15">
        <v>1</v>
      </c>
      <c r="D90" s="15">
        <v>25000</v>
      </c>
      <c r="E90" s="16">
        <v>3.6054390000000001</v>
      </c>
      <c r="F90" s="16">
        <v>3.604336</v>
      </c>
      <c r="G90" s="16">
        <v>3.595961</v>
      </c>
      <c r="H90" s="16">
        <v>3.6040350000000001</v>
      </c>
      <c r="I90" s="16">
        <v>3.605108</v>
      </c>
      <c r="J90" s="16">
        <f t="shared" si="33"/>
        <v>3.6029758000000003</v>
      </c>
      <c r="K90" s="16">
        <f t="shared" si="34"/>
        <v>3.595961</v>
      </c>
      <c r="L90" s="16">
        <f t="shared" si="35"/>
        <v>3.6054390000000001</v>
      </c>
      <c r="M90" s="38" t="s">
        <v>10</v>
      </c>
      <c r="N90" s="34" t="s">
        <v>10</v>
      </c>
    </row>
    <row r="91" spans="2:15">
      <c r="B91" s="15" t="s">
        <v>25</v>
      </c>
      <c r="C91" s="15">
        <v>1</v>
      </c>
      <c r="D91" s="15">
        <v>30000</v>
      </c>
      <c r="E91" s="16">
        <v>5.1380379999999999</v>
      </c>
      <c r="F91" s="16">
        <v>5.1351760000000004</v>
      </c>
      <c r="G91" s="16">
        <v>5.1368390000000002</v>
      </c>
      <c r="H91" s="16">
        <v>5.1344789999999998</v>
      </c>
      <c r="I91" s="16">
        <v>5.1359320000000004</v>
      </c>
      <c r="J91" s="16">
        <f t="shared" si="33"/>
        <v>5.1360928000000001</v>
      </c>
      <c r="K91" s="16">
        <f t="shared" si="34"/>
        <v>5.1344789999999998</v>
      </c>
      <c r="L91" s="16">
        <f t="shared" si="35"/>
        <v>5.1380379999999999</v>
      </c>
      <c r="M91" s="38" t="s">
        <v>10</v>
      </c>
      <c r="N91" s="44" t="s">
        <v>10</v>
      </c>
    </row>
    <row r="92" spans="2:15">
      <c r="B92" s="29" t="s">
        <v>15</v>
      </c>
      <c r="C92" s="29">
        <v>1</v>
      </c>
      <c r="D92" s="29">
        <v>5000</v>
      </c>
      <c r="E92" s="30">
        <v>8.473572E-2</v>
      </c>
      <c r="F92" s="30">
        <v>8.4691812000000005E-2</v>
      </c>
      <c r="G92" s="30">
        <v>8.4731371999999999E-2</v>
      </c>
      <c r="H92" s="30">
        <v>8.4676168999999996E-2</v>
      </c>
      <c r="I92" s="30">
        <v>8.4713493000000001E-2</v>
      </c>
      <c r="J92" s="30">
        <f t="shared" si="29"/>
        <v>8.4709713199999981E-2</v>
      </c>
      <c r="K92" s="30">
        <f t="shared" si="30"/>
        <v>8.4676168999999996E-2</v>
      </c>
      <c r="L92" s="30">
        <f t="shared" si="31"/>
        <v>8.473572E-2</v>
      </c>
      <c r="M92" s="39">
        <f t="shared" ref="M92:M97" si="36">J80/J92</f>
        <v>5.5887168320621834</v>
      </c>
      <c r="N92" s="29">
        <f>J86/J92</f>
        <v>1.734065604179144</v>
      </c>
      <c r="O92">
        <f>J92/$J$92</f>
        <v>1</v>
      </c>
    </row>
    <row r="93" spans="2:15">
      <c r="B93" s="29" t="s">
        <v>15</v>
      </c>
      <c r="C93" s="29">
        <v>1</v>
      </c>
      <c r="D93" s="29">
        <v>10000</v>
      </c>
      <c r="E93" s="30">
        <v>0.33558973800000003</v>
      </c>
      <c r="F93" s="30">
        <v>0.33557072999999998</v>
      </c>
      <c r="G93" s="30">
        <v>0.33554814599999999</v>
      </c>
      <c r="H93" s="30">
        <v>0.33555869799999999</v>
      </c>
      <c r="I93" s="30">
        <v>0.33566624499999997</v>
      </c>
      <c r="J93" s="30">
        <f t="shared" si="29"/>
        <v>0.33558671140000007</v>
      </c>
      <c r="K93" s="30">
        <f t="shared" si="30"/>
        <v>0.33554814599999999</v>
      </c>
      <c r="L93" s="30">
        <f t="shared" si="31"/>
        <v>0.33566624499999997</v>
      </c>
      <c r="M93" s="39">
        <f t="shared" si="36"/>
        <v>6.2854628277751274</v>
      </c>
      <c r="N93" s="29">
        <f t="shared" ref="N93:N97" si="37">J87/J93</f>
        <v>1.6840148337291998</v>
      </c>
      <c r="O93">
        <f t="shared" ref="O93:O97" si="38">J93/$J$92</f>
        <v>3.9616084002985406</v>
      </c>
    </row>
    <row r="94" spans="2:15">
      <c r="B94" s="29" t="s">
        <v>15</v>
      </c>
      <c r="C94" s="29">
        <v>1</v>
      </c>
      <c r="D94" s="29">
        <v>15000</v>
      </c>
      <c r="E94" s="30">
        <v>0.75320185799999995</v>
      </c>
      <c r="F94" s="30">
        <v>0.75308636299999998</v>
      </c>
      <c r="G94" s="30">
        <v>0.75307405999999999</v>
      </c>
      <c r="H94" s="30">
        <v>0.75314267000000001</v>
      </c>
      <c r="I94" s="30">
        <v>0.75312536600000002</v>
      </c>
      <c r="J94" s="30">
        <f t="shared" si="29"/>
        <v>0.75312606339999999</v>
      </c>
      <c r="K94" s="30">
        <f t="shared" si="30"/>
        <v>0.75307405999999999</v>
      </c>
      <c r="L94" s="30">
        <f t="shared" si="31"/>
        <v>0.75320185799999995</v>
      </c>
      <c r="M94" s="39">
        <f t="shared" si="36"/>
        <v>6.2156297962479998</v>
      </c>
      <c r="N94" s="29">
        <f t="shared" si="37"/>
        <v>1.7219581993289967</v>
      </c>
      <c r="O94">
        <f t="shared" si="38"/>
        <v>8.8906694988078439</v>
      </c>
    </row>
    <row r="95" spans="2:15">
      <c r="B95" s="29" t="s">
        <v>15</v>
      </c>
      <c r="C95" s="29">
        <v>1</v>
      </c>
      <c r="D95" s="29">
        <v>20000</v>
      </c>
      <c r="E95" s="30">
        <v>1.3372944689999999</v>
      </c>
      <c r="F95" s="30">
        <v>1.3373309849999999</v>
      </c>
      <c r="G95" s="30">
        <v>1.3373082060000001</v>
      </c>
      <c r="H95" s="30">
        <v>1.3372867879999999</v>
      </c>
      <c r="I95" s="30">
        <v>1.3372875849999999</v>
      </c>
      <c r="J95" s="30">
        <f t="shared" si="29"/>
        <v>1.3373016066000001</v>
      </c>
      <c r="K95" s="30">
        <f t="shared" si="30"/>
        <v>1.3372867879999999</v>
      </c>
      <c r="L95" s="30">
        <f t="shared" si="31"/>
        <v>1.3373309849999999</v>
      </c>
      <c r="M95" s="39">
        <f t="shared" si="36"/>
        <v>6.1554250435161322</v>
      </c>
      <c r="N95" s="29">
        <f t="shared" si="37"/>
        <v>1.7718184052916699</v>
      </c>
      <c r="O95">
        <f t="shared" si="38"/>
        <v>15.786874445467966</v>
      </c>
    </row>
    <row r="96" spans="2:15">
      <c r="B96" s="29" t="s">
        <v>15</v>
      </c>
      <c r="C96" s="29">
        <v>1</v>
      </c>
      <c r="D96" s="29">
        <v>25000</v>
      </c>
      <c r="E96" s="30">
        <v>2.0882102740000001</v>
      </c>
      <c r="F96" s="30">
        <v>2.0880991760000001</v>
      </c>
      <c r="G96" s="30">
        <v>2.0881632059999999</v>
      </c>
      <c r="H96" s="30">
        <v>2.0882051910000001</v>
      </c>
      <c r="I96" s="30">
        <v>2.0881201690000002</v>
      </c>
      <c r="J96" s="30">
        <f t="shared" si="29"/>
        <v>2.0881596031999998</v>
      </c>
      <c r="K96" s="30">
        <f t="shared" si="30"/>
        <v>2.0880991760000001</v>
      </c>
      <c r="L96" s="30">
        <f t="shared" si="31"/>
        <v>2.0882102740000001</v>
      </c>
      <c r="M96" s="39">
        <f t="shared" si="36"/>
        <v>5.3908831407087723</v>
      </c>
      <c r="N96" s="29">
        <f t="shared" si="37"/>
        <v>1.7254312335506445</v>
      </c>
      <c r="O96">
        <f t="shared" si="38"/>
        <v>24.65076936655241</v>
      </c>
    </row>
    <row r="97" spans="2:15">
      <c r="B97" s="29" t="s">
        <v>15</v>
      </c>
      <c r="C97" s="29">
        <v>1</v>
      </c>
      <c r="D97" s="29">
        <v>30000</v>
      </c>
      <c r="E97" s="30">
        <v>3.005653057</v>
      </c>
      <c r="F97" s="30">
        <v>3.0056463839999998</v>
      </c>
      <c r="G97" s="30">
        <v>3.0055880689999999</v>
      </c>
      <c r="H97" s="30">
        <v>3.005574679</v>
      </c>
      <c r="I97" s="30">
        <v>3.0056672870000001</v>
      </c>
      <c r="J97" s="30">
        <f t="shared" si="29"/>
        <v>3.0056258952000001</v>
      </c>
      <c r="K97" s="30">
        <f t="shared" si="30"/>
        <v>3.005574679</v>
      </c>
      <c r="L97" s="30">
        <f t="shared" si="31"/>
        <v>3.0056672870000001</v>
      </c>
      <c r="M97" s="39">
        <f t="shared" si="36"/>
        <v>6.3236773513142968</v>
      </c>
      <c r="N97" s="29">
        <f t="shared" si="37"/>
        <v>1.7088263739683527</v>
      </c>
      <c r="O97">
        <f t="shared" si="38"/>
        <v>35.481478825264169</v>
      </c>
    </row>
    <row r="98" spans="2:15">
      <c r="B98" s="15" t="s">
        <v>16</v>
      </c>
      <c r="C98" s="15">
        <v>1</v>
      </c>
      <c r="D98" s="15">
        <v>5000</v>
      </c>
      <c r="E98" s="16">
        <v>4.2728648000000001E-2</v>
      </c>
      <c r="F98" s="16">
        <v>4.2678580000000001E-2</v>
      </c>
      <c r="G98" s="16">
        <v>4.2636670000000002E-2</v>
      </c>
      <c r="H98" s="16">
        <v>4.2728148000000001E-2</v>
      </c>
      <c r="I98" s="16">
        <v>4.2660720999999999E-2</v>
      </c>
      <c r="J98" s="16">
        <f t="shared" si="29"/>
        <v>4.2686553399999994E-2</v>
      </c>
      <c r="K98" s="16">
        <f t="shared" si="30"/>
        <v>4.2636670000000002E-2</v>
      </c>
      <c r="L98" s="16">
        <f t="shared" si="31"/>
        <v>4.2728648000000001E-2</v>
      </c>
      <c r="M98" s="40">
        <f t="shared" ref="M98:M103" si="39">J80/J98</f>
        <v>11.090579170535705</v>
      </c>
      <c r="N98" s="15">
        <f>J86/J98</f>
        <v>3.4411820186916282</v>
      </c>
      <c r="O98">
        <f t="shared" ref="O98:O102" si="40">J98/$J$98</f>
        <v>1</v>
      </c>
    </row>
    <row r="99" spans="2:15">
      <c r="B99" s="15" t="s">
        <v>16</v>
      </c>
      <c r="C99" s="15">
        <v>1</v>
      </c>
      <c r="D99" s="15">
        <v>10000</v>
      </c>
      <c r="E99" s="16">
        <v>0.16822571</v>
      </c>
      <c r="F99" s="16">
        <v>0.16824114000000001</v>
      </c>
      <c r="G99" s="16">
        <v>0.16821750999999999</v>
      </c>
      <c r="H99" s="16">
        <v>0.16831516999999999</v>
      </c>
      <c r="I99" s="16">
        <v>0.16824384000000001</v>
      </c>
      <c r="J99" s="16">
        <f t="shared" si="29"/>
        <v>0.16824867399999999</v>
      </c>
      <c r="K99" s="16">
        <f t="shared" si="30"/>
        <v>0.16821750999999999</v>
      </c>
      <c r="L99" s="16">
        <f t="shared" si="31"/>
        <v>0.16831516999999999</v>
      </c>
      <c r="M99" s="40">
        <f t="shared" si="39"/>
        <v>12.536905937220046</v>
      </c>
      <c r="N99" s="15">
        <f t="shared" ref="N99:N103" si="41">J87/J99</f>
        <v>3.3589150307359934</v>
      </c>
      <c r="O99">
        <f t="shared" si="40"/>
        <v>3.9414911863088018</v>
      </c>
    </row>
    <row r="100" spans="2:15">
      <c r="B100" s="15" t="s">
        <v>16</v>
      </c>
      <c r="C100" s="15">
        <v>1</v>
      </c>
      <c r="D100" s="15">
        <v>15000</v>
      </c>
      <c r="E100" s="16">
        <v>0.37703337999999997</v>
      </c>
      <c r="F100" s="16">
        <v>0.37705448000000003</v>
      </c>
      <c r="G100" s="16">
        <v>0.37711546000000001</v>
      </c>
      <c r="H100" s="16">
        <v>0.37711242</v>
      </c>
      <c r="I100" s="16">
        <v>0.37710640000000001</v>
      </c>
      <c r="J100" s="16">
        <f t="shared" si="29"/>
        <v>0.37708442799999997</v>
      </c>
      <c r="K100" s="16">
        <f t="shared" si="30"/>
        <v>0.37703337999999997</v>
      </c>
      <c r="L100" s="16">
        <f t="shared" si="31"/>
        <v>0.37711546000000001</v>
      </c>
      <c r="M100" s="40">
        <f t="shared" si="39"/>
        <v>12.414070835086303</v>
      </c>
      <c r="N100" s="15">
        <f t="shared" si="41"/>
        <v>3.4391544802799441</v>
      </c>
      <c r="O100">
        <f t="shared" si="40"/>
        <v>8.833798888996272</v>
      </c>
    </row>
    <row r="101" spans="2:15">
      <c r="B101" s="15" t="s">
        <v>16</v>
      </c>
      <c r="C101" s="15">
        <v>1</v>
      </c>
      <c r="D101" s="15">
        <v>20000</v>
      </c>
      <c r="E101" s="16">
        <v>0.66924930000000005</v>
      </c>
      <c r="F101" s="16">
        <v>0.66927879999999995</v>
      </c>
      <c r="G101" s="16">
        <v>0.66923052000000005</v>
      </c>
      <c r="H101" s="16">
        <v>0.66934811999999999</v>
      </c>
      <c r="I101" s="16">
        <v>0.66926848999999999</v>
      </c>
      <c r="J101" s="16">
        <f t="shared" si="29"/>
        <v>0.66927504599999998</v>
      </c>
      <c r="K101" s="16">
        <f t="shared" si="30"/>
        <v>0.66923052000000005</v>
      </c>
      <c r="L101" s="16">
        <f t="shared" si="31"/>
        <v>0.66934811999999999</v>
      </c>
      <c r="M101" s="40">
        <f t="shared" si="39"/>
        <v>12.299367575703696</v>
      </c>
      <c r="N101" s="15">
        <f t="shared" si="41"/>
        <v>3.5403316082996472</v>
      </c>
      <c r="O101">
        <f t="shared" si="40"/>
        <v>15.6788260632914</v>
      </c>
    </row>
    <row r="102" spans="2:15">
      <c r="B102" s="15" t="s">
        <v>16</v>
      </c>
      <c r="C102" s="15">
        <v>1</v>
      </c>
      <c r="D102" s="15">
        <v>25000</v>
      </c>
      <c r="E102" s="16">
        <v>1.044826</v>
      </c>
      <c r="F102" s="16">
        <v>1.0448055000000001</v>
      </c>
      <c r="G102" s="16">
        <v>1.0448024</v>
      </c>
      <c r="H102" s="16">
        <v>1.0448256</v>
      </c>
      <c r="I102" s="16">
        <v>1.044788</v>
      </c>
      <c r="J102" s="16">
        <f t="shared" si="29"/>
        <v>1.0448095000000002</v>
      </c>
      <c r="K102" s="16">
        <f t="shared" si="30"/>
        <v>1.044788</v>
      </c>
      <c r="L102" s="16">
        <f t="shared" si="31"/>
        <v>1.044826</v>
      </c>
      <c r="M102" s="40">
        <f t="shared" si="39"/>
        <v>10.774236260294337</v>
      </c>
      <c r="N102" s="15">
        <f t="shared" si="41"/>
        <v>3.4484523733752419</v>
      </c>
      <c r="O102">
        <f t="shared" si="40"/>
        <v>24.476314360859135</v>
      </c>
    </row>
    <row r="103" spans="2:15">
      <c r="B103" s="15" t="s">
        <v>16</v>
      </c>
      <c r="C103" s="15">
        <v>1</v>
      </c>
      <c r="D103" s="15">
        <v>30000</v>
      </c>
      <c r="E103" s="16">
        <v>1.503636</v>
      </c>
      <c r="F103" s="16">
        <v>1.5036282999999999</v>
      </c>
      <c r="G103" s="16">
        <v>1.503606</v>
      </c>
      <c r="H103" s="16">
        <v>1.5036722</v>
      </c>
      <c r="I103" s="16">
        <v>1.5036419999999999</v>
      </c>
      <c r="J103" s="16">
        <f t="shared" si="29"/>
        <v>1.5036369000000003</v>
      </c>
      <c r="K103" s="16">
        <f t="shared" si="30"/>
        <v>1.503606</v>
      </c>
      <c r="L103" s="16">
        <f t="shared" si="31"/>
        <v>1.5036722</v>
      </c>
      <c r="M103" s="40">
        <f t="shared" si="39"/>
        <v>12.640424293923616</v>
      </c>
      <c r="N103" s="15">
        <f t="shared" si="41"/>
        <v>3.4157799665597453</v>
      </c>
      <c r="O103">
        <f>J103/$J$98</f>
        <v>35.225071602993381</v>
      </c>
    </row>
    <row r="105" spans="2:15">
      <c r="B105" s="14" t="s">
        <v>26</v>
      </c>
    </row>
    <row r="106" spans="2:15">
      <c r="B106" s="13" t="s">
        <v>27</v>
      </c>
      <c r="J106" t="s">
        <v>28</v>
      </c>
    </row>
    <row r="119" spans="2:10">
      <c r="B119" s="14" t="s">
        <v>29</v>
      </c>
    </row>
    <row r="120" spans="2:10">
      <c r="B120" s="13" t="s">
        <v>27</v>
      </c>
      <c r="J120" t="s">
        <v>28</v>
      </c>
    </row>
  </sheetData>
  <mergeCells count="14">
    <mergeCell ref="B49:N49"/>
    <mergeCell ref="B24:M24"/>
    <mergeCell ref="E25:M25"/>
    <mergeCell ref="B2:M2"/>
    <mergeCell ref="E3:M3"/>
    <mergeCell ref="B3:D3"/>
    <mergeCell ref="B25:D25"/>
    <mergeCell ref="B50:D50"/>
    <mergeCell ref="B78:D78"/>
    <mergeCell ref="B77:N77"/>
    <mergeCell ref="E78:L78"/>
    <mergeCell ref="M78:N78"/>
    <mergeCell ref="M50:N50"/>
    <mergeCell ref="E50:L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85069-8DDF-4E7B-8467-92E3DF312FE7}">
  <dimension ref="B2:O73"/>
  <sheetViews>
    <sheetView tabSelected="1" zoomScale="85" zoomScaleNormal="85" workbookViewId="0">
      <selection activeCell="B2" sqref="B2:N28"/>
    </sheetView>
  </sheetViews>
  <sheetFormatPr defaultRowHeight="15"/>
  <cols>
    <col min="2" max="2" width="30.5703125" bestFit="1" customWidth="1"/>
    <col min="3" max="3" width="11.85546875" bestFit="1" customWidth="1"/>
    <col min="4" max="9" width="9.7109375" bestFit="1" customWidth="1"/>
    <col min="10" max="11" width="9.85546875" customWidth="1"/>
    <col min="12" max="12" width="9.42578125" customWidth="1"/>
    <col min="13" max="13" width="12.140625" bestFit="1" customWidth="1"/>
    <col min="14" max="14" width="12.140625" customWidth="1"/>
    <col min="15" max="15" width="7.85546875" bestFit="1" customWidth="1"/>
  </cols>
  <sheetData>
    <row r="2" spans="2:15">
      <c r="B2" s="71" t="s">
        <v>17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2:15">
      <c r="B3" s="83"/>
      <c r="C3" s="83"/>
      <c r="D3" s="83"/>
      <c r="E3" s="47" t="s">
        <v>1</v>
      </c>
      <c r="F3" s="48"/>
      <c r="G3" s="48"/>
      <c r="H3" s="48"/>
      <c r="I3" s="48"/>
      <c r="J3" s="48"/>
      <c r="K3" s="48"/>
      <c r="L3" s="48"/>
      <c r="M3" s="84" t="s">
        <v>8</v>
      </c>
      <c r="N3" s="84"/>
    </row>
    <row r="4" spans="2:15">
      <c r="B4" s="1" t="s">
        <v>2</v>
      </c>
      <c r="C4" s="1" t="s">
        <v>3</v>
      </c>
      <c r="D4" s="1" t="s">
        <v>4</v>
      </c>
      <c r="E4" s="6">
        <v>1</v>
      </c>
      <c r="F4" s="6">
        <v>2</v>
      </c>
      <c r="G4" s="6">
        <v>3</v>
      </c>
      <c r="H4" s="7">
        <v>4</v>
      </c>
      <c r="I4" s="7">
        <v>5</v>
      </c>
      <c r="J4" s="1" t="s">
        <v>5</v>
      </c>
      <c r="K4" s="1" t="s">
        <v>6</v>
      </c>
      <c r="L4" s="1" t="s">
        <v>7</v>
      </c>
      <c r="M4" s="5" t="s">
        <v>19</v>
      </c>
      <c r="N4" s="5" t="s">
        <v>20</v>
      </c>
      <c r="O4" s="11"/>
    </row>
    <row r="5" spans="2:15">
      <c r="B5" s="3" t="s">
        <v>30</v>
      </c>
      <c r="C5" s="3">
        <v>1</v>
      </c>
      <c r="D5" s="3">
        <v>5000</v>
      </c>
      <c r="E5" s="8">
        <v>2.4056250000000001</v>
      </c>
      <c r="F5" s="8">
        <v>2.4031090000000002</v>
      </c>
      <c r="G5" s="8">
        <v>2.4041229999999998</v>
      </c>
      <c r="H5" s="8">
        <v>2.4028960000000001</v>
      </c>
      <c r="I5" s="8">
        <v>2.4042110000000001</v>
      </c>
      <c r="J5" s="8">
        <f>SUM(E5:I5)/5</f>
        <v>2.4039928000000002</v>
      </c>
      <c r="K5" s="8">
        <f>MIN(E5:I5)</f>
        <v>2.4028960000000001</v>
      </c>
      <c r="L5" s="8">
        <f>MAX(E5:I5)</f>
        <v>2.4056250000000001</v>
      </c>
      <c r="M5" s="10" t="s">
        <v>10</v>
      </c>
      <c r="N5" s="10" t="s">
        <v>10</v>
      </c>
      <c r="O5">
        <f>L5/$L$5</f>
        <v>1</v>
      </c>
    </row>
    <row r="6" spans="2:15">
      <c r="B6" s="3" t="s">
        <v>30</v>
      </c>
      <c r="C6" s="3">
        <v>1</v>
      </c>
      <c r="D6" s="3">
        <v>10000</v>
      </c>
      <c r="E6" s="8">
        <v>9.7057330000000004</v>
      </c>
      <c r="F6" s="8">
        <v>9.6980120000000003</v>
      </c>
      <c r="G6" s="8">
        <v>9.6991139999999998</v>
      </c>
      <c r="H6" s="8">
        <v>9.6987670000000001</v>
      </c>
      <c r="I6" s="8">
        <v>9.7061080000000004</v>
      </c>
      <c r="J6" s="8">
        <f t="shared" ref="J6:J28" si="0">SUM(E6:I6)/5</f>
        <v>9.7015467999999991</v>
      </c>
      <c r="K6" s="8">
        <f t="shared" ref="K6:K28" si="1">MIN(E6:I6)</f>
        <v>9.6980120000000003</v>
      </c>
      <c r="L6" s="8">
        <f t="shared" ref="L6:L28" si="2">MAX(E6:I6)</f>
        <v>9.7061080000000004</v>
      </c>
      <c r="M6" s="10" t="s">
        <v>10</v>
      </c>
      <c r="N6" s="10" t="s">
        <v>10</v>
      </c>
      <c r="O6">
        <f t="shared" ref="O6:O10" si="3">L6/$L$5</f>
        <v>4.0347552091452323</v>
      </c>
    </row>
    <row r="7" spans="2:15">
      <c r="B7" s="3" t="s">
        <v>30</v>
      </c>
      <c r="C7" s="3">
        <v>1</v>
      </c>
      <c r="D7" s="3">
        <v>15000</v>
      </c>
      <c r="E7" s="8">
        <v>21.889745999999999</v>
      </c>
      <c r="F7" s="8">
        <v>21.884641999999999</v>
      </c>
      <c r="G7" s="8">
        <v>21.886281</v>
      </c>
      <c r="H7" s="8">
        <v>21.887523999999999</v>
      </c>
      <c r="I7" s="8">
        <v>21.882432000000001</v>
      </c>
      <c r="J7" s="8">
        <f t="shared" si="0"/>
        <v>21.886125</v>
      </c>
      <c r="K7" s="8">
        <f t="shared" si="1"/>
        <v>21.882432000000001</v>
      </c>
      <c r="L7" s="8">
        <f t="shared" si="2"/>
        <v>21.889745999999999</v>
      </c>
      <c r="M7" s="10" t="s">
        <v>10</v>
      </c>
      <c r="N7" s="10" t="s">
        <v>10</v>
      </c>
      <c r="O7">
        <f t="shared" si="3"/>
        <v>9.0994007794232257</v>
      </c>
    </row>
    <row r="8" spans="2:15">
      <c r="B8" s="3" t="s">
        <v>30</v>
      </c>
      <c r="C8" s="3">
        <v>1</v>
      </c>
      <c r="D8" s="3">
        <v>20000</v>
      </c>
      <c r="E8" s="8">
        <v>39.412573999999999</v>
      </c>
      <c r="F8" s="8">
        <v>39.413288000000001</v>
      </c>
      <c r="G8" s="8">
        <v>39.416137999999997</v>
      </c>
      <c r="H8" s="8">
        <v>39.40258</v>
      </c>
      <c r="I8" s="8">
        <v>39.405116</v>
      </c>
      <c r="J8" s="8">
        <f t="shared" si="0"/>
        <v>39.409939199999997</v>
      </c>
      <c r="K8" s="8">
        <f t="shared" si="1"/>
        <v>39.40258</v>
      </c>
      <c r="L8" s="8">
        <f t="shared" si="2"/>
        <v>39.416137999999997</v>
      </c>
      <c r="M8" s="10" t="s">
        <v>10</v>
      </c>
      <c r="N8" s="10" t="s">
        <v>10</v>
      </c>
      <c r="O8">
        <f t="shared" si="3"/>
        <v>16.384988516497788</v>
      </c>
    </row>
    <row r="9" spans="2:15">
      <c r="B9" s="3" t="s">
        <v>30</v>
      </c>
      <c r="C9" s="3">
        <v>1</v>
      </c>
      <c r="D9" s="3">
        <v>25000</v>
      </c>
      <c r="E9" s="8">
        <v>60.905242000000001</v>
      </c>
      <c r="F9" s="8">
        <v>60.917931000000003</v>
      </c>
      <c r="G9" s="8">
        <v>60.917397999999999</v>
      </c>
      <c r="H9" s="8">
        <v>60.901918000000002</v>
      </c>
      <c r="I9" s="8">
        <v>60.916429999999998</v>
      </c>
      <c r="J9" s="8">
        <f t="shared" si="0"/>
        <v>60.911783800000002</v>
      </c>
      <c r="K9" s="8">
        <f t="shared" si="1"/>
        <v>60.901918000000002</v>
      </c>
      <c r="L9" s="8">
        <f t="shared" si="2"/>
        <v>60.917931000000003</v>
      </c>
      <c r="M9" s="10" t="s">
        <v>10</v>
      </c>
      <c r="N9" s="10" t="s">
        <v>10</v>
      </c>
      <c r="O9">
        <f t="shared" si="3"/>
        <v>25.323120187061573</v>
      </c>
    </row>
    <row r="10" spans="2:15">
      <c r="B10" s="3" t="s">
        <v>30</v>
      </c>
      <c r="C10" s="3">
        <v>1</v>
      </c>
      <c r="D10" s="3">
        <v>30000</v>
      </c>
      <c r="E10" s="8">
        <v>87.745189999999994</v>
      </c>
      <c r="F10" s="8">
        <v>87.770757000000003</v>
      </c>
      <c r="G10" s="8">
        <v>87.761480000000006</v>
      </c>
      <c r="H10" s="8">
        <v>87.782709999999994</v>
      </c>
      <c r="I10" s="8">
        <v>87.818776</v>
      </c>
      <c r="J10" s="8">
        <f t="shared" si="0"/>
        <v>87.775782599999999</v>
      </c>
      <c r="K10" s="8">
        <f t="shared" si="1"/>
        <v>87.745189999999994</v>
      </c>
      <c r="L10" s="8">
        <f t="shared" si="2"/>
        <v>87.818776</v>
      </c>
      <c r="M10" s="10" t="s">
        <v>10</v>
      </c>
      <c r="N10" s="10" t="s">
        <v>10</v>
      </c>
      <c r="O10">
        <f t="shared" si="3"/>
        <v>36.505596674460897</v>
      </c>
    </row>
    <row r="11" spans="2:15">
      <c r="B11" s="2" t="s">
        <v>31</v>
      </c>
      <c r="C11" s="2">
        <v>1</v>
      </c>
      <c r="D11" s="2">
        <v>5000</v>
      </c>
      <c r="E11" s="9">
        <v>0.63707199999999997</v>
      </c>
      <c r="F11" s="9">
        <v>0.62876799999999999</v>
      </c>
      <c r="G11" s="9">
        <v>0.61802400000000002</v>
      </c>
      <c r="H11" s="9">
        <v>0.62406899999999998</v>
      </c>
      <c r="I11" s="9">
        <v>0.61362899999999998</v>
      </c>
      <c r="J11" s="9">
        <f t="shared" ref="J11:J16" si="4">SUM(E11:I11)/5</f>
        <v>0.62431239999999999</v>
      </c>
      <c r="K11" s="9">
        <f t="shared" ref="K11:K16" si="5">MIN(E11:I11)</f>
        <v>0.61362899999999998</v>
      </c>
      <c r="L11" s="9">
        <f t="shared" ref="L11:L16" si="6">MAX(E11:I11)</f>
        <v>0.63707199999999997</v>
      </c>
      <c r="M11" s="49" t="s">
        <v>10</v>
      </c>
      <c r="N11" s="49" t="s">
        <v>10</v>
      </c>
    </row>
    <row r="12" spans="2:15">
      <c r="B12" s="2" t="s">
        <v>31</v>
      </c>
      <c r="C12" s="2">
        <v>1</v>
      </c>
      <c r="D12" s="2">
        <v>10000</v>
      </c>
      <c r="E12" s="9">
        <v>2.6653880000000001</v>
      </c>
      <c r="F12" s="9">
        <v>2.6657690000000001</v>
      </c>
      <c r="G12" s="9">
        <v>2.6605349999999999</v>
      </c>
      <c r="H12" s="9">
        <v>2.6643789999999998</v>
      </c>
      <c r="I12" s="9">
        <v>2.6610770000000001</v>
      </c>
      <c r="J12" s="9">
        <f t="shared" si="4"/>
        <v>2.6634296000000002</v>
      </c>
      <c r="K12" s="9">
        <f t="shared" si="5"/>
        <v>2.6605349999999999</v>
      </c>
      <c r="L12" s="9">
        <f t="shared" si="6"/>
        <v>2.6657690000000001</v>
      </c>
      <c r="M12" s="49" t="s">
        <v>10</v>
      </c>
      <c r="N12" s="49" t="s">
        <v>10</v>
      </c>
    </row>
    <row r="13" spans="2:15">
      <c r="B13" s="2" t="s">
        <v>31</v>
      </c>
      <c r="C13" s="2">
        <v>1</v>
      </c>
      <c r="D13" s="2">
        <v>15000</v>
      </c>
      <c r="E13" s="9">
        <v>6.1775250000000002</v>
      </c>
      <c r="F13" s="9">
        <v>6.1633069999999996</v>
      </c>
      <c r="G13" s="9">
        <v>6.1653440000000002</v>
      </c>
      <c r="H13" s="9">
        <v>6.1698050000000002</v>
      </c>
      <c r="I13" s="9">
        <v>6.1750610000000004</v>
      </c>
      <c r="J13" s="9">
        <f t="shared" si="4"/>
        <v>6.1702083999999999</v>
      </c>
      <c r="K13" s="9">
        <f t="shared" si="5"/>
        <v>6.1633069999999996</v>
      </c>
      <c r="L13" s="9">
        <f t="shared" si="6"/>
        <v>6.1775250000000002</v>
      </c>
      <c r="M13" s="49" t="s">
        <v>10</v>
      </c>
      <c r="N13" s="49" t="s">
        <v>10</v>
      </c>
    </row>
    <row r="14" spans="2:15">
      <c r="B14" s="2" t="s">
        <v>31</v>
      </c>
      <c r="C14" s="2">
        <v>1</v>
      </c>
      <c r="D14" s="2">
        <v>20000</v>
      </c>
      <c r="E14" s="9">
        <v>11.304506</v>
      </c>
      <c r="F14" s="9">
        <v>11.296155000000001</v>
      </c>
      <c r="G14" s="9">
        <v>11.31415</v>
      </c>
      <c r="H14" s="9">
        <v>11.295076999999999</v>
      </c>
      <c r="I14" s="9">
        <v>11.299227999999999</v>
      </c>
      <c r="J14" s="9">
        <f t="shared" si="4"/>
        <v>11.301823199999999</v>
      </c>
      <c r="K14" s="9">
        <f t="shared" si="5"/>
        <v>11.295076999999999</v>
      </c>
      <c r="L14" s="9">
        <f t="shared" si="6"/>
        <v>11.31415</v>
      </c>
      <c r="M14" s="49" t="s">
        <v>10</v>
      </c>
      <c r="N14" s="49" t="s">
        <v>10</v>
      </c>
    </row>
    <row r="15" spans="2:15">
      <c r="B15" s="2" t="s">
        <v>31</v>
      </c>
      <c r="C15" s="2">
        <v>1</v>
      </c>
      <c r="D15" s="2">
        <v>25000</v>
      </c>
      <c r="E15" s="9">
        <v>17.428249999999998</v>
      </c>
      <c r="F15" s="9">
        <v>17.435355000000001</v>
      </c>
      <c r="G15" s="9">
        <v>17.438262000000002</v>
      </c>
      <c r="H15" s="9">
        <v>17.435779</v>
      </c>
      <c r="I15" s="9">
        <v>17.433695</v>
      </c>
      <c r="J15" s="9">
        <f t="shared" si="4"/>
        <v>17.434268199999998</v>
      </c>
      <c r="K15" s="9">
        <f t="shared" si="5"/>
        <v>17.428249999999998</v>
      </c>
      <c r="L15" s="9">
        <f t="shared" si="6"/>
        <v>17.438262000000002</v>
      </c>
      <c r="M15" s="49" t="s">
        <v>10</v>
      </c>
      <c r="N15" s="49" t="s">
        <v>10</v>
      </c>
    </row>
    <row r="16" spans="2:15">
      <c r="B16" s="2" t="s">
        <v>31</v>
      </c>
      <c r="C16" s="2">
        <v>1</v>
      </c>
      <c r="D16" s="2">
        <v>30000</v>
      </c>
      <c r="E16" s="9">
        <v>25.206975</v>
      </c>
      <c r="F16" s="9">
        <v>25.172353000000001</v>
      </c>
      <c r="G16" s="9">
        <v>25.171317999999999</v>
      </c>
      <c r="H16" s="9">
        <v>25.17961</v>
      </c>
      <c r="I16" s="9">
        <v>25.181854000000001</v>
      </c>
      <c r="J16" s="9">
        <f t="shared" si="4"/>
        <v>25.182421999999999</v>
      </c>
      <c r="K16" s="9">
        <f t="shared" si="5"/>
        <v>25.171317999999999</v>
      </c>
      <c r="L16" s="9">
        <f t="shared" si="6"/>
        <v>25.206975</v>
      </c>
      <c r="M16" s="49" t="s">
        <v>10</v>
      </c>
      <c r="N16" s="49" t="s">
        <v>10</v>
      </c>
    </row>
    <row r="17" spans="2:15">
      <c r="B17" s="3" t="s">
        <v>11</v>
      </c>
      <c r="C17" s="3">
        <v>1</v>
      </c>
      <c r="D17" s="3">
        <v>5000</v>
      </c>
      <c r="E17" s="8">
        <v>3.502316</v>
      </c>
      <c r="F17" s="8">
        <v>3.5023179999999998</v>
      </c>
      <c r="G17" s="8">
        <v>3.5023260000000001</v>
      </c>
      <c r="H17" s="8">
        <v>3.5023019999999998</v>
      </c>
      <c r="I17" s="8">
        <v>3.5023080000000002</v>
      </c>
      <c r="J17" s="8">
        <f t="shared" si="0"/>
        <v>3.5023139999999997</v>
      </c>
      <c r="K17" s="8">
        <f t="shared" si="1"/>
        <v>3.5023019999999998</v>
      </c>
      <c r="L17" s="8">
        <f t="shared" si="2"/>
        <v>3.5023260000000001</v>
      </c>
      <c r="M17" s="55">
        <f t="shared" ref="M17:M22" si="7">J5/J17</f>
        <v>0.68640127641325144</v>
      </c>
      <c r="N17" s="55">
        <f>J11/J17</f>
        <v>0.17825711800826541</v>
      </c>
      <c r="O17">
        <f>J17/$J$17</f>
        <v>1</v>
      </c>
    </row>
    <row r="18" spans="2:15">
      <c r="B18" s="3" t="s">
        <v>11</v>
      </c>
      <c r="C18" s="3">
        <v>1</v>
      </c>
      <c r="D18" s="3">
        <v>10000</v>
      </c>
      <c r="E18" s="8">
        <v>14.004415</v>
      </c>
      <c r="F18" s="8">
        <v>14.004405999999999</v>
      </c>
      <c r="G18" s="8">
        <v>14.004405999999999</v>
      </c>
      <c r="H18" s="8">
        <v>14.00441</v>
      </c>
      <c r="I18" s="8">
        <v>14.004416000000001</v>
      </c>
      <c r="J18" s="8">
        <f t="shared" si="0"/>
        <v>14.0044106</v>
      </c>
      <c r="K18" s="8">
        <f t="shared" si="1"/>
        <v>14.004405999999999</v>
      </c>
      <c r="L18" s="8">
        <f t="shared" si="2"/>
        <v>14.004416000000001</v>
      </c>
      <c r="M18" s="55">
        <f t="shared" si="7"/>
        <v>0.69274938282657883</v>
      </c>
      <c r="N18" s="55">
        <f t="shared" ref="N18:N22" si="8">J12/J18</f>
        <v>0.19018505498546295</v>
      </c>
      <c r="O18">
        <f t="shared" ref="O18:O22" si="9">J18/$J$17</f>
        <v>3.9986165146814368</v>
      </c>
    </row>
    <row r="19" spans="2:15">
      <c r="B19" s="3" t="s">
        <v>11</v>
      </c>
      <c r="C19" s="3">
        <v>1</v>
      </c>
      <c r="D19" s="3">
        <v>15000</v>
      </c>
      <c r="E19" s="8">
        <v>31.506661000000001</v>
      </c>
      <c r="F19" s="8">
        <v>31.506671999999998</v>
      </c>
      <c r="G19" s="8">
        <v>31.506651000000002</v>
      </c>
      <c r="H19" s="8">
        <v>31.506632</v>
      </c>
      <c r="I19" s="8">
        <v>31.506640999999998</v>
      </c>
      <c r="J19" s="8">
        <f t="shared" si="0"/>
        <v>31.506651399999999</v>
      </c>
      <c r="K19" s="8">
        <f t="shared" si="1"/>
        <v>31.506632</v>
      </c>
      <c r="L19" s="8">
        <f t="shared" si="2"/>
        <v>31.506671999999998</v>
      </c>
      <c r="M19" s="55">
        <f t="shared" si="7"/>
        <v>0.69465093964254165</v>
      </c>
      <c r="N19" s="55">
        <f t="shared" si="8"/>
        <v>0.19583827940534487</v>
      </c>
      <c r="O19">
        <f t="shared" si="9"/>
        <v>8.9959527900696514</v>
      </c>
    </row>
    <row r="20" spans="2:15">
      <c r="B20" s="3" t="s">
        <v>11</v>
      </c>
      <c r="C20" s="3">
        <v>1</v>
      </c>
      <c r="D20" s="3">
        <v>20000</v>
      </c>
      <c r="E20" s="8">
        <v>56.008879</v>
      </c>
      <c r="F20" s="8">
        <v>56.008857999999996</v>
      </c>
      <c r="G20" s="8">
        <v>56.008853999999999</v>
      </c>
      <c r="H20" s="8">
        <v>56.008844000000003</v>
      </c>
      <c r="I20" s="8">
        <v>56.008853000000002</v>
      </c>
      <c r="J20" s="8">
        <f t="shared" si="0"/>
        <v>56.008857599999999</v>
      </c>
      <c r="K20" s="8">
        <f t="shared" si="1"/>
        <v>56.008844000000003</v>
      </c>
      <c r="L20" s="8">
        <f t="shared" si="2"/>
        <v>56.008879</v>
      </c>
      <c r="M20" s="55">
        <f t="shared" si="7"/>
        <v>0.70363761891833332</v>
      </c>
      <c r="N20" s="55">
        <f t="shared" si="8"/>
        <v>0.20178635459259928</v>
      </c>
      <c r="O20">
        <f t="shared" si="9"/>
        <v>15.991957774203</v>
      </c>
    </row>
    <row r="21" spans="2:15">
      <c r="B21" s="3" t="s">
        <v>11</v>
      </c>
      <c r="C21" s="3">
        <v>1</v>
      </c>
      <c r="D21" s="3">
        <v>25000</v>
      </c>
      <c r="E21" s="8">
        <v>87.510881999999995</v>
      </c>
      <c r="F21" s="8">
        <v>87.511219999999994</v>
      </c>
      <c r="G21" s="8">
        <v>87.511184999999998</v>
      </c>
      <c r="H21" s="8">
        <v>87.511089999999996</v>
      </c>
      <c r="I21" s="8">
        <v>87.511111999999997</v>
      </c>
      <c r="J21" s="8">
        <f t="shared" si="0"/>
        <v>87.511097799999988</v>
      </c>
      <c r="K21" s="8">
        <f t="shared" si="1"/>
        <v>87.510881999999995</v>
      </c>
      <c r="L21" s="8">
        <f t="shared" si="2"/>
        <v>87.511219999999994</v>
      </c>
      <c r="M21" s="55">
        <f t="shared" si="7"/>
        <v>0.69604639104413124</v>
      </c>
      <c r="N21" s="55">
        <f t="shared" si="8"/>
        <v>0.19922351151215933</v>
      </c>
      <c r="O21">
        <f t="shared" si="9"/>
        <v>24.986651054131638</v>
      </c>
    </row>
    <row r="22" spans="2:15">
      <c r="B22" s="3" t="s">
        <v>11</v>
      </c>
      <c r="C22" s="3">
        <v>1</v>
      </c>
      <c r="D22" s="3">
        <v>30000</v>
      </c>
      <c r="E22" s="8">
        <v>126.013459</v>
      </c>
      <c r="F22" s="8">
        <v>126.013041</v>
      </c>
      <c r="G22" s="8">
        <v>126.01303900000001</v>
      </c>
      <c r="H22" s="8">
        <v>126.013068</v>
      </c>
      <c r="I22" s="8">
        <v>126.013076</v>
      </c>
      <c r="J22" s="8">
        <f t="shared" si="0"/>
        <v>126.01313659999998</v>
      </c>
      <c r="K22" s="8">
        <f t="shared" si="1"/>
        <v>126.01303900000001</v>
      </c>
      <c r="L22" s="8">
        <f t="shared" si="2"/>
        <v>126.013459</v>
      </c>
      <c r="M22" s="55">
        <f t="shared" si="7"/>
        <v>0.6965605727173052</v>
      </c>
      <c r="N22" s="55">
        <f t="shared" si="8"/>
        <v>0.19983965703461429</v>
      </c>
      <c r="O22">
        <f t="shared" si="9"/>
        <v>35.979965417149913</v>
      </c>
    </row>
    <row r="23" spans="2:15">
      <c r="B23" s="2" t="s">
        <v>12</v>
      </c>
      <c r="C23" s="2">
        <v>1</v>
      </c>
      <c r="D23" s="2">
        <v>5000</v>
      </c>
      <c r="E23" s="9">
        <v>0.12695899999999999</v>
      </c>
      <c r="F23" s="9">
        <v>0.12696099999999999</v>
      </c>
      <c r="G23" s="9">
        <v>0.12695899999999999</v>
      </c>
      <c r="H23" s="9">
        <v>0.12696299999999999</v>
      </c>
      <c r="I23" s="9">
        <v>0.12694800000000001</v>
      </c>
      <c r="J23" s="9">
        <f t="shared" si="0"/>
        <v>0.12695799999999999</v>
      </c>
      <c r="K23" s="9">
        <f t="shared" si="1"/>
        <v>0.12694800000000001</v>
      </c>
      <c r="L23" s="9">
        <f t="shared" si="2"/>
        <v>0.12696299999999999</v>
      </c>
      <c r="M23" s="56">
        <f t="shared" ref="M23:M28" si="10">J5/J23</f>
        <v>18.935339246049878</v>
      </c>
      <c r="N23" s="56">
        <f>J11/J23</f>
        <v>4.9174719198475092</v>
      </c>
      <c r="O23">
        <f>J23/$J$23</f>
        <v>1</v>
      </c>
    </row>
    <row r="24" spans="2:15">
      <c r="B24" s="2" t="s">
        <v>12</v>
      </c>
      <c r="C24" s="2">
        <v>1</v>
      </c>
      <c r="D24" s="2">
        <v>10000</v>
      </c>
      <c r="E24" s="9">
        <v>0.50375599999999998</v>
      </c>
      <c r="F24" s="9">
        <v>0.50369399999999998</v>
      </c>
      <c r="G24" s="9">
        <v>0.50369399999999998</v>
      </c>
      <c r="H24" s="9">
        <v>0.50370199999999998</v>
      </c>
      <c r="I24" s="9">
        <v>0.50370099999999995</v>
      </c>
      <c r="J24" s="9">
        <f t="shared" si="0"/>
        <v>0.50370939999999997</v>
      </c>
      <c r="K24" s="9">
        <f t="shared" si="1"/>
        <v>0.50369399999999998</v>
      </c>
      <c r="L24" s="9">
        <f t="shared" si="2"/>
        <v>0.50375599999999998</v>
      </c>
      <c r="M24" s="56">
        <f t="shared" si="10"/>
        <v>19.260205983847033</v>
      </c>
      <c r="N24" s="56">
        <f t="shared" ref="N24:N28" si="11">J12/J24</f>
        <v>5.2876313207575647</v>
      </c>
      <c r="O24">
        <f t="shared" ref="O24:O28" si="12">J24/$J$23</f>
        <v>3.967527843853873</v>
      </c>
    </row>
    <row r="25" spans="2:15">
      <c r="B25" s="2" t="s">
        <v>12</v>
      </c>
      <c r="C25" s="2">
        <v>1</v>
      </c>
      <c r="D25" s="2">
        <v>15000</v>
      </c>
      <c r="E25" s="9">
        <v>1.1304650000000001</v>
      </c>
      <c r="F25" s="9">
        <v>1.1304639999999999</v>
      </c>
      <c r="G25" s="9">
        <v>1.130458</v>
      </c>
      <c r="H25" s="9">
        <v>1.1304890000000001</v>
      </c>
      <c r="I25" s="9">
        <v>1.130457</v>
      </c>
      <c r="J25" s="9">
        <f t="shared" si="0"/>
        <v>1.1304665999999999</v>
      </c>
      <c r="K25" s="9">
        <f t="shared" si="1"/>
        <v>1.130457</v>
      </c>
      <c r="L25" s="9">
        <f t="shared" si="2"/>
        <v>1.1304890000000001</v>
      </c>
      <c r="M25" s="56">
        <f t="shared" si="10"/>
        <v>19.360257967816125</v>
      </c>
      <c r="N25" s="56">
        <f t="shared" si="11"/>
        <v>5.4581076521853902</v>
      </c>
      <c r="O25">
        <f t="shared" si="12"/>
        <v>8.9042565257801787</v>
      </c>
    </row>
    <row r="26" spans="2:15">
      <c r="B26" s="2" t="s">
        <v>12</v>
      </c>
      <c r="C26" s="2">
        <v>1</v>
      </c>
      <c r="D26" s="2">
        <v>20000</v>
      </c>
      <c r="E26" s="9">
        <v>2.0072019999999999</v>
      </c>
      <c r="F26" s="9">
        <v>2.0071949999999998</v>
      </c>
      <c r="G26" s="9">
        <v>2.0072070000000002</v>
      </c>
      <c r="H26" s="9">
        <v>2.0072009999999998</v>
      </c>
      <c r="I26" s="9">
        <v>2.0072179999999999</v>
      </c>
      <c r="J26" s="9">
        <f t="shared" si="0"/>
        <v>2.0072046000000001</v>
      </c>
      <c r="K26" s="9">
        <f t="shared" si="1"/>
        <v>2.0071949999999998</v>
      </c>
      <c r="L26" s="9">
        <f t="shared" si="2"/>
        <v>2.0072179999999999</v>
      </c>
      <c r="M26" s="56">
        <f t="shared" si="10"/>
        <v>19.634241173022417</v>
      </c>
      <c r="N26" s="56">
        <f t="shared" si="11"/>
        <v>5.6306283873602121</v>
      </c>
      <c r="O26">
        <f t="shared" si="12"/>
        <v>15.809989130263554</v>
      </c>
    </row>
    <row r="27" spans="2:15">
      <c r="B27" s="2" t="s">
        <v>12</v>
      </c>
      <c r="C27" s="2">
        <v>1</v>
      </c>
      <c r="D27" s="2">
        <v>25000</v>
      </c>
      <c r="E27" s="9">
        <v>3.1339790000000001</v>
      </c>
      <c r="F27" s="9">
        <v>3.133969</v>
      </c>
      <c r="G27" s="9">
        <v>3.1339709999999998</v>
      </c>
      <c r="H27" s="9">
        <v>3.1339730000000001</v>
      </c>
      <c r="I27" s="9">
        <v>3.1339730000000001</v>
      </c>
      <c r="J27" s="9">
        <f t="shared" si="0"/>
        <v>3.1339730000000001</v>
      </c>
      <c r="K27" s="9">
        <f t="shared" si="1"/>
        <v>3.133969</v>
      </c>
      <c r="L27" s="9">
        <f t="shared" si="2"/>
        <v>3.1339790000000001</v>
      </c>
      <c r="M27" s="56">
        <f t="shared" si="10"/>
        <v>19.435963168795645</v>
      </c>
      <c r="N27" s="56">
        <f t="shared" si="11"/>
        <v>5.5629924699415083</v>
      </c>
      <c r="O27">
        <f t="shared" si="12"/>
        <v>24.685116337686484</v>
      </c>
    </row>
    <row r="28" spans="2:15">
      <c r="B28" s="2" t="s">
        <v>12</v>
      </c>
      <c r="C28" s="2">
        <v>1</v>
      </c>
      <c r="D28" s="2">
        <v>30000</v>
      </c>
      <c r="E28" s="9">
        <v>4.5107109999999997</v>
      </c>
      <c r="F28" s="9">
        <v>4.5107119999999998</v>
      </c>
      <c r="G28" s="9">
        <v>4.5106979999999997</v>
      </c>
      <c r="H28" s="9">
        <v>4.5107150000000003</v>
      </c>
      <c r="I28" s="9">
        <v>4.5107210000000002</v>
      </c>
      <c r="J28" s="9">
        <f t="shared" si="0"/>
        <v>4.5107113999999999</v>
      </c>
      <c r="K28" s="9">
        <f t="shared" si="1"/>
        <v>4.5106979999999997</v>
      </c>
      <c r="L28" s="9">
        <f t="shared" si="2"/>
        <v>4.5107210000000002</v>
      </c>
      <c r="M28" s="56">
        <f t="shared" si="10"/>
        <v>19.459410016788038</v>
      </c>
      <c r="N28" s="56">
        <f t="shared" si="11"/>
        <v>5.5828049650882123</v>
      </c>
      <c r="O28">
        <f t="shared" si="12"/>
        <v>35.529162400163834</v>
      </c>
    </row>
    <row r="30" spans="2:15">
      <c r="B30" s="84" t="s">
        <v>32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</row>
    <row r="31" spans="2:15">
      <c r="B31" s="83"/>
      <c r="C31" s="83"/>
      <c r="D31" s="83"/>
      <c r="E31" s="80" t="s">
        <v>1</v>
      </c>
      <c r="F31" s="81"/>
      <c r="G31" s="81"/>
      <c r="H31" s="81"/>
      <c r="I31" s="81"/>
      <c r="J31" s="81"/>
      <c r="K31" s="81"/>
      <c r="L31" s="81"/>
      <c r="M31" s="84" t="s">
        <v>8</v>
      </c>
      <c r="N31" s="84"/>
    </row>
    <row r="32" spans="2:15">
      <c r="B32" s="1" t="s">
        <v>2</v>
      </c>
      <c r="C32" s="1" t="s">
        <v>3</v>
      </c>
      <c r="D32" s="1" t="s">
        <v>4</v>
      </c>
      <c r="E32" s="6">
        <v>1</v>
      </c>
      <c r="F32" s="6">
        <v>2</v>
      </c>
      <c r="G32" s="6">
        <v>3</v>
      </c>
      <c r="H32" s="7">
        <v>4</v>
      </c>
      <c r="I32" s="7">
        <v>5</v>
      </c>
      <c r="J32" s="1" t="s">
        <v>5</v>
      </c>
      <c r="K32" s="1" t="s">
        <v>6</v>
      </c>
      <c r="L32" s="1" t="s">
        <v>7</v>
      </c>
      <c r="M32" s="5" t="s">
        <v>19</v>
      </c>
      <c r="N32" s="5" t="s">
        <v>20</v>
      </c>
      <c r="O32" s="11"/>
    </row>
    <row r="33" spans="2:15">
      <c r="B33" s="3" t="s">
        <v>24</v>
      </c>
      <c r="C33" s="3">
        <v>1</v>
      </c>
      <c r="D33" s="3">
        <v>5000</v>
      </c>
      <c r="E33" s="8">
        <v>0.17383899999999999</v>
      </c>
      <c r="F33" s="8">
        <v>0.17485300000000001</v>
      </c>
      <c r="G33" s="8">
        <v>0.17551600000000001</v>
      </c>
      <c r="H33" s="8">
        <v>0.172734</v>
      </c>
      <c r="I33" s="8">
        <v>0.153282</v>
      </c>
      <c r="J33" s="8">
        <f>SUM(E33:I33)/5</f>
        <v>0.1700448</v>
      </c>
      <c r="K33" s="8">
        <f>MIN(E33:I33)</f>
        <v>0.153282</v>
      </c>
      <c r="L33" s="8">
        <f>MAX(E33:I33)</f>
        <v>0.17551600000000001</v>
      </c>
      <c r="M33" s="10" t="s">
        <v>10</v>
      </c>
      <c r="N33" s="10" t="s">
        <v>10</v>
      </c>
      <c r="O33">
        <f>J33/$J$33</f>
        <v>1</v>
      </c>
    </row>
    <row r="34" spans="2:15">
      <c r="B34" s="3" t="s">
        <v>24</v>
      </c>
      <c r="C34" s="3">
        <v>1</v>
      </c>
      <c r="D34" s="3">
        <v>10000</v>
      </c>
      <c r="E34" s="8">
        <v>0.58573399999999998</v>
      </c>
      <c r="F34" s="8">
        <v>0.58966600000000002</v>
      </c>
      <c r="G34" s="8">
        <v>0.59562499999999996</v>
      </c>
      <c r="H34" s="8">
        <v>0.59040700000000002</v>
      </c>
      <c r="I34" s="8">
        <v>0.59781600000000001</v>
      </c>
      <c r="J34" s="8">
        <f t="shared" ref="J34:J50" si="13">SUM(E34:I34)/5</f>
        <v>0.59184959999999998</v>
      </c>
      <c r="K34" s="8">
        <f t="shared" ref="K34:K50" si="14">MIN(E34:I34)</f>
        <v>0.58573399999999998</v>
      </c>
      <c r="L34" s="8">
        <f t="shared" ref="L34:L50" si="15">MAX(E34:I34)</f>
        <v>0.59781600000000001</v>
      </c>
      <c r="M34" s="10" t="s">
        <v>10</v>
      </c>
      <c r="N34" s="10" t="s">
        <v>10</v>
      </c>
      <c r="O34">
        <f t="shared" ref="O34:O38" si="16">J34/$J$33</f>
        <v>3.4805510077344324</v>
      </c>
    </row>
    <row r="35" spans="2:15">
      <c r="B35" s="3" t="s">
        <v>24</v>
      </c>
      <c r="C35" s="3">
        <v>1</v>
      </c>
      <c r="D35" s="3">
        <v>15000</v>
      </c>
      <c r="E35" s="8">
        <v>1.418069</v>
      </c>
      <c r="F35" s="8">
        <v>1.4087559999999999</v>
      </c>
      <c r="G35" s="8">
        <v>1.4081980000000001</v>
      </c>
      <c r="H35" s="8">
        <v>1.3893549999999999</v>
      </c>
      <c r="I35" s="8">
        <v>1.41578</v>
      </c>
      <c r="J35" s="8">
        <f t="shared" si="13"/>
        <v>1.4080315999999999</v>
      </c>
      <c r="K35" s="8">
        <f t="shared" si="14"/>
        <v>1.3893549999999999</v>
      </c>
      <c r="L35" s="8">
        <f t="shared" si="15"/>
        <v>1.418069</v>
      </c>
      <c r="M35" s="10" t="s">
        <v>10</v>
      </c>
      <c r="N35" s="10" t="s">
        <v>10</v>
      </c>
      <c r="O35">
        <f t="shared" si="16"/>
        <v>8.2803567059974785</v>
      </c>
    </row>
    <row r="36" spans="2:15">
      <c r="B36" s="3" t="s">
        <v>24</v>
      </c>
      <c r="C36" s="3">
        <v>1</v>
      </c>
      <c r="D36" s="3">
        <v>20000</v>
      </c>
      <c r="E36" s="8">
        <v>2.431711</v>
      </c>
      <c r="F36" s="8">
        <v>2.4358919999999999</v>
      </c>
      <c r="G36" s="8">
        <v>2.4280240000000002</v>
      </c>
      <c r="H36" s="8">
        <v>2.436849</v>
      </c>
      <c r="I36" s="8">
        <v>2.431257</v>
      </c>
      <c r="J36" s="8">
        <f t="shared" si="13"/>
        <v>2.4327466000000002</v>
      </c>
      <c r="K36" s="8">
        <f t="shared" si="14"/>
        <v>2.4280240000000002</v>
      </c>
      <c r="L36" s="8">
        <f t="shared" si="15"/>
        <v>2.436849</v>
      </c>
      <c r="M36" s="10" t="s">
        <v>10</v>
      </c>
      <c r="N36" s="10" t="s">
        <v>10</v>
      </c>
      <c r="O36">
        <f t="shared" si="16"/>
        <v>14.306503933081165</v>
      </c>
    </row>
    <row r="37" spans="2:15">
      <c r="B37" s="3" t="s">
        <v>24</v>
      </c>
      <c r="C37" s="3">
        <v>1</v>
      </c>
      <c r="D37" s="3">
        <v>25000</v>
      </c>
      <c r="E37" s="8">
        <v>3.5951270000000002</v>
      </c>
      <c r="F37" s="8">
        <v>3.8189920000000002</v>
      </c>
      <c r="G37" s="8">
        <v>3.7195990000000001</v>
      </c>
      <c r="H37" s="8">
        <v>3.5870519999999999</v>
      </c>
      <c r="I37" s="8">
        <v>3.592768</v>
      </c>
      <c r="J37" s="8">
        <f t="shared" si="13"/>
        <v>3.6627076000000001</v>
      </c>
      <c r="K37" s="8">
        <f t="shared" si="14"/>
        <v>3.5870519999999999</v>
      </c>
      <c r="L37" s="8">
        <f t="shared" si="15"/>
        <v>3.8189920000000002</v>
      </c>
      <c r="M37" s="10" t="s">
        <v>10</v>
      </c>
      <c r="N37" s="10" t="s">
        <v>10</v>
      </c>
      <c r="O37">
        <f t="shared" si="16"/>
        <v>21.539662488944092</v>
      </c>
    </row>
    <row r="38" spans="2:15">
      <c r="B38" s="3" t="s">
        <v>24</v>
      </c>
      <c r="C38" s="3">
        <v>1</v>
      </c>
      <c r="D38" s="3">
        <v>30000</v>
      </c>
      <c r="E38" s="8">
        <v>4.6708999999999996</v>
      </c>
      <c r="F38" s="8">
        <v>4.6639059999999999</v>
      </c>
      <c r="G38" s="8">
        <v>4.6640079999999999</v>
      </c>
      <c r="H38" s="8">
        <v>4.6685189999999999</v>
      </c>
      <c r="I38" s="8">
        <v>4.6664899999999996</v>
      </c>
      <c r="J38" s="8">
        <f>SUM(E38:I38)/5</f>
        <v>4.6667645999999996</v>
      </c>
      <c r="K38" s="8">
        <f>MIN(E38:I38)</f>
        <v>4.6639059999999999</v>
      </c>
      <c r="L38" s="8">
        <f>MAX(E38:I38)</f>
        <v>4.6708999999999996</v>
      </c>
      <c r="M38" s="10" t="s">
        <v>10</v>
      </c>
      <c r="N38" s="10" t="s">
        <v>10</v>
      </c>
      <c r="O38">
        <f t="shared" si="16"/>
        <v>27.444324084006094</v>
      </c>
    </row>
    <row r="39" spans="2:15">
      <c r="B39" s="2" t="s">
        <v>25</v>
      </c>
      <c r="C39" s="2">
        <v>1</v>
      </c>
      <c r="D39" s="2">
        <v>5000</v>
      </c>
      <c r="E39" s="9">
        <v>7.4009000000000005E-2</v>
      </c>
      <c r="F39" s="9">
        <v>9.7902000000000003E-2</v>
      </c>
      <c r="G39" s="9">
        <v>9.6887000000000001E-2</v>
      </c>
      <c r="H39" s="9">
        <v>9.9350999999999995E-2</v>
      </c>
      <c r="I39" s="9">
        <v>0.103287</v>
      </c>
      <c r="J39" s="9">
        <f t="shared" ref="J39:J44" si="17">SUM(E39:I39)/5</f>
        <v>9.4287199999999988E-2</v>
      </c>
      <c r="K39" s="9">
        <f t="shared" ref="K39:K44" si="18">MIN(E39:I39)</f>
        <v>7.4009000000000005E-2</v>
      </c>
      <c r="L39" s="9">
        <f t="shared" ref="L39:L44" si="19">MAX(E39:I39)</f>
        <v>0.103287</v>
      </c>
      <c r="M39" s="49" t="s">
        <v>10</v>
      </c>
      <c r="N39" s="49" t="s">
        <v>10</v>
      </c>
      <c r="O39">
        <f>J39/$J$39</f>
        <v>1</v>
      </c>
    </row>
    <row r="40" spans="2:15">
      <c r="B40" s="2" t="s">
        <v>25</v>
      </c>
      <c r="C40" s="2">
        <v>1</v>
      </c>
      <c r="D40" s="2">
        <v>10000</v>
      </c>
      <c r="E40" s="9">
        <v>0.31248700000000001</v>
      </c>
      <c r="F40" s="9">
        <v>0.31557000000000002</v>
      </c>
      <c r="G40" s="9">
        <v>0.31162299999999998</v>
      </c>
      <c r="H40" s="9">
        <v>0.309782</v>
      </c>
      <c r="I40" s="9">
        <v>0.312554</v>
      </c>
      <c r="J40" s="9">
        <f t="shared" si="17"/>
        <v>0.31240319999999999</v>
      </c>
      <c r="K40" s="9">
        <f t="shared" si="18"/>
        <v>0.309782</v>
      </c>
      <c r="L40" s="9">
        <f t="shared" si="19"/>
        <v>0.31557000000000002</v>
      </c>
      <c r="M40" s="49" t="s">
        <v>10</v>
      </c>
      <c r="N40" s="49" t="s">
        <v>10</v>
      </c>
      <c r="O40">
        <f t="shared" ref="O40:O44" si="20">J40/$J$39</f>
        <v>3.3133150629141603</v>
      </c>
    </row>
    <row r="41" spans="2:15">
      <c r="B41" s="2" t="s">
        <v>25</v>
      </c>
      <c r="C41" s="2">
        <v>1</v>
      </c>
      <c r="D41" s="2">
        <v>15000</v>
      </c>
      <c r="E41" s="9">
        <v>0.62801300000000004</v>
      </c>
      <c r="F41" s="9">
        <v>0.65256999999999998</v>
      </c>
      <c r="G41" s="9">
        <v>0.63024000000000002</v>
      </c>
      <c r="H41" s="9">
        <v>0.630189</v>
      </c>
      <c r="I41" s="9">
        <v>0.65925800000000001</v>
      </c>
      <c r="J41" s="9">
        <f t="shared" si="17"/>
        <v>0.64005400000000001</v>
      </c>
      <c r="K41" s="9">
        <f t="shared" si="18"/>
        <v>0.62801300000000004</v>
      </c>
      <c r="L41" s="9">
        <f t="shared" si="19"/>
        <v>0.65925800000000001</v>
      </c>
      <c r="M41" s="49" t="s">
        <v>10</v>
      </c>
      <c r="N41" s="49" t="s">
        <v>10</v>
      </c>
      <c r="O41">
        <f t="shared" si="20"/>
        <v>6.7883445472980437</v>
      </c>
    </row>
    <row r="42" spans="2:15">
      <c r="B42" s="2" t="s">
        <v>25</v>
      </c>
      <c r="C42" s="2">
        <v>1</v>
      </c>
      <c r="D42" s="2">
        <v>20000</v>
      </c>
      <c r="E42" s="9">
        <v>1.1464460000000001</v>
      </c>
      <c r="F42" s="9">
        <v>1.1490959999999999</v>
      </c>
      <c r="G42" s="9">
        <v>1.1363080000000001</v>
      </c>
      <c r="H42" s="9">
        <v>1.1488149999999999</v>
      </c>
      <c r="I42" s="9">
        <v>1.1469499999999999</v>
      </c>
      <c r="J42" s="9">
        <f t="shared" si="17"/>
        <v>1.1455230000000001</v>
      </c>
      <c r="K42" s="9">
        <f t="shared" si="18"/>
        <v>1.1363080000000001</v>
      </c>
      <c r="L42" s="9">
        <f t="shared" si="19"/>
        <v>1.1490959999999999</v>
      </c>
      <c r="M42" s="49" t="s">
        <v>10</v>
      </c>
      <c r="N42" s="49" t="s">
        <v>10</v>
      </c>
      <c r="O42">
        <f t="shared" si="20"/>
        <v>12.14929492020126</v>
      </c>
    </row>
    <row r="43" spans="2:15">
      <c r="B43" s="2" t="s">
        <v>25</v>
      </c>
      <c r="C43" s="2">
        <v>1</v>
      </c>
      <c r="D43" s="2">
        <v>25000</v>
      </c>
      <c r="E43" s="9">
        <v>1.7724089999999999</v>
      </c>
      <c r="F43" s="9">
        <v>1.770764</v>
      </c>
      <c r="G43" s="9">
        <v>1.771048</v>
      </c>
      <c r="H43" s="9">
        <v>1.7397199999999999</v>
      </c>
      <c r="I43" s="9">
        <v>1.7549729999999999</v>
      </c>
      <c r="J43" s="9">
        <f t="shared" si="17"/>
        <v>1.7617828</v>
      </c>
      <c r="K43" s="9">
        <f t="shared" si="18"/>
        <v>1.7397199999999999</v>
      </c>
      <c r="L43" s="9">
        <f t="shared" si="19"/>
        <v>1.7724089999999999</v>
      </c>
      <c r="M43" s="49" t="s">
        <v>10</v>
      </c>
      <c r="N43" s="49" t="s">
        <v>10</v>
      </c>
      <c r="O43">
        <f t="shared" si="20"/>
        <v>18.685280716788707</v>
      </c>
    </row>
    <row r="44" spans="2:15">
      <c r="B44" s="2" t="s">
        <v>25</v>
      </c>
      <c r="C44" s="2">
        <v>1</v>
      </c>
      <c r="D44" s="2">
        <v>30000</v>
      </c>
      <c r="E44" s="9">
        <v>2.4540109999999999</v>
      </c>
      <c r="F44" s="9">
        <v>2.4867520000000001</v>
      </c>
      <c r="G44" s="9">
        <v>2.4405809999999999</v>
      </c>
      <c r="H44" s="9">
        <v>2.4833259999999999</v>
      </c>
      <c r="I44" s="9">
        <v>2.4799380000000002</v>
      </c>
      <c r="J44" s="9">
        <f t="shared" si="17"/>
        <v>2.4689216000000003</v>
      </c>
      <c r="K44" s="9">
        <f t="shared" si="18"/>
        <v>2.4405809999999999</v>
      </c>
      <c r="L44" s="9">
        <f t="shared" si="19"/>
        <v>2.4867520000000001</v>
      </c>
      <c r="M44" s="49" t="s">
        <v>10</v>
      </c>
      <c r="N44" s="49" t="s">
        <v>10</v>
      </c>
      <c r="O44">
        <f t="shared" si="20"/>
        <v>26.185119507207773</v>
      </c>
    </row>
    <row r="45" spans="2:15">
      <c r="B45" s="3" t="s">
        <v>15</v>
      </c>
      <c r="C45" s="3">
        <v>1</v>
      </c>
      <c r="D45" s="3">
        <v>5000</v>
      </c>
      <c r="E45" s="8">
        <v>8.5247988999999996E-2</v>
      </c>
      <c r="F45" s="8">
        <v>8.5213734999999999E-2</v>
      </c>
      <c r="G45" s="8">
        <v>8.5182262999999994E-2</v>
      </c>
      <c r="H45" s="8">
        <v>8.5334359999999998E-2</v>
      </c>
      <c r="I45" s="8">
        <v>8.5229592000000007E-2</v>
      </c>
      <c r="J45" s="8">
        <f t="shared" si="13"/>
        <v>8.524158779999999E-2</v>
      </c>
      <c r="K45" s="8">
        <f t="shared" si="14"/>
        <v>8.5182262999999994E-2</v>
      </c>
      <c r="L45" s="8">
        <f t="shared" si="15"/>
        <v>8.5334359999999998E-2</v>
      </c>
      <c r="M45" s="3">
        <f t="shared" ref="M45:M50" si="21">J33/J45</f>
        <v>1.9948572567532583</v>
      </c>
      <c r="N45" s="55">
        <f>J39/J45</f>
        <v>1.1061173593014653</v>
      </c>
      <c r="O45">
        <f>J45/$J$45</f>
        <v>1</v>
      </c>
    </row>
    <row r="46" spans="2:15">
      <c r="B46" s="3" t="s">
        <v>15</v>
      </c>
      <c r="C46" s="3">
        <v>1</v>
      </c>
      <c r="D46" s="3">
        <v>10000</v>
      </c>
      <c r="E46" s="8">
        <v>0.33660420699999999</v>
      </c>
      <c r="F46" s="8">
        <v>0.33672312300000001</v>
      </c>
      <c r="G46" s="8">
        <v>0.33657531400000001</v>
      </c>
      <c r="H46" s="8">
        <v>0.33660109300000002</v>
      </c>
      <c r="I46" s="8">
        <v>0.33664119199999998</v>
      </c>
      <c r="J46" s="8">
        <f t="shared" si="13"/>
        <v>0.3366289858</v>
      </c>
      <c r="K46" s="8">
        <f t="shared" si="14"/>
        <v>0.33657531400000001</v>
      </c>
      <c r="L46" s="8">
        <f t="shared" si="15"/>
        <v>0.33672312300000001</v>
      </c>
      <c r="M46" s="3">
        <f t="shared" si="21"/>
        <v>1.7581658887557388</v>
      </c>
      <c r="N46" s="55">
        <f t="shared" ref="N46:N50" si="22">J40/J46</f>
        <v>0.92803416573760766</v>
      </c>
      <c r="O46">
        <f t="shared" ref="O46:O50" si="23">J46/$J$45</f>
        <v>3.9491167924959751</v>
      </c>
    </row>
    <row r="47" spans="2:15">
      <c r="B47" s="3" t="s">
        <v>15</v>
      </c>
      <c r="C47" s="3">
        <v>1</v>
      </c>
      <c r="D47" s="3">
        <v>15000</v>
      </c>
      <c r="E47" s="8">
        <v>0.75468567600000003</v>
      </c>
      <c r="F47" s="8">
        <v>0.75465633600000004</v>
      </c>
      <c r="G47" s="8">
        <v>0.75467932500000001</v>
      </c>
      <c r="H47" s="8">
        <v>0.75464751100000005</v>
      </c>
      <c r="I47" s="8">
        <v>0.75469860099999997</v>
      </c>
      <c r="J47" s="8">
        <f t="shared" si="13"/>
        <v>0.75467348979999993</v>
      </c>
      <c r="K47" s="8">
        <f t="shared" si="14"/>
        <v>0.75464751100000005</v>
      </c>
      <c r="L47" s="8">
        <f t="shared" si="15"/>
        <v>0.75469860099999997</v>
      </c>
      <c r="M47" s="3">
        <f t="shared" si="21"/>
        <v>1.8657493857020868</v>
      </c>
      <c r="N47" s="55">
        <f t="shared" si="22"/>
        <v>0.84812042380026387</v>
      </c>
      <c r="O47">
        <f t="shared" si="23"/>
        <v>8.8533485740630464</v>
      </c>
    </row>
    <row r="48" spans="2:15">
      <c r="B48" s="3" t="s">
        <v>15</v>
      </c>
      <c r="C48" s="3">
        <v>1</v>
      </c>
      <c r="D48" s="3">
        <v>20000</v>
      </c>
      <c r="E48" s="8">
        <v>1.339435516</v>
      </c>
      <c r="F48" s="8">
        <v>1.3393863829999999</v>
      </c>
      <c r="G48" s="8">
        <v>1.3394862830000001</v>
      </c>
      <c r="H48" s="8">
        <v>1.3394379780000001</v>
      </c>
      <c r="I48" s="8">
        <v>1.3393800380000001</v>
      </c>
      <c r="J48" s="8">
        <f t="shared" si="13"/>
        <v>1.3394252396000002</v>
      </c>
      <c r="K48" s="8">
        <f t="shared" si="14"/>
        <v>1.3393800380000001</v>
      </c>
      <c r="L48" s="8">
        <f t="shared" si="15"/>
        <v>1.3394862830000001</v>
      </c>
      <c r="M48" s="3">
        <f t="shared" si="21"/>
        <v>1.8162615785308813</v>
      </c>
      <c r="N48" s="55">
        <f t="shared" si="22"/>
        <v>0.85523474258413545</v>
      </c>
      <c r="O48">
        <f t="shared" si="23"/>
        <v>15.713283552890369</v>
      </c>
    </row>
    <row r="49" spans="2:15">
      <c r="B49" s="3" t="s">
        <v>15</v>
      </c>
      <c r="C49" s="3">
        <v>1</v>
      </c>
      <c r="D49" s="3">
        <v>25000</v>
      </c>
      <c r="E49" s="8">
        <v>2.090749202</v>
      </c>
      <c r="F49" s="8">
        <v>2.0907601480000002</v>
      </c>
      <c r="G49" s="8">
        <v>2.090771224</v>
      </c>
      <c r="H49" s="8">
        <v>2.0908036999999999</v>
      </c>
      <c r="I49" s="8">
        <v>2.0908118099999999</v>
      </c>
      <c r="J49" s="8">
        <f t="shared" si="13"/>
        <v>2.0907792168000001</v>
      </c>
      <c r="K49" s="8">
        <f t="shared" si="14"/>
        <v>2.090749202</v>
      </c>
      <c r="L49" s="8">
        <f t="shared" si="15"/>
        <v>2.0908118099999999</v>
      </c>
      <c r="M49" s="3">
        <f t="shared" si="21"/>
        <v>1.7518385349199534</v>
      </c>
      <c r="N49" s="55">
        <f t="shared" si="22"/>
        <v>0.84264411366038972</v>
      </c>
      <c r="O49">
        <f t="shared" si="23"/>
        <v>24.527689720017161</v>
      </c>
    </row>
    <row r="50" spans="2:15">
      <c r="B50" s="3" t="s">
        <v>15</v>
      </c>
      <c r="C50" s="3">
        <v>1</v>
      </c>
      <c r="D50" s="3">
        <v>30000</v>
      </c>
      <c r="E50" s="8">
        <v>3.0088339639999999</v>
      </c>
      <c r="F50" s="8">
        <v>3.008843358</v>
      </c>
      <c r="G50" s="8">
        <v>3.0088064079999999</v>
      </c>
      <c r="H50" s="8">
        <v>3.0088934799999998</v>
      </c>
      <c r="I50" s="8">
        <v>3.0087250339999998</v>
      </c>
      <c r="J50" s="8">
        <f t="shared" si="13"/>
        <v>3.0088204487999994</v>
      </c>
      <c r="K50" s="8">
        <f t="shared" si="14"/>
        <v>3.0087250339999998</v>
      </c>
      <c r="L50" s="8">
        <f t="shared" si="15"/>
        <v>3.0088934799999998</v>
      </c>
      <c r="M50" s="3">
        <f t="shared" si="21"/>
        <v>1.5510279458055511</v>
      </c>
      <c r="N50" s="55">
        <f t="shared" si="22"/>
        <v>0.82056129370719821</v>
      </c>
      <c r="O50">
        <f t="shared" si="23"/>
        <v>35.297564562728617</v>
      </c>
    </row>
    <row r="51" spans="2:15">
      <c r="B51" s="2" t="s">
        <v>16</v>
      </c>
      <c r="C51" s="2">
        <v>1</v>
      </c>
      <c r="D51" s="2">
        <v>5000</v>
      </c>
      <c r="E51" s="9">
        <v>4.3145900000000001E-2</v>
      </c>
      <c r="F51" s="9">
        <v>4.3242299999999997E-2</v>
      </c>
      <c r="G51" s="9">
        <v>4.3137599999999998E-2</v>
      </c>
      <c r="H51" s="9">
        <v>4.3146499999999997E-2</v>
      </c>
      <c r="I51" s="9">
        <v>4.3265699999999997E-2</v>
      </c>
      <c r="J51" s="9">
        <f t="shared" ref="J51:J56" si="24">SUM(E51:I51)/5</f>
        <v>4.31876E-2</v>
      </c>
      <c r="K51" s="9">
        <f t="shared" ref="K51:K56" si="25">MIN(E51:I51)</f>
        <v>4.3137599999999998E-2</v>
      </c>
      <c r="L51" s="9">
        <f t="shared" ref="L51:L56" si="26">MAX(E51:I51)</f>
        <v>4.3265699999999997E-2</v>
      </c>
      <c r="M51" s="2">
        <f t="shared" ref="M51:M56" si="27">J33/J51</f>
        <v>3.9373523881854977</v>
      </c>
      <c r="N51" s="56">
        <f>J39/J51</f>
        <v>2.1832007335438872</v>
      </c>
      <c r="O51">
        <f>J51/$J$51</f>
        <v>1</v>
      </c>
    </row>
    <row r="52" spans="2:15">
      <c r="B52" s="2" t="s">
        <v>16</v>
      </c>
      <c r="C52" s="2">
        <v>1</v>
      </c>
      <c r="D52" s="2">
        <v>10000</v>
      </c>
      <c r="E52" s="9">
        <v>0.16930400000000001</v>
      </c>
      <c r="F52" s="9">
        <v>0.16917099999999999</v>
      </c>
      <c r="G52" s="9">
        <v>0.16922300000000001</v>
      </c>
      <c r="H52" s="9">
        <v>0.169262</v>
      </c>
      <c r="I52" s="9">
        <v>0.169267</v>
      </c>
      <c r="J52" s="9">
        <f t="shared" si="24"/>
        <v>0.16924540000000002</v>
      </c>
      <c r="K52" s="9">
        <f t="shared" si="25"/>
        <v>0.16917099999999999</v>
      </c>
      <c r="L52" s="9">
        <f t="shared" si="26"/>
        <v>0.16930400000000001</v>
      </c>
      <c r="M52" s="2">
        <f t="shared" si="27"/>
        <v>3.4969907601624617</v>
      </c>
      <c r="N52" s="56">
        <f t="shared" ref="N52:N56" si="28">J40/J52</f>
        <v>1.8458593261618925</v>
      </c>
      <c r="O52">
        <f t="shared" ref="O52:O56" si="29">J52/$J$51</f>
        <v>3.918842445516769</v>
      </c>
    </row>
    <row r="53" spans="2:15">
      <c r="B53" s="2" t="s">
        <v>16</v>
      </c>
      <c r="C53" s="2">
        <v>1</v>
      </c>
      <c r="D53" s="2">
        <v>15000</v>
      </c>
      <c r="E53" s="9">
        <v>0.37862000000000001</v>
      </c>
      <c r="F53" s="9">
        <v>0.37855299999999997</v>
      </c>
      <c r="G53" s="9">
        <v>0.378583</v>
      </c>
      <c r="H53" s="9">
        <v>0.37858599999999998</v>
      </c>
      <c r="I53" s="9">
        <v>0.37854199999999999</v>
      </c>
      <c r="J53" s="9">
        <f t="shared" si="24"/>
        <v>0.37857679999999999</v>
      </c>
      <c r="K53" s="9">
        <f t="shared" si="25"/>
        <v>0.37854199999999999</v>
      </c>
      <c r="L53" s="9">
        <f t="shared" si="26"/>
        <v>0.37862000000000001</v>
      </c>
      <c r="M53" s="2">
        <f t="shared" si="27"/>
        <v>3.719275983103032</v>
      </c>
      <c r="N53" s="56">
        <f t="shared" si="28"/>
        <v>1.6906846906625024</v>
      </c>
      <c r="O53">
        <f t="shared" si="29"/>
        <v>8.7658679806240674</v>
      </c>
    </row>
    <row r="54" spans="2:15">
      <c r="B54" s="2" t="s">
        <v>16</v>
      </c>
      <c r="C54" s="2">
        <v>1</v>
      </c>
      <c r="D54" s="2">
        <v>20000</v>
      </c>
      <c r="E54" s="9">
        <v>0.67123999999999995</v>
      </c>
      <c r="F54" s="9">
        <v>0.67124300000000003</v>
      </c>
      <c r="G54" s="9">
        <v>0.67125699999999999</v>
      </c>
      <c r="H54" s="9">
        <v>0.67131300000000005</v>
      </c>
      <c r="I54" s="9">
        <v>0.67121699999999995</v>
      </c>
      <c r="J54" s="9">
        <f t="shared" si="24"/>
        <v>0.67125400000000002</v>
      </c>
      <c r="K54" s="9">
        <f t="shared" si="25"/>
        <v>0.67121699999999995</v>
      </c>
      <c r="L54" s="9">
        <f t="shared" si="26"/>
        <v>0.67131300000000005</v>
      </c>
      <c r="M54" s="2">
        <f t="shared" si="27"/>
        <v>3.6241819043163992</v>
      </c>
      <c r="N54" s="56">
        <f t="shared" si="28"/>
        <v>1.7065417859707355</v>
      </c>
      <c r="O54">
        <f t="shared" si="29"/>
        <v>15.542748381479869</v>
      </c>
    </row>
    <row r="55" spans="2:15">
      <c r="B55" s="2" t="s">
        <v>16</v>
      </c>
      <c r="C55" s="2">
        <v>1</v>
      </c>
      <c r="D55" s="2">
        <v>25000</v>
      </c>
      <c r="E55" s="9">
        <v>1.04728</v>
      </c>
      <c r="F55" s="9">
        <v>1.0472300000000001</v>
      </c>
      <c r="G55" s="9">
        <v>1.04725</v>
      </c>
      <c r="H55" s="9">
        <v>1.0472999999999999</v>
      </c>
      <c r="I55" s="9">
        <v>1.0472399999999999</v>
      </c>
      <c r="J55" s="9">
        <f t="shared" si="24"/>
        <v>1.0472600000000001</v>
      </c>
      <c r="K55" s="9">
        <f t="shared" si="25"/>
        <v>1.0472300000000001</v>
      </c>
      <c r="L55" s="9">
        <f t="shared" si="26"/>
        <v>1.0472999999999999</v>
      </c>
      <c r="M55" s="2">
        <f t="shared" si="27"/>
        <v>3.4974195519737217</v>
      </c>
      <c r="N55" s="56">
        <f t="shared" si="28"/>
        <v>1.6822783262991041</v>
      </c>
      <c r="O55">
        <f t="shared" si="29"/>
        <v>24.249090016578833</v>
      </c>
    </row>
    <row r="56" spans="2:15">
      <c r="B56" s="2" t="s">
        <v>16</v>
      </c>
      <c r="C56" s="2">
        <v>1</v>
      </c>
      <c r="D56" s="2">
        <v>30000</v>
      </c>
      <c r="E56" s="9">
        <v>1.50667</v>
      </c>
      <c r="F56" s="9">
        <v>1.5065299999999999</v>
      </c>
      <c r="G56" s="9">
        <v>1.5066600000000001</v>
      </c>
      <c r="H56" s="9">
        <v>1.50664</v>
      </c>
      <c r="I56" s="9">
        <v>1.5066299999999999</v>
      </c>
      <c r="J56" s="9">
        <f t="shared" si="24"/>
        <v>1.506626</v>
      </c>
      <c r="K56" s="9">
        <f t="shared" si="25"/>
        <v>1.5065299999999999</v>
      </c>
      <c r="L56" s="9">
        <f t="shared" si="26"/>
        <v>1.50667</v>
      </c>
      <c r="M56" s="2">
        <f t="shared" si="27"/>
        <v>3.0974937376628304</v>
      </c>
      <c r="N56" s="56">
        <f t="shared" si="28"/>
        <v>1.6387090094024663</v>
      </c>
      <c r="O56">
        <f t="shared" si="29"/>
        <v>34.885615315507231</v>
      </c>
    </row>
    <row r="58" spans="2:15">
      <c r="B58" s="14" t="s">
        <v>33</v>
      </c>
    </row>
    <row r="59" spans="2:15">
      <c r="B59" s="13" t="s">
        <v>27</v>
      </c>
      <c r="K59" t="s">
        <v>28</v>
      </c>
    </row>
    <row r="60" spans="2:15">
      <c r="B60" s="14"/>
    </row>
    <row r="61" spans="2:15">
      <c r="B61" s="14"/>
    </row>
    <row r="62" spans="2:15">
      <c r="B62" s="14"/>
    </row>
    <row r="63" spans="2:15">
      <c r="B63" s="14"/>
    </row>
    <row r="64" spans="2:15">
      <c r="B64" s="14"/>
    </row>
    <row r="65" spans="2:11">
      <c r="B65" s="14"/>
    </row>
    <row r="66" spans="2:11">
      <c r="B66" s="14"/>
    </row>
    <row r="67" spans="2:11">
      <c r="B67" s="14"/>
    </row>
    <row r="68" spans="2:11">
      <c r="B68" s="14"/>
    </row>
    <row r="69" spans="2:11">
      <c r="B69" s="14"/>
    </row>
    <row r="70" spans="2:11">
      <c r="B70" s="14"/>
    </row>
    <row r="71" spans="2:11">
      <c r="B71" s="14"/>
    </row>
    <row r="72" spans="2:11">
      <c r="B72" s="14" t="s">
        <v>29</v>
      </c>
    </row>
    <row r="73" spans="2:11">
      <c r="B73" s="13" t="s">
        <v>27</v>
      </c>
      <c r="K73" t="s">
        <v>28</v>
      </c>
    </row>
  </sheetData>
  <mergeCells count="7">
    <mergeCell ref="B2:N2"/>
    <mergeCell ref="B3:D3"/>
    <mergeCell ref="B31:D31"/>
    <mergeCell ref="B30:N30"/>
    <mergeCell ref="E31:L31"/>
    <mergeCell ref="M31:N31"/>
    <mergeCell ref="M3:N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1692-A7C4-4B7B-9367-7D8734E6AEB8}">
  <dimension ref="B2:R22"/>
  <sheetViews>
    <sheetView topLeftCell="A13" workbookViewId="0">
      <selection activeCell="T6" sqref="T6"/>
    </sheetView>
  </sheetViews>
  <sheetFormatPr defaultRowHeight="15"/>
  <cols>
    <col min="2" max="2" width="29.140625" bestFit="1" customWidth="1"/>
    <col min="3" max="3" width="11.85546875" bestFit="1" customWidth="1"/>
    <col min="5" max="5" width="8.5703125" bestFit="1" customWidth="1"/>
    <col min="13" max="13" width="12.7109375" bestFit="1" customWidth="1"/>
    <col min="14" max="14" width="10.42578125" bestFit="1" customWidth="1"/>
    <col min="17" max="17" width="10.140625" bestFit="1" customWidth="1"/>
  </cols>
  <sheetData>
    <row r="2" spans="2:18">
      <c r="B2" s="84" t="s">
        <v>34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</row>
    <row r="3" spans="2:18">
      <c r="B3" s="83"/>
      <c r="C3" s="83"/>
      <c r="D3" s="83"/>
      <c r="E3" s="84" t="s">
        <v>1</v>
      </c>
      <c r="F3" s="84"/>
      <c r="G3" s="84"/>
      <c r="H3" s="84"/>
      <c r="I3" s="84"/>
      <c r="J3" s="84"/>
      <c r="K3" s="84"/>
      <c r="L3" s="84"/>
      <c r="M3" s="84" t="s">
        <v>8</v>
      </c>
      <c r="N3" s="85"/>
    </row>
    <row r="4" spans="2:18">
      <c r="B4" s="1" t="s">
        <v>2</v>
      </c>
      <c r="C4" s="1" t="s">
        <v>3</v>
      </c>
      <c r="D4" s="1" t="s">
        <v>4</v>
      </c>
      <c r="E4" s="1">
        <v>1</v>
      </c>
      <c r="F4" s="1">
        <v>2</v>
      </c>
      <c r="G4" s="1">
        <v>3</v>
      </c>
      <c r="H4" s="5">
        <v>4</v>
      </c>
      <c r="I4" s="5">
        <v>5</v>
      </c>
      <c r="J4" s="1" t="s">
        <v>5</v>
      </c>
      <c r="K4" s="1" t="s">
        <v>6</v>
      </c>
      <c r="L4" s="1" t="s">
        <v>7</v>
      </c>
      <c r="M4" s="58" t="s">
        <v>19</v>
      </c>
      <c r="N4" s="57" t="s">
        <v>20</v>
      </c>
    </row>
    <row r="5" spans="2:18">
      <c r="B5" s="3" t="s">
        <v>24</v>
      </c>
      <c r="C5" s="3">
        <v>1</v>
      </c>
      <c r="D5" s="3">
        <v>5000</v>
      </c>
      <c r="E5" s="8">
        <v>0.61711099999999997</v>
      </c>
      <c r="F5" s="8">
        <v>0.61818099999999998</v>
      </c>
      <c r="G5" s="8">
        <v>0.61920600000000003</v>
      </c>
      <c r="H5" s="8">
        <v>0.61958299999999999</v>
      </c>
      <c r="I5" s="8">
        <v>0.61603399999999997</v>
      </c>
      <c r="J5" s="8">
        <f>SUM(E5:I5)/5</f>
        <v>0.61802299999999999</v>
      </c>
      <c r="K5" s="8">
        <f>MIN(E5:I5)</f>
        <v>0.61603399999999997</v>
      </c>
      <c r="L5" s="8">
        <f>MAX(E5:I5)</f>
        <v>0.61958299999999999</v>
      </c>
      <c r="M5" s="10" t="s">
        <v>10</v>
      </c>
      <c r="N5" s="59" t="s">
        <v>10</v>
      </c>
      <c r="O5">
        <f>K5/$K$5</f>
        <v>1</v>
      </c>
      <c r="R5" t="s">
        <v>35</v>
      </c>
    </row>
    <row r="6" spans="2:18">
      <c r="B6" s="3" t="s">
        <v>24</v>
      </c>
      <c r="C6" s="3">
        <v>1</v>
      </c>
      <c r="D6" s="3">
        <v>10000</v>
      </c>
      <c r="E6" s="8">
        <v>2.5908280000000001</v>
      </c>
      <c r="F6" s="8">
        <v>2.5890309999999999</v>
      </c>
      <c r="G6" s="8">
        <v>2.590411</v>
      </c>
      <c r="H6" s="8">
        <v>2.5961859999999999</v>
      </c>
      <c r="I6" s="8">
        <v>2.5897640000000002</v>
      </c>
      <c r="J6" s="8">
        <f t="shared" ref="J6:J9" si="0">SUM(E6:I6)/5</f>
        <v>2.5912440000000001</v>
      </c>
      <c r="K6" s="8">
        <f t="shared" ref="K6:K9" si="1">MIN(E6:I6)</f>
        <v>2.5890309999999999</v>
      </c>
      <c r="L6" s="8">
        <f t="shared" ref="L6:L9" si="2">MAX(E6:I6)</f>
        <v>2.5961859999999999</v>
      </c>
      <c r="M6" s="10" t="s">
        <v>10</v>
      </c>
      <c r="N6" s="10" t="s">
        <v>10</v>
      </c>
      <c r="O6">
        <f t="shared" ref="O6:O10" si="3">K6/$K$5</f>
        <v>4.2027404331579099</v>
      </c>
      <c r="Q6" t="s">
        <v>36</v>
      </c>
      <c r="R6">
        <f>'EU Binomial Tree'!J103</f>
        <v>1.5036369000000003</v>
      </c>
    </row>
    <row r="7" spans="2:18">
      <c r="B7" s="3" t="s">
        <v>24</v>
      </c>
      <c r="C7" s="3">
        <v>1</v>
      </c>
      <c r="D7" s="3">
        <v>15000</v>
      </c>
      <c r="E7" s="8">
        <v>5.7860810000000003</v>
      </c>
      <c r="F7" s="8">
        <v>5.7882749999999996</v>
      </c>
      <c r="G7" s="8">
        <v>5.8140479999999997</v>
      </c>
      <c r="H7" s="8">
        <v>5.7908480000000004</v>
      </c>
      <c r="I7" s="8">
        <v>5.7923400000000003</v>
      </c>
      <c r="J7" s="8">
        <f t="shared" si="0"/>
        <v>5.7943183999999999</v>
      </c>
      <c r="K7" s="8">
        <f t="shared" si="1"/>
        <v>5.7860810000000003</v>
      </c>
      <c r="L7" s="8">
        <f t="shared" si="2"/>
        <v>5.8140479999999997</v>
      </c>
      <c r="M7" s="10" t="s">
        <v>10</v>
      </c>
      <c r="N7" s="10" t="s">
        <v>10</v>
      </c>
      <c r="O7">
        <f t="shared" si="3"/>
        <v>9.3924702207995026</v>
      </c>
      <c r="Q7" t="s">
        <v>37</v>
      </c>
      <c r="R7">
        <f>'US Binomial Tree'!J56</f>
        <v>1.506626</v>
      </c>
    </row>
    <row r="8" spans="2:18">
      <c r="B8" s="3" t="s">
        <v>24</v>
      </c>
      <c r="C8" s="3">
        <v>1</v>
      </c>
      <c r="D8" s="3">
        <v>20000</v>
      </c>
      <c r="E8" s="8">
        <v>10.285463999999999</v>
      </c>
      <c r="F8" s="8">
        <v>10.331801</v>
      </c>
      <c r="G8" s="8">
        <v>10.334955000000001</v>
      </c>
      <c r="H8" s="8">
        <v>10.29659</v>
      </c>
      <c r="I8" s="8">
        <v>10.293509</v>
      </c>
      <c r="J8" s="8">
        <f t="shared" si="0"/>
        <v>10.3084638</v>
      </c>
      <c r="K8" s="8">
        <f t="shared" si="1"/>
        <v>10.285463999999999</v>
      </c>
      <c r="L8" s="8">
        <f t="shared" si="2"/>
        <v>10.334955000000001</v>
      </c>
      <c r="M8" s="10" t="s">
        <v>10</v>
      </c>
      <c r="N8" s="10" t="s">
        <v>10</v>
      </c>
      <c r="O8">
        <f t="shared" si="3"/>
        <v>16.69626027134866</v>
      </c>
      <c r="Q8" t="s">
        <v>38</v>
      </c>
      <c r="R8" s="68">
        <f>J22</f>
        <v>1.5066712</v>
      </c>
    </row>
    <row r="9" spans="2:18">
      <c r="B9" s="3" t="s">
        <v>24</v>
      </c>
      <c r="C9" s="3">
        <v>1</v>
      </c>
      <c r="D9" s="3">
        <v>25000</v>
      </c>
      <c r="E9" s="8">
        <v>16.657810000000001</v>
      </c>
      <c r="F9" s="8">
        <v>16.254711</v>
      </c>
      <c r="G9" s="8">
        <v>16.249037999999999</v>
      </c>
      <c r="H9" s="8">
        <v>16.218491</v>
      </c>
      <c r="I9" s="8">
        <v>16.251767999999998</v>
      </c>
      <c r="J9" s="8">
        <f t="shared" si="0"/>
        <v>16.326363600000001</v>
      </c>
      <c r="K9" s="8">
        <f t="shared" si="1"/>
        <v>16.218491</v>
      </c>
      <c r="L9" s="8">
        <f t="shared" si="2"/>
        <v>16.657810000000001</v>
      </c>
      <c r="M9" s="10" t="s">
        <v>10</v>
      </c>
      <c r="N9" s="10" t="s">
        <v>10</v>
      </c>
      <c r="O9">
        <f t="shared" si="3"/>
        <v>26.327266027524455</v>
      </c>
    </row>
    <row r="10" spans="2:18">
      <c r="B10" s="3" t="s">
        <v>24</v>
      </c>
      <c r="C10" s="3">
        <v>1</v>
      </c>
      <c r="D10" s="3">
        <v>30000</v>
      </c>
      <c r="E10" s="8">
        <v>23.239014999999998</v>
      </c>
      <c r="F10" s="8">
        <v>23.249382000000001</v>
      </c>
      <c r="G10" s="8">
        <v>23.318781999999999</v>
      </c>
      <c r="H10" s="8">
        <v>23.256459</v>
      </c>
      <c r="I10" s="8">
        <v>23.581399000000001</v>
      </c>
      <c r="J10" s="8">
        <f t="shared" ref="J10:J22" si="4">SUM(E10:I10)/5</f>
        <v>23.329007400000002</v>
      </c>
      <c r="K10" s="8">
        <f t="shared" ref="K10:K22" si="5">MIN(E10:I10)</f>
        <v>23.239014999999998</v>
      </c>
      <c r="L10" s="8">
        <f t="shared" ref="L10:L22" si="6">MAX(E10:I10)</f>
        <v>23.581399000000001</v>
      </c>
      <c r="M10" s="10" t="s">
        <v>10</v>
      </c>
      <c r="N10" s="10" t="s">
        <v>10</v>
      </c>
      <c r="O10">
        <f t="shared" si="3"/>
        <v>37.723591555011573</v>
      </c>
    </row>
    <row r="11" spans="2:18">
      <c r="B11" s="50" t="s">
        <v>25</v>
      </c>
      <c r="C11" s="50">
        <v>1</v>
      </c>
      <c r="D11" s="50">
        <v>5000</v>
      </c>
      <c r="E11" s="51">
        <v>0.19206200000000001</v>
      </c>
      <c r="F11" s="51">
        <v>0.215616</v>
      </c>
      <c r="G11" s="51">
        <v>0.21773000000000001</v>
      </c>
      <c r="H11" s="51">
        <v>0.21569199999999999</v>
      </c>
      <c r="I11" s="51">
        <v>0.22159799999999999</v>
      </c>
      <c r="J11" s="51">
        <f t="shared" ref="J11:J16" si="7">SUM(E11:I11)/5</f>
        <v>0.2125396</v>
      </c>
      <c r="K11" s="51">
        <f t="shared" ref="K11:K16" si="8">MIN(E11:I11)</f>
        <v>0.19206200000000001</v>
      </c>
      <c r="L11" s="51">
        <f t="shared" ref="L11:L16" si="9">MAX(E11:I11)</f>
        <v>0.22159799999999999</v>
      </c>
      <c r="M11" s="52" t="s">
        <v>10</v>
      </c>
      <c r="N11" s="52" t="s">
        <v>10</v>
      </c>
    </row>
    <row r="12" spans="2:18">
      <c r="B12" s="50" t="s">
        <v>25</v>
      </c>
      <c r="C12" s="50">
        <v>1</v>
      </c>
      <c r="D12" s="50">
        <v>10000</v>
      </c>
      <c r="E12" s="51">
        <v>0.84481300000000004</v>
      </c>
      <c r="F12" s="51">
        <v>0.84218700000000002</v>
      </c>
      <c r="G12" s="51">
        <v>0.846252</v>
      </c>
      <c r="H12" s="51">
        <v>0.84616400000000003</v>
      </c>
      <c r="I12" s="51">
        <v>0.84600600000000004</v>
      </c>
      <c r="J12" s="51">
        <f t="shared" si="7"/>
        <v>0.84508439999999996</v>
      </c>
      <c r="K12" s="51">
        <f t="shared" si="8"/>
        <v>0.84218700000000002</v>
      </c>
      <c r="L12" s="51">
        <f t="shared" si="9"/>
        <v>0.846252</v>
      </c>
      <c r="M12" s="52" t="s">
        <v>10</v>
      </c>
      <c r="N12" s="52" t="s">
        <v>10</v>
      </c>
    </row>
    <row r="13" spans="2:18">
      <c r="B13" s="50" t="s">
        <v>25</v>
      </c>
      <c r="C13" s="50">
        <v>1</v>
      </c>
      <c r="D13" s="50">
        <v>15000</v>
      </c>
      <c r="E13" s="51">
        <v>1.9388479999999999</v>
      </c>
      <c r="F13" s="51">
        <v>1.9366950000000001</v>
      </c>
      <c r="G13" s="51">
        <v>1.9405829999999999</v>
      </c>
      <c r="H13" s="51">
        <v>1.939038</v>
      </c>
      <c r="I13" s="51">
        <v>1.9397800000000001</v>
      </c>
      <c r="J13" s="51">
        <f t="shared" si="7"/>
        <v>1.9389888</v>
      </c>
      <c r="K13" s="51">
        <f t="shared" si="8"/>
        <v>1.9366950000000001</v>
      </c>
      <c r="L13" s="51">
        <f t="shared" si="9"/>
        <v>1.9405829999999999</v>
      </c>
      <c r="M13" s="52" t="s">
        <v>10</v>
      </c>
      <c r="N13" s="52" t="s">
        <v>10</v>
      </c>
    </row>
    <row r="14" spans="2:18">
      <c r="B14" s="50" t="s">
        <v>25</v>
      </c>
      <c r="C14" s="50">
        <v>1</v>
      </c>
      <c r="D14" s="50">
        <v>20000</v>
      </c>
      <c r="E14" s="51">
        <v>3.3283749999999999</v>
      </c>
      <c r="F14" s="51">
        <v>3.2775940000000001</v>
      </c>
      <c r="G14" s="51">
        <v>3.325421</v>
      </c>
      <c r="H14" s="51">
        <v>3.302975</v>
      </c>
      <c r="I14" s="51">
        <v>3.326559</v>
      </c>
      <c r="J14" s="51">
        <f t="shared" si="7"/>
        <v>3.3121847999999998</v>
      </c>
      <c r="K14" s="51">
        <f t="shared" si="8"/>
        <v>3.2775940000000001</v>
      </c>
      <c r="L14" s="51">
        <f t="shared" si="9"/>
        <v>3.3283749999999999</v>
      </c>
      <c r="M14" s="52" t="s">
        <v>10</v>
      </c>
      <c r="N14" s="52" t="s">
        <v>10</v>
      </c>
    </row>
    <row r="15" spans="2:18">
      <c r="B15" s="50" t="s">
        <v>25</v>
      </c>
      <c r="C15" s="50">
        <v>1</v>
      </c>
      <c r="D15" s="50">
        <v>25000</v>
      </c>
      <c r="E15" s="51">
        <v>5.1021869999999998</v>
      </c>
      <c r="F15" s="51">
        <v>5.0610819999999999</v>
      </c>
      <c r="G15" s="51">
        <v>5.0745839999999998</v>
      </c>
      <c r="H15" s="51">
        <v>5.0884070000000001</v>
      </c>
      <c r="I15" s="51">
        <v>5.0995670000000004</v>
      </c>
      <c r="J15" s="51">
        <f t="shared" si="7"/>
        <v>5.0851653999999993</v>
      </c>
      <c r="K15" s="51">
        <f t="shared" si="8"/>
        <v>5.0610819999999999</v>
      </c>
      <c r="L15" s="51">
        <f t="shared" si="9"/>
        <v>5.1021869999999998</v>
      </c>
      <c r="M15" s="52" t="s">
        <v>10</v>
      </c>
      <c r="N15" s="52" t="s">
        <v>10</v>
      </c>
    </row>
    <row r="16" spans="2:18">
      <c r="B16" s="50" t="s">
        <v>25</v>
      </c>
      <c r="C16" s="50">
        <v>1</v>
      </c>
      <c r="D16" s="50">
        <v>30000</v>
      </c>
      <c r="E16" s="51">
        <v>7.3188519999999997</v>
      </c>
      <c r="F16" s="51">
        <v>7.5142309999999997</v>
      </c>
      <c r="G16" s="51">
        <v>7.2622780000000002</v>
      </c>
      <c r="H16" s="51">
        <v>7.2969889999999999</v>
      </c>
      <c r="I16" s="51">
        <v>7.2571690000000002</v>
      </c>
      <c r="J16" s="51">
        <f t="shared" si="7"/>
        <v>7.3299037999999994</v>
      </c>
      <c r="K16" s="51">
        <f t="shared" si="8"/>
        <v>7.2571690000000002</v>
      </c>
      <c r="L16" s="51">
        <f t="shared" si="9"/>
        <v>7.5142309999999997</v>
      </c>
      <c r="M16" s="52" t="s">
        <v>10</v>
      </c>
      <c r="N16" s="52" t="s">
        <v>10</v>
      </c>
    </row>
    <row r="17" spans="2:15">
      <c r="B17" s="3" t="s">
        <v>39</v>
      </c>
      <c r="C17" s="3">
        <v>1</v>
      </c>
      <c r="D17" s="3">
        <v>5000</v>
      </c>
      <c r="E17" s="8">
        <v>4.3177247000000002E-2</v>
      </c>
      <c r="F17" s="8">
        <v>4.3214100999999998E-2</v>
      </c>
      <c r="G17" s="8">
        <v>4.3262335999999998E-2</v>
      </c>
      <c r="H17" s="8">
        <v>4.3238382999999998E-2</v>
      </c>
      <c r="I17" s="8">
        <v>4.3192491E-2</v>
      </c>
      <c r="J17" s="8">
        <f t="shared" si="4"/>
        <v>4.3216911599999998E-2</v>
      </c>
      <c r="K17" s="8">
        <f t="shared" si="5"/>
        <v>4.3177247000000002E-2</v>
      </c>
      <c r="L17" s="8">
        <f t="shared" si="6"/>
        <v>4.3262335999999998E-2</v>
      </c>
      <c r="M17" s="3">
        <f t="shared" ref="M17:M22" si="10">J5/J17</f>
        <v>14.300489718474006</v>
      </c>
      <c r="N17" s="3">
        <f>J11/J17</f>
        <v>4.9179728983687951</v>
      </c>
      <c r="O17">
        <f>J17/$J$17</f>
        <v>1</v>
      </c>
    </row>
    <row r="18" spans="2:15">
      <c r="B18" s="3" t="s">
        <v>39</v>
      </c>
      <c r="C18" s="3">
        <v>1</v>
      </c>
      <c r="D18" s="3">
        <v>10000</v>
      </c>
      <c r="E18" s="8">
        <v>0.16921201</v>
      </c>
      <c r="F18" s="8">
        <v>0.16919780000000001</v>
      </c>
      <c r="G18" s="8">
        <v>0.16929612999999999</v>
      </c>
      <c r="H18" s="8">
        <v>0.16926853</v>
      </c>
      <c r="I18" s="8">
        <v>0.16929361000000001</v>
      </c>
      <c r="J18" s="8">
        <f t="shared" si="4"/>
        <v>0.169253616</v>
      </c>
      <c r="K18" s="8">
        <f t="shared" si="5"/>
        <v>0.16919780000000001</v>
      </c>
      <c r="L18" s="8">
        <f t="shared" si="6"/>
        <v>0.16929612999999999</v>
      </c>
      <c r="M18" s="3">
        <f t="shared" si="10"/>
        <v>15.309829480984325</v>
      </c>
      <c r="N18" s="3">
        <f t="shared" ref="N18:N22" si="11">J12/J18</f>
        <v>4.9930064714245157</v>
      </c>
      <c r="O18">
        <f t="shared" ref="O18:O22" si="12">J18/$J$17</f>
        <v>3.9163746258999219</v>
      </c>
    </row>
    <row r="19" spans="2:15">
      <c r="B19" s="3" t="s">
        <v>39</v>
      </c>
      <c r="C19" s="3">
        <v>1</v>
      </c>
      <c r="D19" s="3">
        <v>15000</v>
      </c>
      <c r="E19" s="8">
        <v>0.37858396999999999</v>
      </c>
      <c r="F19" s="8">
        <v>0.37856251000000002</v>
      </c>
      <c r="G19" s="8">
        <v>0.37862249999999997</v>
      </c>
      <c r="H19" s="8">
        <v>0.37861138999999999</v>
      </c>
      <c r="I19" s="8">
        <v>0.37859579999999998</v>
      </c>
      <c r="J19" s="8">
        <f t="shared" si="4"/>
        <v>0.378595234</v>
      </c>
      <c r="K19" s="8">
        <f t="shared" si="5"/>
        <v>0.37856251000000002</v>
      </c>
      <c r="L19" s="8">
        <f t="shared" si="6"/>
        <v>0.37862249999999997</v>
      </c>
      <c r="M19" s="3">
        <f t="shared" si="10"/>
        <v>15.304784317490906</v>
      </c>
      <c r="N19" s="3">
        <f t="shared" si="11"/>
        <v>5.1215351538207692</v>
      </c>
      <c r="O19">
        <f t="shared" si="12"/>
        <v>8.760349131472875</v>
      </c>
    </row>
    <row r="20" spans="2:15">
      <c r="B20" s="3" t="s">
        <v>39</v>
      </c>
      <c r="C20" s="3">
        <v>1</v>
      </c>
      <c r="D20" s="3">
        <v>20000</v>
      </c>
      <c r="E20" s="8">
        <v>0.67130445999999999</v>
      </c>
      <c r="F20" s="8">
        <v>0.67130416999999998</v>
      </c>
      <c r="G20" s="8">
        <v>0.67127413000000002</v>
      </c>
      <c r="H20" s="8">
        <v>0.67129421</v>
      </c>
      <c r="I20" s="8">
        <v>0.67128955999999995</v>
      </c>
      <c r="J20" s="8">
        <f t="shared" si="4"/>
        <v>0.67129330600000003</v>
      </c>
      <c r="K20" s="8">
        <f t="shared" si="5"/>
        <v>0.67127413000000002</v>
      </c>
      <c r="L20" s="8">
        <f t="shared" si="6"/>
        <v>0.67130445999999999</v>
      </c>
      <c r="M20" s="3">
        <f t="shared" si="10"/>
        <v>15.356124823327226</v>
      </c>
      <c r="N20" s="3">
        <f t="shared" si="11"/>
        <v>4.9340351980211761</v>
      </c>
      <c r="O20">
        <f t="shared" si="12"/>
        <v>15.533116114664706</v>
      </c>
    </row>
    <row r="21" spans="2:15">
      <c r="B21" s="3" t="s">
        <v>39</v>
      </c>
      <c r="C21" s="3">
        <v>1</v>
      </c>
      <c r="D21" s="3">
        <v>25000</v>
      </c>
      <c r="E21" s="8">
        <v>1.0472650999999999</v>
      </c>
      <c r="F21" s="8">
        <v>1.0473185</v>
      </c>
      <c r="G21" s="8">
        <v>1.0472865</v>
      </c>
      <c r="H21" s="8">
        <v>1.0473299</v>
      </c>
      <c r="I21" s="8">
        <v>1.0472792</v>
      </c>
      <c r="J21" s="8">
        <f t="shared" si="4"/>
        <v>1.0472958400000001</v>
      </c>
      <c r="K21" s="8">
        <f t="shared" si="5"/>
        <v>1.0472650999999999</v>
      </c>
      <c r="L21" s="8">
        <f t="shared" si="6"/>
        <v>1.0473299</v>
      </c>
      <c r="M21" s="3">
        <f t="shared" si="10"/>
        <v>15.589065645481796</v>
      </c>
      <c r="N21" s="3">
        <f t="shared" si="11"/>
        <v>4.8555195254093615</v>
      </c>
      <c r="O21">
        <f t="shared" si="12"/>
        <v>24.233472527916597</v>
      </c>
    </row>
    <row r="22" spans="2:15">
      <c r="B22" s="3" t="s">
        <v>39</v>
      </c>
      <c r="C22" s="3">
        <v>1</v>
      </c>
      <c r="D22" s="3">
        <v>30000</v>
      </c>
      <c r="E22" s="8">
        <v>1.5066457</v>
      </c>
      <c r="F22" s="8">
        <v>1.5066470000000001</v>
      </c>
      <c r="G22" s="8">
        <v>1.5066599000000001</v>
      </c>
      <c r="H22" s="8">
        <v>1.5066701</v>
      </c>
      <c r="I22" s="8">
        <v>1.5067333000000001</v>
      </c>
      <c r="J22" s="8">
        <f t="shared" si="4"/>
        <v>1.5066712</v>
      </c>
      <c r="K22" s="8">
        <f t="shared" si="5"/>
        <v>1.5066457</v>
      </c>
      <c r="L22" s="8">
        <f t="shared" si="6"/>
        <v>1.5067333000000001</v>
      </c>
      <c r="M22" s="3">
        <f t="shared" si="10"/>
        <v>15.483807880578059</v>
      </c>
      <c r="N22" s="3">
        <f t="shared" si="11"/>
        <v>4.8649657602800129</v>
      </c>
      <c r="O22">
        <f t="shared" si="12"/>
        <v>34.863000251966177</v>
      </c>
    </row>
  </sheetData>
  <mergeCells count="4">
    <mergeCell ref="B3:D3"/>
    <mergeCell ref="M3:N3"/>
    <mergeCell ref="E3:L3"/>
    <mergeCell ref="B2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C1012-DDCA-4EEC-9073-5551ECE39DAA}">
  <dimension ref="B2:P38"/>
  <sheetViews>
    <sheetView zoomScale="70" zoomScaleNormal="70" workbookViewId="0">
      <selection activeCell="M38" sqref="M38"/>
    </sheetView>
  </sheetViews>
  <sheetFormatPr defaultRowHeight="15"/>
  <cols>
    <col min="2" max="2" width="29.140625" bestFit="1" customWidth="1"/>
    <col min="3" max="3" width="11.85546875" bestFit="1" customWidth="1"/>
    <col min="4" max="4" width="9.7109375" bestFit="1" customWidth="1"/>
    <col min="5" max="12" width="11.28515625" bestFit="1" customWidth="1"/>
    <col min="13" max="13" width="12.5703125" bestFit="1" customWidth="1"/>
    <col min="14" max="14" width="12.7109375" bestFit="1" customWidth="1"/>
    <col min="15" max="15" width="9.140625" style="54"/>
  </cols>
  <sheetData>
    <row r="2" spans="2:16">
      <c r="B2" s="80" t="s">
        <v>40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  <c r="N2" s="17"/>
      <c r="O2" s="53"/>
    </row>
    <row r="3" spans="2:16">
      <c r="B3" s="83"/>
      <c r="C3" s="83"/>
      <c r="D3" s="83"/>
      <c r="E3" s="80" t="s">
        <v>1</v>
      </c>
      <c r="F3" s="81"/>
      <c r="G3" s="81"/>
      <c r="H3" s="81"/>
      <c r="I3" s="81"/>
      <c r="J3" s="81"/>
      <c r="K3" s="81"/>
      <c r="L3" s="81"/>
      <c r="M3" s="82"/>
      <c r="N3" s="17"/>
      <c r="O3" s="53"/>
    </row>
    <row r="4" spans="2:16">
      <c r="B4" s="1" t="s">
        <v>2</v>
      </c>
      <c r="C4" s="1" t="s">
        <v>41</v>
      </c>
      <c r="D4" s="1" t="s">
        <v>4</v>
      </c>
      <c r="E4" s="6">
        <v>1</v>
      </c>
      <c r="F4" s="6">
        <v>2</v>
      </c>
      <c r="G4" s="6">
        <v>3</v>
      </c>
      <c r="H4" s="7">
        <v>4</v>
      </c>
      <c r="I4" s="7">
        <v>5</v>
      </c>
      <c r="J4" s="1" t="s">
        <v>5</v>
      </c>
      <c r="K4" s="1" t="s">
        <v>6</v>
      </c>
      <c r="L4" s="1" t="s">
        <v>7</v>
      </c>
      <c r="M4" s="5" t="s">
        <v>8</v>
      </c>
      <c r="N4" s="5" t="s">
        <v>42</v>
      </c>
      <c r="O4" s="18"/>
    </row>
    <row r="5" spans="2:16">
      <c r="B5" s="3" t="s">
        <v>9</v>
      </c>
      <c r="C5" s="3">
        <v>100</v>
      </c>
      <c r="D5" s="3">
        <v>100</v>
      </c>
      <c r="E5" s="8">
        <v>1.7571E-2</v>
      </c>
      <c r="F5" s="8">
        <v>1.7624000000000001E-2</v>
      </c>
      <c r="G5" s="8">
        <v>1.7609E-2</v>
      </c>
      <c r="H5" s="8">
        <v>1.7538999999999999E-2</v>
      </c>
      <c r="I5" s="8">
        <v>1.7496000000000001E-2</v>
      </c>
      <c r="J5" s="8">
        <f>SUM(E5:I5)/5</f>
        <v>1.7567800000000001E-2</v>
      </c>
      <c r="K5" s="8">
        <f>MIN(E5:I5)</f>
        <v>1.7496000000000001E-2</v>
      </c>
      <c r="L5" s="8">
        <f>MAX(E5:I5)</f>
        <v>1.7624000000000001E-2</v>
      </c>
      <c r="M5" s="10" t="s">
        <v>10</v>
      </c>
      <c r="N5" s="10">
        <f>LOG(J5)</f>
        <v>-1.7552826214120831</v>
      </c>
      <c r="O5" s="21"/>
      <c r="P5">
        <f>J5/$J$5</f>
        <v>1</v>
      </c>
    </row>
    <row r="6" spans="2:16">
      <c r="B6" s="3" t="s">
        <v>9</v>
      </c>
      <c r="C6" s="3">
        <v>1000</v>
      </c>
      <c r="D6" s="3">
        <v>100</v>
      </c>
      <c r="E6" s="8">
        <v>0.17143600000000001</v>
      </c>
      <c r="F6" s="8">
        <v>0.17319300000000001</v>
      </c>
      <c r="G6" s="8">
        <v>0.17300299999999999</v>
      </c>
      <c r="H6" s="8">
        <v>0.1729</v>
      </c>
      <c r="I6" s="12">
        <v>0.17157600000000001</v>
      </c>
      <c r="J6" s="8">
        <f t="shared" ref="J6:J14" si="0">SUM(E6:I6)/5</f>
        <v>0.17242159999999998</v>
      </c>
      <c r="K6" s="8">
        <f t="shared" ref="K6:K14" si="1">MIN(E6:I6)</f>
        <v>0.17143600000000001</v>
      </c>
      <c r="L6" s="8">
        <f t="shared" ref="L6:L14" si="2">MAX(E6:I6)</f>
        <v>0.17319300000000001</v>
      </c>
      <c r="M6" s="10" t="s">
        <v>10</v>
      </c>
      <c r="N6" s="10">
        <f t="shared" ref="N6:N14" si="3">LOG(J6)</f>
        <v>-0.76340832915399559</v>
      </c>
      <c r="O6" s="21"/>
      <c r="P6">
        <f t="shared" ref="P6:P9" si="4">J6/$J$5</f>
        <v>9.8146381447876205</v>
      </c>
    </row>
    <row r="7" spans="2:16">
      <c r="B7" s="3" t="s">
        <v>9</v>
      </c>
      <c r="C7" s="3">
        <v>10000</v>
      </c>
      <c r="D7" s="3">
        <v>100</v>
      </c>
      <c r="E7" s="8">
        <v>1.727169</v>
      </c>
      <c r="F7" s="8">
        <v>1.7126110000000001</v>
      </c>
      <c r="G7" s="8">
        <v>1.7299869999999999</v>
      </c>
      <c r="H7" s="8">
        <v>1.727449</v>
      </c>
      <c r="I7" s="8">
        <v>1.7285459999999999</v>
      </c>
      <c r="J7" s="8">
        <f t="shared" si="0"/>
        <v>1.7251524</v>
      </c>
      <c r="K7" s="8">
        <f t="shared" si="1"/>
        <v>1.7126110000000001</v>
      </c>
      <c r="L7" s="8">
        <f t="shared" si="2"/>
        <v>1.7299869999999999</v>
      </c>
      <c r="M7" s="10" t="s">
        <v>10</v>
      </c>
      <c r="N7" s="10">
        <f t="shared" si="3"/>
        <v>0.23682746668784277</v>
      </c>
      <c r="O7" s="21"/>
      <c r="P7">
        <f t="shared" si="4"/>
        <v>98.199683511879684</v>
      </c>
    </row>
    <row r="8" spans="2:16">
      <c r="B8" s="3" t="s">
        <v>9</v>
      </c>
      <c r="C8" s="3">
        <v>100000</v>
      </c>
      <c r="D8" s="3">
        <v>100</v>
      </c>
      <c r="E8" s="8">
        <v>17.414235000000001</v>
      </c>
      <c r="F8" s="8">
        <v>17.253450999999998</v>
      </c>
      <c r="G8" s="8">
        <v>17.207104999999999</v>
      </c>
      <c r="H8" s="8">
        <v>17.270679000000001</v>
      </c>
      <c r="I8" s="8">
        <v>17.236257999999999</v>
      </c>
      <c r="J8" s="8">
        <f t="shared" si="0"/>
        <v>17.276345600000003</v>
      </c>
      <c r="K8" s="8">
        <f t="shared" si="1"/>
        <v>17.207104999999999</v>
      </c>
      <c r="L8" s="8">
        <f t="shared" si="2"/>
        <v>17.414235000000001</v>
      </c>
      <c r="M8" s="10" t="s">
        <v>10</v>
      </c>
      <c r="N8" s="10">
        <f t="shared" si="3"/>
        <v>1.2374518831892891</v>
      </c>
      <c r="O8" s="21"/>
      <c r="P8">
        <f t="shared" si="4"/>
        <v>983.40973827115522</v>
      </c>
    </row>
    <row r="9" spans="2:16">
      <c r="B9" s="3" t="s">
        <v>9</v>
      </c>
      <c r="C9" s="3">
        <v>1000000</v>
      </c>
      <c r="D9" s="3">
        <v>100</v>
      </c>
      <c r="E9" s="8">
        <v>175.24926400000001</v>
      </c>
      <c r="F9" s="8">
        <v>173.033334</v>
      </c>
      <c r="G9" s="8">
        <v>174.12350699999999</v>
      </c>
      <c r="H9" s="8">
        <v>173.69360399999999</v>
      </c>
      <c r="I9" s="8">
        <v>172.68855600000001</v>
      </c>
      <c r="J9" s="8">
        <f t="shared" si="0"/>
        <v>173.75765300000003</v>
      </c>
      <c r="K9" s="8">
        <f t="shared" si="1"/>
        <v>172.68855600000001</v>
      </c>
      <c r="L9" s="8">
        <f t="shared" si="2"/>
        <v>175.24926400000001</v>
      </c>
      <c r="M9" s="10" t="s">
        <v>10</v>
      </c>
      <c r="N9" s="10">
        <f t="shared" si="3"/>
        <v>2.2399439417943832</v>
      </c>
      <c r="O9" s="21"/>
      <c r="P9">
        <f t="shared" si="4"/>
        <v>9890.6893862635061</v>
      </c>
    </row>
    <row r="10" spans="2:16">
      <c r="B10" s="2" t="s">
        <v>11</v>
      </c>
      <c r="C10" s="2">
        <v>100</v>
      </c>
      <c r="D10" s="2">
        <v>100</v>
      </c>
      <c r="E10" s="9">
        <v>1.5192000000000001E-2</v>
      </c>
      <c r="F10" s="9">
        <v>1.5207999999999999E-2</v>
      </c>
      <c r="G10" s="9">
        <v>1.5270000000000001E-2</v>
      </c>
      <c r="H10" s="9">
        <v>1.5184E-2</v>
      </c>
      <c r="I10" s="9">
        <v>1.5180000000000001E-2</v>
      </c>
      <c r="J10" s="9">
        <f t="shared" si="0"/>
        <v>1.5206800000000001E-2</v>
      </c>
      <c r="K10" s="9">
        <f t="shared" si="1"/>
        <v>1.5180000000000001E-2</v>
      </c>
      <c r="L10" s="9">
        <f t="shared" si="2"/>
        <v>1.5270000000000001E-2</v>
      </c>
      <c r="M10" s="2">
        <f>J5/J10</f>
        <v>1.1552594891758949</v>
      </c>
      <c r="N10" s="49">
        <f t="shared" si="3"/>
        <v>-1.8179621658651532</v>
      </c>
      <c r="O10" s="21"/>
      <c r="P10">
        <f>J10/$J$10</f>
        <v>1</v>
      </c>
    </row>
    <row r="11" spans="2:16">
      <c r="B11" s="2" t="s">
        <v>11</v>
      </c>
      <c r="C11" s="2">
        <v>1000</v>
      </c>
      <c r="D11" s="2">
        <v>100</v>
      </c>
      <c r="E11" s="9">
        <v>0.14979500000000001</v>
      </c>
      <c r="F11" s="9">
        <v>0.149781</v>
      </c>
      <c r="G11" s="9">
        <v>0.149786</v>
      </c>
      <c r="H11" s="9">
        <v>0.14979500000000001</v>
      </c>
      <c r="I11" s="9">
        <v>0.14979500000000001</v>
      </c>
      <c r="J11" s="9">
        <f t="shared" si="0"/>
        <v>0.14979040000000002</v>
      </c>
      <c r="K11" s="9">
        <f t="shared" si="1"/>
        <v>0.149781</v>
      </c>
      <c r="L11" s="9">
        <f t="shared" si="2"/>
        <v>0.14979500000000001</v>
      </c>
      <c r="M11" s="2">
        <f>J6/J11</f>
        <v>1.1510857838686588</v>
      </c>
      <c r="N11" s="49">
        <f t="shared" si="3"/>
        <v>-0.82451601948451869</v>
      </c>
      <c r="O11" s="21"/>
      <c r="P11">
        <f t="shared" ref="P11:P14" si="5">J11/$J$10</f>
        <v>9.8502248993871167</v>
      </c>
    </row>
    <row r="12" spans="2:16">
      <c r="B12" s="2" t="s">
        <v>11</v>
      </c>
      <c r="C12" s="2">
        <v>10000</v>
      </c>
      <c r="D12" s="2">
        <v>100</v>
      </c>
      <c r="E12" s="9">
        <v>1.495822</v>
      </c>
      <c r="F12" s="9">
        <v>1.4957750000000001</v>
      </c>
      <c r="G12" s="9">
        <v>1.495784</v>
      </c>
      <c r="H12" s="9">
        <v>1.4957829999999901</v>
      </c>
      <c r="I12" s="9">
        <v>1.49576</v>
      </c>
      <c r="J12" s="9">
        <f t="shared" si="0"/>
        <v>1.4957847999999978</v>
      </c>
      <c r="K12" s="9">
        <f t="shared" si="1"/>
        <v>1.49576</v>
      </c>
      <c r="L12" s="9">
        <f t="shared" si="2"/>
        <v>1.495822</v>
      </c>
      <c r="M12" s="2">
        <f>J7/J12</f>
        <v>1.1533426466160122</v>
      </c>
      <c r="N12" s="49">
        <f t="shared" si="3"/>
        <v>0.17486911565726163</v>
      </c>
      <c r="O12" s="21"/>
      <c r="P12">
        <f t="shared" si="5"/>
        <v>98.362890285924564</v>
      </c>
    </row>
    <row r="13" spans="2:16">
      <c r="B13" s="2" t="s">
        <v>11</v>
      </c>
      <c r="C13" s="2">
        <v>100000</v>
      </c>
      <c r="D13" s="2">
        <v>100</v>
      </c>
      <c r="E13" s="9">
        <v>14.955541999999999</v>
      </c>
      <c r="F13" s="9">
        <v>14.955171999999999</v>
      </c>
      <c r="G13" s="9">
        <v>14.955249999999999</v>
      </c>
      <c r="H13" s="9">
        <v>14.955276</v>
      </c>
      <c r="I13" s="9">
        <v>14.955329000000001</v>
      </c>
      <c r="J13" s="9">
        <f t="shared" si="0"/>
        <v>14.955313799999999</v>
      </c>
      <c r="K13" s="9">
        <f t="shared" si="1"/>
        <v>14.955171999999999</v>
      </c>
      <c r="L13" s="9">
        <f t="shared" si="2"/>
        <v>14.955541999999999</v>
      </c>
      <c r="M13" s="2">
        <f>J8/J13</f>
        <v>1.1551977999953438</v>
      </c>
      <c r="N13" s="49">
        <f t="shared" si="3"/>
        <v>1.1747955300506299</v>
      </c>
      <c r="O13" s="21"/>
      <c r="P13">
        <f t="shared" si="5"/>
        <v>983.46225372859499</v>
      </c>
    </row>
    <row r="14" spans="2:16">
      <c r="B14" s="2" t="s">
        <v>11</v>
      </c>
      <c r="C14" s="2">
        <v>1000000</v>
      </c>
      <c r="D14" s="2">
        <v>100</v>
      </c>
      <c r="E14" s="9">
        <v>149.552402</v>
      </c>
      <c r="F14" s="9">
        <v>149.550152</v>
      </c>
      <c r="G14" s="9">
        <v>149.54888600000001</v>
      </c>
      <c r="H14" s="9">
        <v>149.550422</v>
      </c>
      <c r="I14" s="9">
        <v>149.55121500000001</v>
      </c>
      <c r="J14" s="9">
        <f t="shared" si="0"/>
        <v>149.55061540000003</v>
      </c>
      <c r="K14" s="9">
        <f t="shared" si="1"/>
        <v>149.54888600000001</v>
      </c>
      <c r="L14" s="9">
        <f t="shared" si="2"/>
        <v>149.552402</v>
      </c>
      <c r="M14" s="2">
        <f>J9/J14</f>
        <v>1.1618651821341819</v>
      </c>
      <c r="N14" s="49">
        <f t="shared" si="3"/>
        <v>2.1747882044905351</v>
      </c>
      <c r="O14" s="21"/>
      <c r="P14">
        <f t="shared" si="5"/>
        <v>9834.4566509719352</v>
      </c>
    </row>
    <row r="16" spans="2:16">
      <c r="B16" s="84" t="s">
        <v>32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0"/>
      <c r="O16" s="61"/>
    </row>
    <row r="17" spans="2:16">
      <c r="B17" s="83"/>
      <c r="C17" s="83"/>
      <c r="D17" s="83"/>
      <c r="E17" s="84" t="s">
        <v>1</v>
      </c>
      <c r="F17" s="84"/>
      <c r="G17" s="84"/>
      <c r="H17" s="84"/>
      <c r="I17" s="84"/>
      <c r="J17" s="84"/>
      <c r="K17" s="84"/>
      <c r="L17" s="84"/>
      <c r="M17" s="84" t="s">
        <v>8</v>
      </c>
      <c r="N17" s="80"/>
      <c r="O17" s="61"/>
    </row>
    <row r="18" spans="2:16">
      <c r="B18" s="1" t="s">
        <v>2</v>
      </c>
      <c r="C18" s="1" t="s">
        <v>41</v>
      </c>
      <c r="D18" s="1" t="s">
        <v>4</v>
      </c>
      <c r="E18" s="1">
        <v>1</v>
      </c>
      <c r="F18" s="1">
        <v>2</v>
      </c>
      <c r="G18" s="1">
        <v>3</v>
      </c>
      <c r="H18" s="5">
        <v>4</v>
      </c>
      <c r="I18" s="5">
        <v>5</v>
      </c>
      <c r="J18" s="1" t="s">
        <v>5</v>
      </c>
      <c r="K18" s="1" t="s">
        <v>6</v>
      </c>
      <c r="L18" s="1" t="s">
        <v>7</v>
      </c>
      <c r="M18" s="5" t="s">
        <v>19</v>
      </c>
      <c r="N18" s="58" t="s">
        <v>20</v>
      </c>
      <c r="O18" s="57" t="s">
        <v>42</v>
      </c>
    </row>
    <row r="19" spans="2:16">
      <c r="B19" s="3" t="s">
        <v>24</v>
      </c>
      <c r="C19" s="3">
        <v>100</v>
      </c>
      <c r="D19" s="3">
        <v>100</v>
      </c>
      <c r="E19" s="8">
        <v>5.0220000000000004E-3</v>
      </c>
      <c r="F19" s="8">
        <v>5.0369999999999998E-3</v>
      </c>
      <c r="G19" s="8">
        <v>5.032E-3</v>
      </c>
      <c r="H19" s="8">
        <v>5.0220000000000004E-3</v>
      </c>
      <c r="I19" s="8">
        <v>5.0679999999999996E-3</v>
      </c>
      <c r="J19" s="8">
        <f>SUM(E19:I19)/5</f>
        <v>5.0361999999999994E-3</v>
      </c>
      <c r="K19" s="8">
        <f>MIN(E19:I19)</f>
        <v>5.0220000000000004E-3</v>
      </c>
      <c r="L19" s="8">
        <f>MAX(E19:I19)</f>
        <v>5.0679999999999996E-3</v>
      </c>
      <c r="M19" s="10" t="s">
        <v>10</v>
      </c>
      <c r="N19" s="37" t="s">
        <v>10</v>
      </c>
      <c r="O19" s="62">
        <f>LOG(J19)</f>
        <v>-2.2978970313100713</v>
      </c>
      <c r="P19">
        <f>J19/$J$19</f>
        <v>1</v>
      </c>
    </row>
    <row r="20" spans="2:16">
      <c r="B20" s="3" t="s">
        <v>24</v>
      </c>
      <c r="C20" s="3">
        <v>1000</v>
      </c>
      <c r="D20" s="3">
        <v>100</v>
      </c>
      <c r="E20" s="8">
        <v>4.7259000000000002E-2</v>
      </c>
      <c r="F20" s="8">
        <v>4.7376000000000001E-2</v>
      </c>
      <c r="G20" s="8">
        <v>4.7442999999999999E-2</v>
      </c>
      <c r="H20" s="8">
        <v>4.7622999999999999E-2</v>
      </c>
      <c r="I20" s="29">
        <v>4.5408999999999998E-2</v>
      </c>
      <c r="J20" s="8">
        <f t="shared" ref="J20:J38" si="6">SUM(E20:I20)/5</f>
        <v>4.7021999999999994E-2</v>
      </c>
      <c r="K20" s="8">
        <f t="shared" ref="K20:K38" si="7">MIN(E20:I20)</f>
        <v>4.5408999999999998E-2</v>
      </c>
      <c r="L20" s="8">
        <f t="shared" ref="L20:L38" si="8">MAX(E20:I20)</f>
        <v>4.7622999999999999E-2</v>
      </c>
      <c r="M20" s="10" t="s">
        <v>10</v>
      </c>
      <c r="N20" s="37" t="s">
        <v>10</v>
      </c>
      <c r="O20" s="62">
        <f t="shared" ref="O20:O38" si="9">LOG(J20)</f>
        <v>-1.3276989028484343</v>
      </c>
      <c r="P20">
        <f t="shared" ref="P20:P23" si="10">J20/$J$19</f>
        <v>9.3368015567292808</v>
      </c>
    </row>
    <row r="21" spans="2:16">
      <c r="B21" s="3" t="s">
        <v>24</v>
      </c>
      <c r="C21" s="3">
        <v>10000</v>
      </c>
      <c r="D21" s="3">
        <v>100</v>
      </c>
      <c r="E21" s="8">
        <v>0.34018399999999999</v>
      </c>
      <c r="F21" s="8">
        <v>0.33613199999999999</v>
      </c>
      <c r="G21" s="8">
        <v>0.33948499999999998</v>
      </c>
      <c r="H21" s="8">
        <v>0.31742500000000001</v>
      </c>
      <c r="I21" s="8">
        <v>0.33926299999999998</v>
      </c>
      <c r="J21" s="8">
        <f t="shared" si="6"/>
        <v>0.33449780000000001</v>
      </c>
      <c r="K21" s="8">
        <f t="shared" si="7"/>
        <v>0.31742500000000001</v>
      </c>
      <c r="L21" s="8">
        <f t="shared" si="8"/>
        <v>0.34018399999999999</v>
      </c>
      <c r="M21" s="10" t="s">
        <v>10</v>
      </c>
      <c r="N21" s="37" t="s">
        <v>10</v>
      </c>
      <c r="O21" s="62">
        <f t="shared" si="9"/>
        <v>-0.47560673425191946</v>
      </c>
      <c r="P21">
        <f t="shared" si="10"/>
        <v>66.418688693856495</v>
      </c>
    </row>
    <row r="22" spans="2:16">
      <c r="B22" s="3" t="s">
        <v>24</v>
      </c>
      <c r="C22" s="3">
        <v>100000</v>
      </c>
      <c r="D22" s="3">
        <v>100</v>
      </c>
      <c r="E22" s="8">
        <v>2.9623379999999999</v>
      </c>
      <c r="F22" s="8">
        <v>2.9786950000000001</v>
      </c>
      <c r="G22" s="8">
        <v>2.9735900000000002</v>
      </c>
      <c r="H22" s="8">
        <v>2.9921980000000001</v>
      </c>
      <c r="I22" s="8">
        <v>3.1745950000000001</v>
      </c>
      <c r="J22" s="8">
        <f t="shared" si="6"/>
        <v>3.0162832000000002</v>
      </c>
      <c r="K22" s="8">
        <f t="shared" si="7"/>
        <v>2.9623379999999999</v>
      </c>
      <c r="L22" s="8">
        <f t="shared" si="8"/>
        <v>3.1745950000000001</v>
      </c>
      <c r="M22" s="10" t="s">
        <v>10</v>
      </c>
      <c r="N22" s="37" t="s">
        <v>10</v>
      </c>
      <c r="O22" s="62">
        <f t="shared" si="9"/>
        <v>0.47947211518951421</v>
      </c>
      <c r="P22">
        <f t="shared" si="10"/>
        <v>598.92045589928921</v>
      </c>
    </row>
    <row r="23" spans="2:16">
      <c r="B23" s="3" t="s">
        <v>24</v>
      </c>
      <c r="C23" s="3">
        <v>1000000</v>
      </c>
      <c r="D23" s="3">
        <v>100</v>
      </c>
      <c r="E23" s="8">
        <v>27.066922000000002</v>
      </c>
      <c r="F23" s="8">
        <v>26.651962999999999</v>
      </c>
      <c r="G23" s="8">
        <v>26.940752</v>
      </c>
      <c r="H23" s="8">
        <v>27.15231</v>
      </c>
      <c r="I23" s="8">
        <v>26.867138000000001</v>
      </c>
      <c r="J23" s="8">
        <f t="shared" si="6"/>
        <v>26.935817000000004</v>
      </c>
      <c r="K23" s="8">
        <f t="shared" si="7"/>
        <v>26.651962999999999</v>
      </c>
      <c r="L23" s="8">
        <f t="shared" si="8"/>
        <v>27.15231</v>
      </c>
      <c r="M23" s="10" t="s">
        <v>10</v>
      </c>
      <c r="N23" s="37" t="s">
        <v>10</v>
      </c>
      <c r="O23" s="62">
        <f t="shared" si="9"/>
        <v>1.4303301528246355</v>
      </c>
      <c r="P23">
        <f t="shared" si="10"/>
        <v>5348.4406894086824</v>
      </c>
    </row>
    <row r="24" spans="2:16">
      <c r="B24" s="50" t="s">
        <v>25</v>
      </c>
      <c r="C24" s="50">
        <v>100</v>
      </c>
      <c r="D24" s="50">
        <v>100</v>
      </c>
      <c r="E24" s="51">
        <v>3.7910000000000001E-3</v>
      </c>
      <c r="F24" s="51">
        <v>3.784E-3</v>
      </c>
      <c r="G24" s="51">
        <v>3.6979999999999999E-3</v>
      </c>
      <c r="H24" s="51">
        <v>3.8040000000000001E-3</v>
      </c>
      <c r="I24" s="51">
        <v>3.8019999999999998E-3</v>
      </c>
      <c r="J24" s="51">
        <f t="shared" ref="J24:J28" si="11">SUM(E24:I24)/5</f>
        <v>3.7758000000000002E-3</v>
      </c>
      <c r="K24" s="51">
        <f t="shared" ref="K24:K28" si="12">MIN(E24:I24)</f>
        <v>3.6979999999999999E-3</v>
      </c>
      <c r="L24" s="51">
        <f t="shared" ref="L24:L28" si="13">MAX(E24:I24)</f>
        <v>3.8040000000000001E-3</v>
      </c>
      <c r="M24" s="52" t="s">
        <v>10</v>
      </c>
      <c r="N24" s="63" t="s">
        <v>10</v>
      </c>
      <c r="O24" s="62">
        <f t="shared" si="9"/>
        <v>-2.4229910178688709</v>
      </c>
      <c r="P24">
        <f>J24/$J$24</f>
        <v>1</v>
      </c>
    </row>
    <row r="25" spans="2:16">
      <c r="B25" s="50" t="s">
        <v>25</v>
      </c>
      <c r="C25" s="50">
        <v>1000</v>
      </c>
      <c r="D25" s="50">
        <v>100</v>
      </c>
      <c r="E25" s="51">
        <v>3.5555999999999997E-2</v>
      </c>
      <c r="F25" s="51">
        <v>3.6172000000000003E-2</v>
      </c>
      <c r="G25" s="51">
        <v>3.6229999999999998E-2</v>
      </c>
      <c r="H25" s="51">
        <v>3.6198000000000001E-2</v>
      </c>
      <c r="I25" s="51">
        <v>3.3820999999999997E-2</v>
      </c>
      <c r="J25" s="51">
        <f t="shared" si="11"/>
        <v>3.5595399999999999E-2</v>
      </c>
      <c r="K25" s="51">
        <f t="shared" si="12"/>
        <v>3.3820999999999997E-2</v>
      </c>
      <c r="L25" s="51">
        <f t="shared" si="13"/>
        <v>3.6229999999999998E-2</v>
      </c>
      <c r="M25" s="52" t="s">
        <v>10</v>
      </c>
      <c r="N25" s="63" t="s">
        <v>10</v>
      </c>
      <c r="O25" s="62">
        <f t="shared" si="9"/>
        <v>-1.4486061223556723</v>
      </c>
      <c r="P25">
        <f>J25/$J$24</f>
        <v>9.4272472058901418</v>
      </c>
    </row>
    <row r="26" spans="2:16">
      <c r="B26" s="50" t="s">
        <v>25</v>
      </c>
      <c r="C26" s="50">
        <v>10000</v>
      </c>
      <c r="D26" s="50">
        <v>100</v>
      </c>
      <c r="E26" s="16">
        <v>0.262909</v>
      </c>
      <c r="F26" s="16">
        <v>0.26066600000000001</v>
      </c>
      <c r="G26" s="16">
        <v>0.25836900000000002</v>
      </c>
      <c r="H26" s="16">
        <v>0.25494499999999998</v>
      </c>
      <c r="I26" s="16">
        <v>0.26783099999999999</v>
      </c>
      <c r="J26" s="51">
        <f t="shared" si="11"/>
        <v>0.26094399999999995</v>
      </c>
      <c r="K26" s="51">
        <f t="shared" si="12"/>
        <v>0.25494499999999998</v>
      </c>
      <c r="L26" s="51">
        <f t="shared" si="13"/>
        <v>0.26783099999999999</v>
      </c>
      <c r="M26" s="52" t="s">
        <v>10</v>
      </c>
      <c r="N26" s="63" t="s">
        <v>10</v>
      </c>
      <c r="O26" s="62">
        <f t="shared" si="9"/>
        <v>-0.58345268461748412</v>
      </c>
      <c r="P26">
        <f>J26/$J$24</f>
        <v>69.109592669103222</v>
      </c>
    </row>
    <row r="27" spans="2:16">
      <c r="B27" s="50" t="s">
        <v>25</v>
      </c>
      <c r="C27" s="50">
        <v>100000</v>
      </c>
      <c r="D27" s="50">
        <v>100</v>
      </c>
      <c r="E27" s="51">
        <v>2.2567089999999999</v>
      </c>
      <c r="F27" s="51">
        <v>2.305231</v>
      </c>
      <c r="G27" s="51">
        <v>2.2904819999999999</v>
      </c>
      <c r="H27" s="51">
        <v>2.2964869999999999</v>
      </c>
      <c r="I27" s="51">
        <v>2.3011270000000001</v>
      </c>
      <c r="J27" s="51">
        <f t="shared" si="11"/>
        <v>2.2900072000000002</v>
      </c>
      <c r="K27" s="51">
        <f t="shared" si="12"/>
        <v>2.2567089999999999</v>
      </c>
      <c r="L27" s="51">
        <f t="shared" si="13"/>
        <v>2.305231</v>
      </c>
      <c r="M27" s="52" t="s">
        <v>10</v>
      </c>
      <c r="N27" s="63" t="s">
        <v>10</v>
      </c>
      <c r="O27" s="62">
        <f t="shared" si="9"/>
        <v>0.35983684780510816</v>
      </c>
      <c r="P27">
        <f>J27/$J$24</f>
        <v>606.4958949096881</v>
      </c>
    </row>
    <row r="28" spans="2:16">
      <c r="B28" s="50" t="s">
        <v>25</v>
      </c>
      <c r="C28" s="50">
        <v>1000000</v>
      </c>
      <c r="D28" s="50">
        <v>100</v>
      </c>
      <c r="E28" s="51">
        <v>20.196179000000001</v>
      </c>
      <c r="F28" s="51">
        <v>20.148828000000002</v>
      </c>
      <c r="G28" s="51">
        <v>20.158093000000001</v>
      </c>
      <c r="H28" s="51">
        <v>20.158203</v>
      </c>
      <c r="I28" s="51">
        <v>20.198829</v>
      </c>
      <c r="J28" s="51">
        <f t="shared" si="11"/>
        <v>20.1720264</v>
      </c>
      <c r="K28" s="51">
        <f t="shared" si="12"/>
        <v>20.148828000000002</v>
      </c>
      <c r="L28" s="51">
        <f t="shared" si="13"/>
        <v>20.198829</v>
      </c>
      <c r="M28" s="52" t="s">
        <v>10</v>
      </c>
      <c r="N28" s="63" t="s">
        <v>10</v>
      </c>
      <c r="O28" s="62">
        <f t="shared" si="9"/>
        <v>1.3047495278673664</v>
      </c>
      <c r="P28">
        <f>J28/$J$24</f>
        <v>5342.4509772763386</v>
      </c>
    </row>
    <row r="29" spans="2:16">
      <c r="B29" s="3" t="s">
        <v>15</v>
      </c>
      <c r="C29" s="3">
        <v>100</v>
      </c>
      <c r="D29" s="3">
        <v>100</v>
      </c>
      <c r="E29" s="8">
        <v>9.1579724000000005E-3</v>
      </c>
      <c r="F29" s="8">
        <v>9.2087490000000004E-3</v>
      </c>
      <c r="G29" s="8">
        <v>9.2789177E-3</v>
      </c>
      <c r="H29" s="8">
        <v>9.2023993000000005E-3</v>
      </c>
      <c r="I29" s="8">
        <v>9.2292613999999992E-3</v>
      </c>
      <c r="J29" s="8">
        <f t="shared" si="6"/>
        <v>9.2154599600000019E-3</v>
      </c>
      <c r="K29" s="8">
        <f t="shared" si="7"/>
        <v>9.1579724000000005E-3</v>
      </c>
      <c r="L29" s="8">
        <f t="shared" si="8"/>
        <v>9.2789177E-3</v>
      </c>
      <c r="M29" s="55">
        <f>J19/J29</f>
        <v>0.54649469715671128</v>
      </c>
      <c r="N29" s="64">
        <f>J24/J29</f>
        <v>0.40972452990832586</v>
      </c>
      <c r="O29" s="62">
        <f t="shared" si="9"/>
        <v>-2.0354829834937762</v>
      </c>
      <c r="P29">
        <f>J29/$J$29</f>
        <v>1</v>
      </c>
    </row>
    <row r="30" spans="2:16">
      <c r="B30" s="3" t="s">
        <v>15</v>
      </c>
      <c r="C30" s="3">
        <v>1000</v>
      </c>
      <c r="D30" s="3">
        <v>100</v>
      </c>
      <c r="E30" s="8">
        <v>8.7573006999999994E-2</v>
      </c>
      <c r="F30" s="8">
        <v>8.7614805000000004E-2</v>
      </c>
      <c r="G30" s="8">
        <v>8.7579049000000006E-2</v>
      </c>
      <c r="H30" s="8">
        <v>8.7569422999999993E-2</v>
      </c>
      <c r="I30" s="8">
        <v>8.7612285999999998E-2</v>
      </c>
      <c r="J30" s="8">
        <f t="shared" si="6"/>
        <v>8.7589713999999999E-2</v>
      </c>
      <c r="K30" s="8">
        <f t="shared" si="7"/>
        <v>8.7569422999999993E-2</v>
      </c>
      <c r="L30" s="8">
        <f t="shared" si="8"/>
        <v>8.7614805000000004E-2</v>
      </c>
      <c r="M30" s="55">
        <f>J20/J30</f>
        <v>0.53684385817266167</v>
      </c>
      <c r="N30" s="64">
        <f t="shared" ref="N30:N33" si="14">J25/J30</f>
        <v>0.40638790075282127</v>
      </c>
      <c r="O30" s="62">
        <f t="shared" si="9"/>
        <v>-1.0575468917237931</v>
      </c>
      <c r="P30">
        <f t="shared" ref="P30:P33" si="15">J30/$J$29</f>
        <v>9.504649185193788</v>
      </c>
    </row>
    <row r="31" spans="2:16">
      <c r="B31" s="3" t="s">
        <v>15</v>
      </c>
      <c r="C31" s="3">
        <v>10000</v>
      </c>
      <c r="D31" s="3">
        <v>100</v>
      </c>
      <c r="E31" s="8">
        <v>0.87091695999999996</v>
      </c>
      <c r="F31" s="8">
        <v>0.87097769999999997</v>
      </c>
      <c r="G31" s="8">
        <v>0.87096631999999996</v>
      </c>
      <c r="H31" s="8">
        <v>0.87101625999999999</v>
      </c>
      <c r="I31" s="8">
        <v>0.87092543</v>
      </c>
      <c r="J31" s="8">
        <f t="shared" si="6"/>
        <v>0.87096053399999995</v>
      </c>
      <c r="K31" s="8">
        <f t="shared" si="7"/>
        <v>0.87091695999999996</v>
      </c>
      <c r="L31" s="8">
        <f t="shared" si="8"/>
        <v>0.87101625999999999</v>
      </c>
      <c r="M31" s="55">
        <f>J21/J31</f>
        <v>0.38405620799346118</v>
      </c>
      <c r="N31" s="64">
        <f t="shared" si="14"/>
        <v>0.2996048498335287</v>
      </c>
      <c r="O31" s="62">
        <f t="shared" si="9"/>
        <v>-6.0001523814779911E-2</v>
      </c>
      <c r="P31">
        <f t="shared" si="15"/>
        <v>94.510804428691785</v>
      </c>
    </row>
    <row r="32" spans="2:16">
      <c r="B32" s="3" t="s">
        <v>15</v>
      </c>
      <c r="C32" s="3">
        <v>100000</v>
      </c>
      <c r="D32" s="3">
        <v>100</v>
      </c>
      <c r="E32" s="8">
        <v>8.704402</v>
      </c>
      <c r="F32" s="8">
        <v>8.7043876999999998</v>
      </c>
      <c r="G32" s="8">
        <v>8.7043952999999998</v>
      </c>
      <c r="H32" s="8">
        <v>8.7043523999999994</v>
      </c>
      <c r="I32" s="8">
        <v>8.7043791000000006</v>
      </c>
      <c r="J32" s="8">
        <f t="shared" si="6"/>
        <v>8.7043832999999999</v>
      </c>
      <c r="K32" s="8">
        <f t="shared" si="7"/>
        <v>8.7043523999999994</v>
      </c>
      <c r="L32" s="8">
        <f t="shared" si="8"/>
        <v>8.704402</v>
      </c>
      <c r="M32" s="55">
        <f>J22/J32</f>
        <v>0.34652462972305004</v>
      </c>
      <c r="N32" s="64">
        <f t="shared" si="14"/>
        <v>0.26308666806986775</v>
      </c>
      <c r="O32" s="62">
        <f t="shared" si="9"/>
        <v>0.9397380070565049</v>
      </c>
      <c r="P32">
        <f t="shared" si="15"/>
        <v>944.54138347750995</v>
      </c>
    </row>
    <row r="33" spans="2:16">
      <c r="B33" s="3" t="s">
        <v>15</v>
      </c>
      <c r="C33" s="3">
        <v>1000000</v>
      </c>
      <c r="D33" s="3">
        <v>100</v>
      </c>
      <c r="E33" s="8">
        <v>87.038894999999997</v>
      </c>
      <c r="F33" s="8">
        <v>87.038864000000004</v>
      </c>
      <c r="G33" s="8">
        <v>87.038878999999994</v>
      </c>
      <c r="H33" s="8">
        <v>87.038810999999995</v>
      </c>
      <c r="I33" s="8">
        <v>87.038878999999994</v>
      </c>
      <c r="J33" s="8">
        <f t="shared" si="6"/>
        <v>87.038865600000008</v>
      </c>
      <c r="K33" s="8">
        <f t="shared" si="7"/>
        <v>87.038810999999995</v>
      </c>
      <c r="L33" s="8">
        <f t="shared" si="8"/>
        <v>87.038894999999997</v>
      </c>
      <c r="M33" s="55">
        <f>J23/J33</f>
        <v>0.30946884261782015</v>
      </c>
      <c r="N33" s="64">
        <f t="shared" si="14"/>
        <v>0.23175883854809798</v>
      </c>
      <c r="O33" s="62">
        <f t="shared" si="9"/>
        <v>1.9397132221189168</v>
      </c>
      <c r="P33">
        <f t="shared" si="15"/>
        <v>9444.8748057931971</v>
      </c>
    </row>
    <row r="34" spans="2:16">
      <c r="B34" s="50" t="s">
        <v>16</v>
      </c>
      <c r="C34" s="50">
        <v>100</v>
      </c>
      <c r="D34" s="50">
        <v>100</v>
      </c>
      <c r="E34" s="51">
        <v>2.2561653000000001E-2</v>
      </c>
      <c r="F34" s="51">
        <v>2.2599471999999999E-2</v>
      </c>
      <c r="G34" s="51">
        <v>2.2548782E-2</v>
      </c>
      <c r="H34" s="51">
        <v>2.25436E-2</v>
      </c>
      <c r="I34" s="51">
        <v>2.2490855000000001E-2</v>
      </c>
      <c r="J34" s="51">
        <f t="shared" si="6"/>
        <v>2.2548872399999999E-2</v>
      </c>
      <c r="K34" s="51">
        <f t="shared" si="7"/>
        <v>2.2490855000000001E-2</v>
      </c>
      <c r="L34" s="51">
        <f t="shared" si="8"/>
        <v>2.2599471999999999E-2</v>
      </c>
      <c r="M34" s="60">
        <f>J19/J34</f>
        <v>0.22334597981937224</v>
      </c>
      <c r="N34" s="65">
        <f>J24/J34</f>
        <v>0.16744961490845992</v>
      </c>
      <c r="O34" s="62">
        <f t="shared" si="9"/>
        <v>-1.6468751709790161</v>
      </c>
      <c r="P34">
        <f>J34/$J$34</f>
        <v>1</v>
      </c>
    </row>
    <row r="35" spans="2:16">
      <c r="B35" s="50" t="s">
        <v>16</v>
      </c>
      <c r="C35" s="50">
        <v>1000</v>
      </c>
      <c r="D35" s="50">
        <v>100</v>
      </c>
      <c r="E35" s="51">
        <v>0.22107162</v>
      </c>
      <c r="F35" s="51">
        <v>0.22122802999999999</v>
      </c>
      <c r="G35" s="51">
        <v>0.22111112999999999</v>
      </c>
      <c r="H35" s="51">
        <v>0.22114787</v>
      </c>
      <c r="I35" s="51">
        <v>0.22114126000000001</v>
      </c>
      <c r="J35" s="51">
        <f t="shared" si="6"/>
        <v>0.22113998200000001</v>
      </c>
      <c r="K35" s="51">
        <f t="shared" si="7"/>
        <v>0.22107162</v>
      </c>
      <c r="L35" s="51">
        <f t="shared" si="8"/>
        <v>0.22122802999999999</v>
      </c>
      <c r="M35" s="60">
        <f>J20/J35</f>
        <v>0.21263454746957514</v>
      </c>
      <c r="N35" s="65">
        <f t="shared" ref="N35:N38" si="16">J25/J35</f>
        <v>0.16096320384072382</v>
      </c>
      <c r="O35" s="62">
        <f t="shared" si="9"/>
        <v>-0.65533273009345727</v>
      </c>
      <c r="P35">
        <f t="shared" ref="P35:P38" si="17">J35/$J$34</f>
        <v>9.8071414870395035</v>
      </c>
    </row>
    <row r="36" spans="2:16">
      <c r="B36" s="50" t="s">
        <v>16</v>
      </c>
      <c r="C36" s="50">
        <v>10000</v>
      </c>
      <c r="D36" s="50">
        <v>100</v>
      </c>
      <c r="E36" s="51">
        <v>2.2064933999999998</v>
      </c>
      <c r="F36" s="51">
        <v>2.2065217000000001</v>
      </c>
      <c r="G36" s="51">
        <v>2.2065060000000001</v>
      </c>
      <c r="H36" s="51">
        <v>2.2065196</v>
      </c>
      <c r="I36" s="51">
        <v>2.2065830000000002</v>
      </c>
      <c r="J36" s="51">
        <f t="shared" si="6"/>
        <v>2.2065247399999999</v>
      </c>
      <c r="K36" s="51">
        <f t="shared" si="7"/>
        <v>2.2064933999999998</v>
      </c>
      <c r="L36" s="51">
        <f t="shared" si="8"/>
        <v>2.2065830000000002</v>
      </c>
      <c r="M36" s="60">
        <f>J21/J36</f>
        <v>0.15159485589996149</v>
      </c>
      <c r="N36" s="65">
        <f t="shared" si="16"/>
        <v>0.11826017414153261</v>
      </c>
      <c r="O36" s="62">
        <f t="shared" si="9"/>
        <v>0.34370880120775138</v>
      </c>
      <c r="P36">
        <f t="shared" si="17"/>
        <v>97.855214258962235</v>
      </c>
    </row>
    <row r="37" spans="2:16">
      <c r="B37" s="50" t="s">
        <v>16</v>
      </c>
      <c r="C37" s="50">
        <v>100000</v>
      </c>
      <c r="D37" s="50">
        <v>100</v>
      </c>
      <c r="E37" s="51">
        <v>22.060531999999998</v>
      </c>
      <c r="F37" s="51">
        <v>22.060573999999999</v>
      </c>
      <c r="G37" s="51">
        <v>22.060517999999998</v>
      </c>
      <c r="H37" s="51">
        <v>22.060551</v>
      </c>
      <c r="I37" s="51">
        <v>22.060606</v>
      </c>
      <c r="J37" s="51">
        <f t="shared" si="6"/>
        <v>22.060556200000001</v>
      </c>
      <c r="K37" s="51">
        <f t="shared" si="7"/>
        <v>22.060517999999998</v>
      </c>
      <c r="L37" s="51">
        <f t="shared" si="8"/>
        <v>22.060606</v>
      </c>
      <c r="M37" s="60">
        <f>J22/J37</f>
        <v>0.13672743210345711</v>
      </c>
      <c r="N37" s="65">
        <f t="shared" si="16"/>
        <v>0.1038055060461259</v>
      </c>
      <c r="O37" s="62">
        <f t="shared" si="9"/>
        <v>1.3436164578569243</v>
      </c>
      <c r="P37">
        <f t="shared" si="17"/>
        <v>978.34409670968739</v>
      </c>
    </row>
    <row r="38" spans="2:16">
      <c r="B38" s="50" t="s">
        <v>16</v>
      </c>
      <c r="C38" s="50">
        <v>1000000</v>
      </c>
      <c r="D38" s="50">
        <v>100</v>
      </c>
      <c r="E38" s="51">
        <v>220.60091</v>
      </c>
      <c r="F38" s="51">
        <v>220.60072</v>
      </c>
      <c r="G38" s="51">
        <v>220.60085000000001</v>
      </c>
      <c r="H38" s="51">
        <v>220.60087999999999</v>
      </c>
      <c r="I38" s="51">
        <v>220.60085000000001</v>
      </c>
      <c r="J38" s="51">
        <f t="shared" si="6"/>
        <v>220.600842</v>
      </c>
      <c r="K38" s="51">
        <f t="shared" si="7"/>
        <v>220.60072</v>
      </c>
      <c r="L38" s="51">
        <f t="shared" si="8"/>
        <v>220.60091</v>
      </c>
      <c r="M38" s="60">
        <f>J23/J38</f>
        <v>0.12210205888516057</v>
      </c>
      <c r="N38" s="65">
        <f t="shared" si="16"/>
        <v>9.1441293773484325E-2</v>
      </c>
      <c r="O38" s="62">
        <f t="shared" si="9"/>
        <v>2.3436071657435913</v>
      </c>
      <c r="P38">
        <f t="shared" si="17"/>
        <v>9783.2316439912101</v>
      </c>
    </row>
  </sheetData>
  <mergeCells count="7">
    <mergeCell ref="B2:M2"/>
    <mergeCell ref="B3:D3"/>
    <mergeCell ref="E3:M3"/>
    <mergeCell ref="B17:D17"/>
    <mergeCell ref="B16:N16"/>
    <mergeCell ref="M17:N17"/>
    <mergeCell ref="E17:L1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2030B-88B7-473D-A6D8-852062EE2303}">
  <dimension ref="B2:M15"/>
  <sheetViews>
    <sheetView workbookViewId="0">
      <selection activeCell="J14" sqref="J14"/>
    </sheetView>
  </sheetViews>
  <sheetFormatPr defaultRowHeight="15"/>
  <cols>
    <col min="2" max="2" width="13.5703125" bestFit="1" customWidth="1"/>
    <col min="3" max="3" width="11.85546875" bestFit="1" customWidth="1"/>
    <col min="4" max="4" width="9.7109375" bestFit="1" customWidth="1"/>
  </cols>
  <sheetData>
    <row r="2" spans="2:13">
      <c r="B2" s="80" t="s">
        <v>43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2:13">
      <c r="B3" s="83"/>
      <c r="C3" s="83"/>
      <c r="D3" s="83"/>
      <c r="E3" s="80" t="s">
        <v>1</v>
      </c>
      <c r="F3" s="81"/>
      <c r="G3" s="81"/>
      <c r="H3" s="81"/>
      <c r="I3" s="81"/>
      <c r="J3" s="81"/>
      <c r="K3" s="81"/>
      <c r="L3" s="81"/>
      <c r="M3" s="82"/>
    </row>
    <row r="4" spans="2:13">
      <c r="B4" s="1" t="s">
        <v>2</v>
      </c>
      <c r="C4" s="1" t="s">
        <v>3</v>
      </c>
      <c r="D4" s="1" t="s">
        <v>4</v>
      </c>
      <c r="E4" s="6">
        <v>1</v>
      </c>
      <c r="F4" s="6">
        <v>2</v>
      </c>
      <c r="G4" s="6">
        <v>3</v>
      </c>
      <c r="H4" s="7">
        <v>4</v>
      </c>
      <c r="I4" s="7">
        <v>5</v>
      </c>
      <c r="J4" s="1" t="s">
        <v>5</v>
      </c>
      <c r="K4" s="1" t="s">
        <v>6</v>
      </c>
      <c r="L4" s="1" t="s">
        <v>7</v>
      </c>
      <c r="M4" s="5" t="s">
        <v>8</v>
      </c>
    </row>
    <row r="5" spans="2:13">
      <c r="B5" s="28" t="s">
        <v>44</v>
      </c>
      <c r="C5" s="3">
        <v>1</v>
      </c>
      <c r="D5" s="3">
        <v>1000</v>
      </c>
      <c r="E5" s="8">
        <v>2.355986E-3</v>
      </c>
      <c r="F5" s="8">
        <v>2.1850429000000002E-3</v>
      </c>
      <c r="G5" s="8">
        <v>2.2680270000000002E-3</v>
      </c>
      <c r="H5" s="8">
        <v>2.3051701000000001E-3</v>
      </c>
      <c r="I5" s="8">
        <v>2.2634650000000001E-3</v>
      </c>
      <c r="J5" s="8">
        <f t="shared" ref="J5:J8" si="0">SUM(E5:I5)/5</f>
        <v>2.2755382000000006E-3</v>
      </c>
      <c r="K5" s="8">
        <f t="shared" ref="K5:K8" si="1">MIN(E5:I5)</f>
        <v>2.1850429000000002E-3</v>
      </c>
      <c r="L5" s="8">
        <f t="shared" ref="L5:L8" si="2">MAX(E5:I5)</f>
        <v>2.355986E-3</v>
      </c>
      <c r="M5" s="10" t="s">
        <v>10</v>
      </c>
    </row>
    <row r="6" spans="2:13">
      <c r="B6" s="28" t="s">
        <v>44</v>
      </c>
      <c r="C6" s="3">
        <v>1</v>
      </c>
      <c r="D6" s="3">
        <v>5000</v>
      </c>
      <c r="E6" s="8">
        <v>4.2728648000000001E-2</v>
      </c>
      <c r="F6" s="8">
        <v>4.2678580000000001E-2</v>
      </c>
      <c r="G6" s="8">
        <v>4.2636670000000002E-2</v>
      </c>
      <c r="H6" s="8">
        <v>4.2728148000000001E-2</v>
      </c>
      <c r="I6" s="8">
        <v>4.2660720999999999E-2</v>
      </c>
      <c r="J6" s="8">
        <f t="shared" si="0"/>
        <v>4.2686553399999994E-2</v>
      </c>
      <c r="K6" s="8">
        <f t="shared" si="1"/>
        <v>4.2636670000000002E-2</v>
      </c>
      <c r="L6" s="8">
        <f t="shared" si="2"/>
        <v>4.2728648000000001E-2</v>
      </c>
      <c r="M6" s="10" t="s">
        <v>10</v>
      </c>
    </row>
    <row r="7" spans="2:13">
      <c r="B7" s="15" t="s">
        <v>45</v>
      </c>
      <c r="C7" s="22">
        <v>1</v>
      </c>
      <c r="D7" s="22">
        <v>1000</v>
      </c>
      <c r="E7" s="23">
        <v>2.194437E-3</v>
      </c>
      <c r="F7" s="23">
        <v>2.2319789999999998E-3</v>
      </c>
      <c r="G7" s="23">
        <v>2.1466301000000001E-3</v>
      </c>
      <c r="H7" s="23">
        <v>2.2536849E-3</v>
      </c>
      <c r="I7" s="23">
        <v>2.1866659999999999E-3</v>
      </c>
      <c r="J7" s="23">
        <f t="shared" si="0"/>
        <v>2.2026794000000001E-3</v>
      </c>
      <c r="K7" s="23">
        <f t="shared" si="1"/>
        <v>2.1466301000000001E-3</v>
      </c>
      <c r="L7" s="23">
        <f t="shared" si="2"/>
        <v>2.2536849E-3</v>
      </c>
      <c r="M7" s="24">
        <f>J5/J7</f>
        <v>1.0330773511569593</v>
      </c>
    </row>
    <row r="8" spans="2:13">
      <c r="B8" s="15" t="s">
        <v>45</v>
      </c>
      <c r="C8" s="25">
        <v>1</v>
      </c>
      <c r="D8" s="25">
        <v>5000</v>
      </c>
      <c r="E8" s="26">
        <v>4.2495265999999997E-2</v>
      </c>
      <c r="F8" s="26">
        <v>4.2484741999999999E-2</v>
      </c>
      <c r="G8" s="26">
        <v>4.2488105999999998E-2</v>
      </c>
      <c r="H8" s="26">
        <v>4.2482473E-2</v>
      </c>
      <c r="I8" s="26">
        <v>4.2476788000000001E-2</v>
      </c>
      <c r="J8" s="26">
        <f t="shared" si="0"/>
        <v>4.2485474999999995E-2</v>
      </c>
      <c r="K8" s="26">
        <f t="shared" si="1"/>
        <v>4.2476788000000001E-2</v>
      </c>
      <c r="L8" s="26">
        <f t="shared" si="2"/>
        <v>4.2495265999999997E-2</v>
      </c>
      <c r="M8" s="27">
        <f>J6/J8</f>
        <v>1.0047328739998787</v>
      </c>
    </row>
    <row r="9" spans="2:13">
      <c r="B9" s="13"/>
      <c r="C9" s="13"/>
      <c r="D9" s="13"/>
      <c r="E9" s="20"/>
      <c r="F9" s="20"/>
      <c r="G9" s="20"/>
      <c r="H9" s="20"/>
      <c r="I9" s="20"/>
      <c r="J9" s="20"/>
      <c r="K9" s="20"/>
      <c r="L9" s="20"/>
      <c r="M9" s="21"/>
    </row>
    <row r="10" spans="2:13">
      <c r="B10" s="71" t="s">
        <v>43</v>
      </c>
      <c r="C10" s="71"/>
      <c r="D10" s="71"/>
      <c r="E10" s="71"/>
      <c r="F10" s="71"/>
      <c r="G10" s="71"/>
    </row>
    <row r="11" spans="2:13">
      <c r="B11" s="66" t="s">
        <v>46</v>
      </c>
      <c r="C11" s="66" t="s">
        <v>18</v>
      </c>
      <c r="D11" s="66" t="s">
        <v>5</v>
      </c>
      <c r="E11" s="66" t="s">
        <v>6</v>
      </c>
      <c r="F11" s="66" t="s">
        <v>7</v>
      </c>
      <c r="G11" s="66" t="s">
        <v>8</v>
      </c>
    </row>
    <row r="12" spans="2:13">
      <c r="B12" s="67" t="s">
        <v>44</v>
      </c>
      <c r="C12" s="67">
        <v>1000</v>
      </c>
      <c r="D12" s="67">
        <v>2.2755382000000006E-3</v>
      </c>
      <c r="E12" s="67">
        <v>2.1850429000000002E-3</v>
      </c>
      <c r="F12" s="67">
        <v>2.355986E-3</v>
      </c>
      <c r="G12" s="62" t="s">
        <v>10</v>
      </c>
    </row>
    <row r="13" spans="2:13">
      <c r="B13" s="67" t="s">
        <v>44</v>
      </c>
      <c r="C13" s="67">
        <v>5000</v>
      </c>
      <c r="D13" s="67">
        <v>4.2686553399999994E-2</v>
      </c>
      <c r="E13" s="67">
        <v>4.2636670000000002E-2</v>
      </c>
      <c r="F13" s="67">
        <v>4.2728648000000001E-2</v>
      </c>
      <c r="G13" s="62" t="s">
        <v>10</v>
      </c>
    </row>
    <row r="14" spans="2:13">
      <c r="B14" s="67" t="s">
        <v>45</v>
      </c>
      <c r="C14" s="67">
        <v>1000</v>
      </c>
      <c r="D14" s="67">
        <v>2.2026794000000001E-3</v>
      </c>
      <c r="E14" s="67">
        <v>2.1466301000000001E-3</v>
      </c>
      <c r="F14" s="67">
        <v>2.2536849E-3</v>
      </c>
      <c r="G14" s="67">
        <v>1.0330773511569593</v>
      </c>
    </row>
    <row r="15" spans="2:13">
      <c r="B15" s="67" t="s">
        <v>45</v>
      </c>
      <c r="C15" s="67">
        <v>5000</v>
      </c>
      <c r="D15" s="67">
        <v>4.2485474999999995E-2</v>
      </c>
      <c r="E15" s="67">
        <v>4.2476788000000001E-2</v>
      </c>
      <c r="F15" s="67">
        <v>4.2495265999999997E-2</v>
      </c>
      <c r="G15" s="67">
        <v>1.0047328739998787</v>
      </c>
    </row>
  </sheetData>
  <mergeCells count="4">
    <mergeCell ref="B2:M2"/>
    <mergeCell ref="B3:D3"/>
    <mergeCell ref="E3:M3"/>
    <mergeCell ref="B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Carter</dc:creator>
  <cp:keywords/>
  <dc:description/>
  <cp:lastModifiedBy/>
  <cp:revision/>
  <dcterms:created xsi:type="dcterms:W3CDTF">2019-08-12T16:38:56Z</dcterms:created>
  <dcterms:modified xsi:type="dcterms:W3CDTF">2019-09-17T21:10:38Z</dcterms:modified>
  <cp:category/>
  <cp:contentStatus/>
</cp:coreProperties>
</file>