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20" activeTab="1"/>
  </bookViews>
  <sheets>
    <sheet name="Sheet2" sheetId="2" r:id="rId1"/>
    <sheet name="Sheet1" sheetId="1" r:id="rId2"/>
  </sheets>
  <definedNames>
    <definedName name="Slicer_Item">#N/A</definedName>
  </definedNames>
  <calcPr calcId="162913"/>
  <pivotCaches>
    <pivotCache cacheId="30" r:id="rId3"/>
    <pivotCache cacheId="59" r:id="rId4"/>
    <pivotCache cacheId="4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6" i="1" l="1"/>
  <c r="B73" i="1"/>
  <c r="B59" i="1"/>
  <c r="B58" i="1"/>
  <c r="H40" i="1"/>
  <c r="H41" i="1"/>
  <c r="H42" i="1"/>
  <c r="H43" i="1"/>
  <c r="H44" i="1"/>
  <c r="H24" i="1"/>
  <c r="H25" i="1"/>
  <c r="H26" i="1"/>
  <c r="H27" i="1"/>
  <c r="H28" i="1"/>
  <c r="H29" i="1"/>
  <c r="H30" i="1"/>
  <c r="H31" i="1"/>
  <c r="H32" i="1"/>
  <c r="H33" i="1"/>
  <c r="H34" i="1"/>
  <c r="H35" i="1"/>
  <c r="H36" i="1"/>
  <c r="H37" i="1"/>
  <c r="H38" i="1"/>
  <c r="H39" i="1"/>
  <c r="H3" i="1"/>
  <c r="H4" i="1"/>
  <c r="H5" i="1"/>
  <c r="H6" i="1"/>
  <c r="H7" i="1"/>
  <c r="H8" i="1"/>
  <c r="H9" i="1"/>
  <c r="H10" i="1"/>
  <c r="H11" i="1"/>
  <c r="H12" i="1"/>
  <c r="H13" i="1"/>
  <c r="H14" i="1"/>
  <c r="H15" i="1"/>
  <c r="H16" i="1"/>
  <c r="H17" i="1"/>
  <c r="H18" i="1"/>
  <c r="H19" i="1"/>
  <c r="H20" i="1"/>
  <c r="H21" i="1"/>
  <c r="H22" i="1"/>
  <c r="H23" i="1"/>
  <c r="H2" i="1"/>
  <c r="B50" i="1"/>
  <c r="K40" i="1"/>
  <c r="J31" i="1"/>
  <c r="G3" i="1"/>
  <c r="G4" i="1"/>
  <c r="G5" i="1"/>
  <c r="G6" i="1"/>
  <c r="G7" i="1"/>
  <c r="G8" i="1"/>
  <c r="G9" i="1"/>
  <c r="G10" i="1"/>
  <c r="G11" i="1"/>
  <c r="G12" i="1"/>
  <c r="G13" i="1"/>
  <c r="G14" i="1"/>
  <c r="G15" i="1"/>
  <c r="G16" i="1"/>
  <c r="G17" i="1"/>
  <c r="J22" i="1" s="1"/>
  <c r="G18" i="1"/>
  <c r="G19" i="1"/>
  <c r="G20" i="1"/>
  <c r="G21" i="1"/>
  <c r="G22" i="1"/>
  <c r="G23" i="1"/>
  <c r="G24" i="1"/>
  <c r="G25" i="1"/>
  <c r="G26" i="1"/>
  <c r="G27" i="1"/>
  <c r="G28" i="1"/>
  <c r="G29" i="1"/>
  <c r="G30" i="1"/>
  <c r="G31" i="1"/>
  <c r="G32" i="1"/>
  <c r="G33" i="1"/>
  <c r="G34" i="1"/>
  <c r="G35" i="1"/>
  <c r="G36" i="1"/>
  <c r="G37" i="1"/>
  <c r="G38" i="1"/>
  <c r="G39" i="1"/>
  <c r="G40" i="1"/>
  <c r="G41" i="1"/>
  <c r="G42" i="1"/>
  <c r="G43" i="1"/>
  <c r="G44" i="1"/>
  <c r="G2" i="1"/>
  <c r="J12" i="1" s="1"/>
  <c r="J4" i="1"/>
</calcChain>
</file>

<file path=xl/sharedStrings.xml><?xml version="1.0" encoding="utf-8"?>
<sst xmlns="http://schemas.openxmlformats.org/spreadsheetml/2006/main" count="209" uniqueCount="67">
  <si>
    <t>Region</t>
  </si>
  <si>
    <t>Rep</t>
  </si>
  <si>
    <t>Item</t>
  </si>
  <si>
    <t>Units</t>
  </si>
  <si>
    <t>Unit Cost</t>
  </si>
  <si>
    <t>Revenue</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</si>
  <si>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</si>
  <si>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</si>
  <si>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</si>
  <si>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</si>
  <si>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</si>
  <si>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</si>
  <si>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</si>
  <si>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</si>
  <si>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</si>
  <si>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</si>
  <si>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</si>
  <si>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</si>
  <si>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</si>
  <si>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</si>
  <si>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</si>
  <si>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</si>
  <si>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</si>
  <si>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</si>
  <si>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</si>
  <si>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Q) Find the total Units that were sold in the East region</t>
  </si>
  <si>
    <t>Row Labels</t>
  </si>
  <si>
    <t>Grand Total</t>
  </si>
  <si>
    <t>Sum of Revenue</t>
  </si>
  <si>
    <t>OrderDate</t>
  </si>
  <si>
    <t>kumsr</t>
  </si>
  <si>
    <t>Raj</t>
  </si>
  <si>
    <t>Roshan</t>
  </si>
  <si>
    <t>Mohan</t>
  </si>
  <si>
    <t>Rohan</t>
  </si>
  <si>
    <t>Moni</t>
  </si>
  <si>
    <t>Mothi</t>
  </si>
  <si>
    <t>Mohn</t>
  </si>
  <si>
    <t>Ramesh</t>
  </si>
  <si>
    <t>Abhishek</t>
  </si>
  <si>
    <t xml:space="preserve">RAM </t>
  </si>
  <si>
    <t>Gayter</t>
  </si>
  <si>
    <t>Soni</t>
  </si>
  <si>
    <t>Ramya</t>
  </si>
  <si>
    <t>Simbha</t>
  </si>
  <si>
    <t>Q) What was the total revenue generated from Binder</t>
  </si>
  <si>
    <t>pen</t>
  </si>
  <si>
    <t>Q) What is the total revenue generated from the Central region where the item is a Pencil?</t>
  </si>
  <si>
    <t>Column Labels</t>
  </si>
  <si>
    <t>Q) How many units were sold by sales representative Jones where the cost of each item was greater than 4?</t>
  </si>
  <si>
    <t>Sum of Unit Cost</t>
  </si>
  <si>
    <t>Total Count of Rep</t>
  </si>
  <si>
    <t>Count of Rep</t>
  </si>
  <si>
    <t>Total Sum of Unit Cost</t>
  </si>
  <si>
    <t>Q) How many units did Jones sell excluding Pencil item?</t>
  </si>
  <si>
    <t xml:space="preserve"> </t>
  </si>
  <si>
    <t>Sum of Units</t>
  </si>
  <si>
    <t xml:space="preserve"> Q) How many orders were placed from the East region after 10th Feb 2019?</t>
  </si>
  <si>
    <t>Q) How many times did  Moni sell pencils?</t>
  </si>
  <si>
    <t>Sales&gt;5</t>
  </si>
  <si>
    <t>Q) Which sales representative made a sale more than 5 times.</t>
  </si>
  <si>
    <t>Sales Rep</t>
  </si>
  <si>
    <t>Total revenue for units&gt;40</t>
  </si>
  <si>
    <t>2019</t>
  </si>
  <si>
    <t>2020</t>
  </si>
  <si>
    <t>Count of OrderDate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</si>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</sst>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 #,##0.00_ ;_ * \-#,##0.00_ ;_ * &quot;-&quot;??_ ;_ @_ "/>
    <numFmt numFmtId="165" formatCode="dd/mm/yyyy"/>
  </numFmts>
  <fonts count="5"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font>
    <font>
      <sz val="12"/>
      <name val="Arial Narrow"/>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3" tint="0.39997558519241921"/>
        <bgColor indexed="64"/>
      </patternFill>
    </fill>
  </fills>
  <borders count="1">
    <border>
      <left/>
      <right/>
      <top/>
      <bottom/>
      <diagonal/>
    </border>
  </borders>
  <cellStyleXfs count="3">
    <xf numFmtId="0" fontId="0" fillId="0" borderId="0"/>
    <xf numFmtId="0" fontId="3" fillId="0" borderId="0"/>
    <xf numFmtId="164" fontId="4" fillId="0" borderId="0" applyFont="0" applyFill="0" applyBorder="0" applyAlignment="0" applyProtection="0"/>
  </cellStyleXfs>
  <cellXfs count="21">
    <xf numFmtId="0" fontId="0" fillId="0" borderId="0" xfId="0"/>
    <xf numFmtId="1" fontId="3" fillId="2" borderId="0" xfId="1" applyNumberFormat="1" applyFont="1" applyFill="1" applyBorder="1" applyAlignment="1" applyProtection="1">
      <alignment horizontal="left" vertical="center"/>
    </xf>
    <xf numFmtId="0" fontId="3" fillId="2" borderId="0" xfId="1" applyFont="1" applyFill="1" applyBorder="1" applyAlignment="1" applyProtection="1">
      <alignment horizontal="left" vertical="center"/>
    </xf>
    <xf numFmtId="0" fontId="3" fillId="2" borderId="0" xfId="1" applyFont="1" applyFill="1" applyBorder="1" applyAlignment="1" applyProtection="1">
      <alignment horizontal="left" vertical="center"/>
      <protection locked="0"/>
    </xf>
    <xf numFmtId="0" fontId="3" fillId="0" borderId="0" xfId="1" applyFont="1" applyFill="1" applyBorder="1" applyAlignment="1" applyProtection="1">
      <alignment vertical="center"/>
    </xf>
    <xf numFmtId="0" fontId="3" fillId="0" borderId="0" xfId="1" applyFont="1" applyFill="1" applyBorder="1" applyAlignment="1" applyProtection="1">
      <alignment horizontal="left" vertical="center"/>
    </xf>
    <xf numFmtId="0" fontId="3" fillId="0" borderId="0" xfId="1" applyFont="1" applyFill="1" applyBorder="1" applyAlignment="1" applyProtection="1">
      <alignment vertical="center"/>
      <protection locked="0"/>
    </xf>
    <xf numFmtId="164" fontId="3" fillId="0" borderId="0" xfId="2" applyFont="1" applyFill="1" applyBorder="1" applyAlignment="1" applyProtection="1">
      <alignment horizontal="left" vertical="center"/>
    </xf>
    <xf numFmtId="164" fontId="3" fillId="0" borderId="0" xfId="2" applyFont="1" applyFill="1" applyBorder="1" applyAlignment="1" applyProtection="1">
      <alignment vertical="center"/>
    </xf>
    <xf numFmtId="0" fontId="0" fillId="3"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3" fillId="2" borderId="0" xfId="1" applyFont="1" applyFill="1" applyBorder="1" applyAlignment="1" applyProtection="1">
      <alignment horizontal="center" vertical="center"/>
    </xf>
    <xf numFmtId="165" fontId="3" fillId="0" borderId="0" xfId="1" applyNumberFormat="1" applyFont="1" applyFill="1" applyBorder="1" applyAlignment="1" applyProtection="1">
      <alignment vertical="center"/>
    </xf>
    <xf numFmtId="0" fontId="0" fillId="0" borderId="0" xfId="0" applyAlignment="1"/>
    <xf numFmtId="0" fontId="0" fillId="0" borderId="0" xfId="0" quotePrefix="1"/>
    <xf numFmtId="0" fontId="1" fillId="0" borderId="0" xfId="0" applyFont="1" applyFill="1" applyAlignment="1"/>
    <xf numFmtId="0" fontId="3" fillId="3" borderId="0" xfId="1" applyFont="1" applyFill="1" applyBorder="1" applyAlignment="1" applyProtection="1">
      <alignment horizontal="left" vertical="center"/>
    </xf>
    <xf numFmtId="0" fontId="2" fillId="4" borderId="0" xfId="0" applyFont="1" applyFill="1"/>
    <xf numFmtId="0" fontId="0" fillId="3" borderId="0" xfId="0" applyFill="1"/>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3.xml"/><Relationship Id="rId10" Type="http://schemas.openxmlformats.org/officeDocument/2006/relationships/calcChain" Target="calcChain.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[Book1.xlsx]Sheet1!PivotTable18</c:name>
    <c:fmtId val="1"/>
  </c:pivotSource>
  <c:chart>
    <c:title>
      <c:layout>
        <c:manualLayout>
          <c:xMode val="edge"/>
          <c:yMode val="edge"/>
          <c:x val="0.48935538397506134"/>
          <c:y val="3.37290052182212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0847713896559911E-2"/>
          <c:y val="0.14362949034355779"/>
          <c:w val="0.81784161238439157"/>
          <c:h val="0.64255063266345436"/>
        </c:manualLayout>
      </c:layout>
      <c:barChart>
        <c:barDir val="col"/>
        <c:grouping val="clustered"/>
        <c:varyColors val="0"/>
        <c:ser>
          <c:idx val="0"/>
          <c:order val="0"/>
          <c:tx>
            <c:strRef>
              <c:f>Sheet1!$N$40:$N$41</c:f>
              <c:strCache>
                <c:ptCount val="1"/>
                <c:pt idx="0">
                  <c:v>Jones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Sheet1!$M$42:$M$46</c:f>
              <c:strCache>
                <c:ptCount val="4"/>
                <c:pt idx="0">
                  <c:v>Pencil</c:v>
                </c:pt>
                <c:pt idx="1">
                  <c:v>Pen Set</c:v>
                </c:pt>
                <c:pt idx="2">
                  <c:v>Pen</c:v>
                </c:pt>
                <c:pt idx="3">
                  <c:v>Binder</c:v>
                </c:pt>
              </c:strCache>
            </c:strRef>
          </c:cat>
          <c:val>
            <c:numRef>
              <c:f>Sheet1!$N$42:$N$46</c:f>
              <c:numCache>
                <c:formatCode>General</c:formatCode>
                <c:ptCount val="4"/>
                <c:pt idx="0">
                  <c:v>130</c:v>
                </c:pt>
                <c:pt idx="1">
                  <c:v>16</c:v>
                </c:pt>
                <c:pt idx="2">
                  <c:v>64</c:v>
                </c:pt>
                <c:pt idx="3">
                  <c:v>4</c:v>
                </c:pt>
              </c:numCache>
            </c:numRef>
          </c:val>
          <c:extLst>
            <c:ext xmlns:c16="http://schemas.microsoft.com/office/drawing/2014/chart" uri="{C3380CC4-5D6E-409C-BE32-E72D297353CC}">
              <c16:uniqueId val="{00000000-90AF-40A6-91F4-418F626B7EF6}"/>
            </c:ext>
          </c:extLst>
        </c:ser>
        <c:dLbls>
          <c:dLblPos val="inEnd"/>
          <c:showLegendKey val="0"/>
          <c:showVal val="1"/>
          <c:showCatName val="0"/>
          <c:showSerName val="0"/>
          <c:showPercent val="0"/>
          <c:showBubbleSize val="0"/>
        </c:dLbls>
        <c:gapWidth val="219"/>
        <c:overlap val="-27"/>
        <c:axId val="393281952"/>
        <c:axId val="393287528"/>
      </c:barChart>
      <c:catAx>
        <c:axId val="39328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287528"/>
        <c:crosses val="autoZero"/>
        <c:auto val="1"/>
        <c:lblAlgn val="ctr"/>
        <c:lblOffset val="100"/>
        <c:noMultiLvlLbl val="0"/>
      </c:catAx>
      <c:valAx>
        <c:axId val="393287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28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[Book1.xlsx]Sheet1!PivotTable19</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Sheet1!$M$59</c:f>
              <c:strCache>
                <c:ptCount val="1"/>
                <c:pt idx="0">
                  <c:v>Total</c:v>
                </c:pt>
              </c:strCache>
            </c:strRef>
          </c:tx>
          <c:spPr>
            <a:solidFill>
              <a:schemeClr val="accent1"/>
            </a:solidFill>
            <a:ln>
              <a:noFill/>
            </a:ln>
            <a:effectLst/>
          </c:spPr>
          <c:invertIfNegative val="0"/>
          <c:cat>
            <c:strRef>
              <c:f>Sheet1!$L$60:$L$62</c:f>
              <c:strCache>
                <c:ptCount val="2"/>
                <c:pt idx="0">
                  <c:v>2019</c:v>
                </c:pt>
                <c:pt idx="1">
                  <c:v>2020</c:v>
                </c:pt>
              </c:strCache>
            </c:strRef>
          </c:cat>
          <c:val>
            <c:numRef>
              <c:f>Sheet1!$M$60:$M$62</c:f>
              <c:numCache>
                <c:formatCode>General</c:formatCode>
                <c:ptCount val="2"/>
                <c:pt idx="0">
                  <c:v>12</c:v>
                </c:pt>
                <c:pt idx="1">
                  <c:v>7</c:v>
                </c:pt>
              </c:numCache>
            </c:numRef>
          </c:val>
          <c:extLst>
            <c:ext xmlns:c16="http://schemas.microsoft.com/office/drawing/2014/chart" uri="{C3380CC4-5D6E-409C-BE32-E72D297353CC}">
              <c16:uniqueId val="{00000000-F6D3-4624-9174-A5D6F781E3BA}"/>
            </c:ext>
          </c:extLst>
        </c:ser>
        <c:dLbls>
          <c:showLegendKey val="0"/>
          <c:showVal val="0"/>
          <c:showCatName val="0"/>
          <c:showSerName val="0"/>
          <c:showPercent val="0"/>
          <c:showBubbleSize val="0"/>
        </c:dLbls>
        <c:gapWidth val="219"/>
        <c:overlap val="-27"/>
        <c:axId val="393284576"/>
        <c:axId val="393278016"/>
      </c:barChart>
      <c:catAx>
        <c:axId val="3932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278016"/>
        <c:crosses val="autoZero"/>
        <c:auto val="1"/>
        <c:lblAlgn val="ctr"/>
        <c:lblOffset val="100"/>
        <c:noMultiLvlLbl val="0"/>
      </c:catAx>
      <c:valAx>
        <c:axId val="39327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284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[Book1.xlsx]Sheet1!PivotTable15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Sheet1!$M$12</c:f>
              <c:strCache>
                <c:ptCount val="1"/>
                <c:pt idx="0">
                  <c:v>Total</c:v>
                </c:pt>
              </c:strCache>
            </c:strRef>
          </c:tx>
          <c:spPr>
            <a:solidFill>
              <a:schemeClr val="accent1"/>
            </a:solidFill>
            <a:ln>
              <a:noFill/>
            </a:ln>
            <a:effectLst/>
          </c:spPr>
          <c:invertIfNegative val="0"/>
          <c:cat>
            <c:strRef>
              <c:f>Sheet1!$L$13:$L$17</c:f>
              <c:strCache>
                <c:ptCount val="4"/>
                <c:pt idx="0">
                  <c:v>Desk</c:v>
                </c:pt>
                <c:pt idx="1">
                  <c:v>Pen</c:v>
                </c:pt>
                <c:pt idx="2">
                  <c:v>Pen Set</c:v>
                </c:pt>
                <c:pt idx="3">
                  <c:v>Pencil</c:v>
                </c:pt>
              </c:strCache>
            </c:strRef>
          </c:cat>
          <c:val>
            <c:numRef>
              <c:f>Sheet1!$M$13:$M$17</c:f>
              <c:numCache>
                <c:formatCode>General</c:formatCode>
                <c:ptCount val="4"/>
                <c:pt idx="0">
                  <c:v>1700</c:v>
                </c:pt>
                <c:pt idx="1">
                  <c:v>2045.2199999999998</c:v>
                </c:pt>
                <c:pt idx="2">
                  <c:v>4169.87</c:v>
                </c:pt>
                <c:pt idx="3">
                  <c:v>2135.1400000000003</c:v>
                </c:pt>
              </c:numCache>
            </c:numRef>
          </c:val>
          <c:extLst>
            <c:ext xmlns:c16="http://schemas.microsoft.com/office/drawing/2014/chart" uri="{C3380CC4-5D6E-409C-BE32-E72D297353CC}">
              <c16:uniqueId val="{00000000-C353-461E-81C5-9F960E8490B0}"/>
            </c:ext>
          </c:extLst>
        </c:ser>
        <c:dLbls>
          <c:showLegendKey val="0"/>
          <c:showVal val="0"/>
          <c:showCatName val="0"/>
          <c:showSerName val="0"/>
          <c:showPercent val="0"/>
          <c:showBubbleSize val="0"/>
        </c:dLbls>
        <c:gapWidth val="219"/>
        <c:overlap val="-27"/>
        <c:axId val="317014400"/>
        <c:axId val="317016368"/>
      </c:barChart>
      <c:catAx>
        <c:axId val="31701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016368"/>
        <c:crosses val="autoZero"/>
        <c:auto val="1"/>
        <c:lblAlgn val="ctr"/>
        <c:lblOffset val="100"/>
        <c:noMultiLvlLbl val="0"/>
      </c:catAx>
      <c:valAx>
        <c:axId val="31701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014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19049</xdr:colOff>
      <xdr:row>37</xdr:row>
      <xdr:rowOff>85725</xdr:rowOff>
    </xdr:from>
    <xdr:to>
      <xdr:col>24</xdr:col>
      <xdr:colOff>247649</xdr:colOff>
      <xdr:row>50</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61912</xdr:colOff>
      <xdr:row>55</xdr:row>
      <xdr:rowOff>66675</xdr:rowOff>
    </xdr:from>
    <xdr:to>
      <xdr:col>24</xdr:col>
      <xdr:colOff>300037</xdr:colOff>
      <xdr:row>69</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19049</xdr:colOff>
      <xdr:row>7</xdr:row>
      <xdr:rowOff>133349</xdr:rowOff>
    </xdr:from>
    <xdr:to>
      <xdr:col>24</xdr:col>
      <xdr:colOff>471486</xdr:colOff>
      <xdr:row>18</xdr:row>
      <xdr:rowOff>9524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19050</xdr:colOff>
      <xdr:row>10</xdr:row>
      <xdr:rowOff>161926</xdr:rowOff>
    </xdr:from>
    <xdr:to>
      <xdr:col>16</xdr:col>
      <xdr:colOff>38100</xdr:colOff>
      <xdr:row>16</xdr:row>
      <xdr:rowOff>133350</xdr:rowOff>
    </xdr:to>
    <mc:AlternateContent xmlns:mc="http://schemas.openxmlformats.org/markup-compatibility/2006">
      <mc:Choice xmlns:a14="http://schemas.microsoft.com/office/drawing/2010/main" Requires="a14">
        <xdr:graphicFrame macro="">
          <xdr:nvGraphicFramePr>
            <xdr:cNvPr id="6"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9991725" y="2066926"/>
              <a:ext cx="333375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hp" refreshedDate="45432.742165277778" createdVersion="6" refreshedVersion="6" minRefreshableVersion="3" recordCount="43">
  <cacheSource type="worksheet">
    <worksheetSource ref="B1:G44" sheet="Sheet1"/>
  </cacheSource>
  <cacheFields count="6">
    <cacheField name="Region" numFmtId="0">
      <sharedItems count="3">
        <s v="East"/>
        <s v="Central"/>
        <s v="West"/>
      </sharedItems>
    </cacheField>
    <cacheField name="Rep" numFmtId="0">
      <sharedItems/>
    </cacheField>
    <cacheField name="Item" numFmtId="0">
      <sharedItems/>
    </cacheField>
    <cacheField name="Units" numFmtId="0">
      <sharedItems containsSemiMixedTypes="0" containsString="0" containsNumber="1" containsInteger="1" minValue="2" maxValue="96"/>
    </cacheField>
    <cacheField name="Unit Cost" numFmtId="164">
      <sharedItems containsSemiMixedTypes="0" containsString="0" containsNumber="1" minValue="1.29" maxValue="275"/>
    </cacheField>
    <cacheField name="Revenue" numFmtId="164">
      <sharedItems containsSemiMixedTypes="0" containsString="0" containsNumber="1" minValue="9.0300000000000011" maxValue="1879.0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432.751916898145" createdVersion="6" refreshedVersion="6" minRefreshableVersion="3" recordCount="43">
  <cacheSource type="worksheet">
    <worksheetSource ref="A1:G44" sheet="Sheet1"/>
  </cacheSource>
  <cacheFields count="7">
    <cacheField name="OrderDate" numFmtId="165">
      <sharedItems containsSemiMixedTypes="0" containsNonDate="0" containsDate="1" containsString="0" minDate="2019-01-06T00:00:00" maxDate="2020-12-22T00:00:00"/>
    </cacheField>
    <cacheField name="Region" numFmtId="0">
      <sharedItems count="3">
        <s v="East"/>
        <s v="Central"/>
        <s v="West"/>
      </sharedItems>
    </cacheField>
    <cacheField name="Rep" numFmtId="0">
      <sharedItems count="30">
        <s v="Jones"/>
        <s v="kumsr"/>
        <s v="Raj"/>
        <s v="Roshan"/>
        <s v="Mohan"/>
        <s v="Rohan"/>
        <s v="sita"/>
        <s v="Gita"/>
        <s v="Rita"/>
        <s v="Moni"/>
        <s v="Rani"/>
        <s v="Howard"/>
        <s v="Parent"/>
        <s v="Smith"/>
        <s v="Morgan"/>
        <s v="Kivell"/>
        <s v="Gill"/>
        <s v="Sorvino"/>
        <s v="Jardine"/>
        <s v="Andrews"/>
        <s v="Mothi"/>
        <s v="Mohn"/>
        <s v="Ramesh"/>
        <s v="Abhishek"/>
        <s v="RAM "/>
        <s v="Gayter"/>
        <s v="Soni"/>
        <s v="Thompson"/>
        <s v="Ramya"/>
        <s v="Simbha"/>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 Cost" numFmtId="164">
      <sharedItems containsSemiMixedTypes="0" containsString="0" containsNumber="1" minValue="1.29" maxValue="275" count="12">
        <n v="1.99"/>
        <n v="19.989999999999998"/>
        <n v="4.99"/>
        <n v="2.99"/>
        <n v="8.99"/>
        <n v="125"/>
        <n v="15.99"/>
        <n v="1.29"/>
        <n v="15"/>
        <n v="12.49"/>
        <n v="23.95"/>
        <n v="275"/>
      </sharedItems>
    </cacheField>
    <cacheField name="Revenue" numFmtId="164">
      <sharedItems containsSemiMixedTypes="0" containsString="0" containsNumber="1" minValue="9.0300000000000011" maxValue="1879.06"/>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5433.324206712961" createdVersion="6" refreshedVersion="6" minRefreshableVersion="3" recordCount="45">
  <cacheSource type="worksheet">
    <worksheetSource ref="A1:H46" sheet="Sheet1"/>
  </cacheSource>
  <cacheFields count="10">
    <cacheField name="OrderDate" numFmtId="0">
      <sharedItems containsNonDate="0" containsDate="1" containsString="0" containsBlank="1" minDate="2019-01-06T00:00:00" maxDate="2020-12-22T00:00:00" count="44">
        <d v="2019-01-06T00:00:00"/>
        <d v="2019-01-23T00:00:00"/>
        <d v="2019-02-09T00:00:00"/>
        <d v="2019-02-26T00:00:00"/>
        <d v="2019-03-15T00:00:00"/>
        <d v="2019-04-01T00:00:00"/>
        <d v="2019-04-18T00:00:00"/>
        <d v="2019-05-05T00:00:00"/>
        <d v="2019-05-22T00:00:00"/>
        <d v="2019-06-08T00:00:00"/>
        <d v="2019-06-25T00:00:00"/>
        <d v="2019-07-12T00:00:00"/>
        <d v="2019-07-29T00:00:00"/>
        <d v="2019-08-15T00:00:00"/>
        <d v="2019-09-01T00:00:00"/>
        <d v="2019-09-18T00:00:00"/>
        <d v="2019-10-05T00:00:00"/>
        <d v="2019-10-22T00:00:00"/>
        <d v="2019-11-08T00:00:00"/>
        <d v="2019-11-25T00:00:00"/>
        <d v="2019-12-12T00:00:00"/>
        <d v="2019-12-29T00:00:00"/>
        <d v="2020-01-15T00:00:00"/>
        <d v="2020-02-01T00:00:00"/>
        <d v="2020-02-18T00:00:00"/>
        <d v="2020-03-07T00:00:00"/>
        <d v="2020-03-24T00:00:00"/>
        <d v="2020-04-10T00:00:00"/>
        <d v="2020-04-27T00:00:00"/>
        <d v="2020-05-14T00:00:00"/>
        <d v="2020-05-31T00:00:00"/>
        <d v="2020-06-17T00:00:00"/>
        <d v="2020-07-04T00:00:00"/>
        <d v="2020-07-21T00:00:00"/>
        <d v="2020-08-07T00:00:00"/>
        <d v="2020-08-24T00:00:00"/>
        <d v="2020-09-10T00:00:00"/>
        <d v="2020-09-27T00:00:00"/>
        <d v="2020-10-14T00:00:00"/>
        <d v="2020-10-31T00:00:00"/>
        <d v="2020-11-17T00:00:00"/>
        <d v="2020-12-04T00:00:00"/>
        <d v="2020-12-21T00:00:00"/>
        <m/>
      </sharedItems>
      <fieldGroup par="9" base="0">
        <rangePr groupBy="months" startDate="2019-01-06T00:00:00" endDate="2020-12-22T00:00:00"/>
        <groupItems count="14">
          <s v="(blank)"/>
          <s v="Jan"/>
          <s v="Feb"/>
          <s v="Mar"/>
          <s v="Apr"/>
          <s v="May"/>
          <s v="Jun"/>
          <s v="Jul"/>
          <s v="Aug"/>
          <s v="Sep"/>
          <s v="Oct"/>
          <s v="Nov"/>
          <s v="Dec"/>
          <s v="&gt;22-12-20"/>
        </groupItems>
      </fieldGroup>
    </cacheField>
    <cacheField name="Region" numFmtId="0">
      <sharedItems containsBlank="1" count="4">
        <s v="East"/>
        <s v="Central"/>
        <s v="West"/>
        <m/>
      </sharedItems>
    </cacheField>
    <cacheField name="Rep" numFmtId="0">
      <sharedItems containsBlank="1"/>
    </cacheField>
    <cacheField name="Item" numFmtId="0">
      <sharedItems containsBlank="1"/>
    </cacheField>
    <cacheField name="Units" numFmtId="0">
      <sharedItems containsString="0" containsBlank="1" containsNumber="1" containsInteger="1" minValue="2" maxValue="96"/>
    </cacheField>
    <cacheField name="Unit Cost" numFmtId="0">
      <sharedItems containsString="0" containsBlank="1" containsNumber="1" minValue="1.29" maxValue="275"/>
    </cacheField>
    <cacheField name="Revenue" numFmtId="0">
      <sharedItems containsString="0" containsBlank="1" containsNumber="1" minValue="9.0300000000000011" maxValue="1879.06"/>
    </cacheField>
    <cacheField name="Sales&gt;5" numFmtId="0">
      <sharedItems containsString="0" containsBlank="1" containsNumber="1" containsInteger="1" minValue="1" maxValue="8"/>
    </cacheField>
    <cacheField name="Quarters" numFmtId="0" databaseField="0">
      <fieldGroup base="0">
        <rangePr groupBy="quarters" startDate="2019-01-06T00:00:00" endDate="2020-12-22T00:00:00"/>
        <groupItems count="6">
          <s v="&lt;06-01-19"/>
          <s v="Qtr1"/>
          <s v="Qtr2"/>
          <s v="Qtr3"/>
          <s v="Qtr4"/>
          <s v="&gt;22-12-20"/>
        </groupItems>
      </fieldGroup>
    </cacheField>
    <cacheField name="Years" numFmtId="0" databaseField="0">
      <fieldGroup base="0">
        <rangePr groupBy="years" startDate="2019-01-06T00:00:00" endDate="2020-12-22T00:00:00"/>
        <groupItems count="4">
          <s v="&lt;06-01-19"/>
          <s v="2019"/>
          <s v="2020"/>
          <s v="&gt;22-12-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3">
  <r>
    <x v="0"/>
    <s v="Jones"/>
    <s v="Pencil"/>
    <n v="95"/>
    <n v="1.99"/>
    <n v="189.05"/>
  </r>
  <r>
    <x v="1"/>
    <s v="Kivell"/>
    <s v="Binder"/>
    <n v="50"/>
    <n v="19.989999999999998"/>
    <n v="999.49999999999989"/>
  </r>
  <r>
    <x v="1"/>
    <s v="Jardine"/>
    <s v="Pencil"/>
    <n v="36"/>
    <n v="4.99"/>
    <n v="179.64000000000001"/>
  </r>
  <r>
    <x v="1"/>
    <s v="Gill"/>
    <s v="Pen"/>
    <n v="27"/>
    <n v="19.989999999999998"/>
    <n v="539.7299999999999"/>
  </r>
  <r>
    <x v="2"/>
    <s v="Sorvino"/>
    <s v="Pencil"/>
    <n v="56"/>
    <n v="2.99"/>
    <n v="167.44"/>
  </r>
  <r>
    <x v="0"/>
    <s v="Jones"/>
    <s v="Binder"/>
    <n v="60"/>
    <n v="4.99"/>
    <n v="299.40000000000003"/>
  </r>
  <r>
    <x v="1"/>
    <s v="Andrews"/>
    <s v="Pencil"/>
    <n v="75"/>
    <n v="1.99"/>
    <n v="149.25"/>
  </r>
  <r>
    <x v="1"/>
    <s v="Jardine"/>
    <s v="Pencil"/>
    <n v="90"/>
    <n v="4.99"/>
    <n v="449.1"/>
  </r>
  <r>
    <x v="2"/>
    <s v="Thompson"/>
    <s v="Pencil"/>
    <n v="32"/>
    <n v="1.99"/>
    <n v="63.68"/>
  </r>
  <r>
    <x v="0"/>
    <s v="Jones"/>
    <s v="Binder"/>
    <n v="60"/>
    <n v="8.99"/>
    <n v="539.4"/>
  </r>
  <r>
    <x v="1"/>
    <s v="Morgan"/>
    <s v="Pencil"/>
    <n v="90"/>
    <n v="4.99"/>
    <n v="449.1"/>
  </r>
  <r>
    <x v="0"/>
    <s v="Howard"/>
    <s v="Binder"/>
    <n v="29"/>
    <n v="1.99"/>
    <n v="57.71"/>
  </r>
  <r>
    <x v="0"/>
    <s v="Parent"/>
    <s v="Binder"/>
    <n v="81"/>
    <n v="19.989999999999998"/>
    <n v="1619.1899999999998"/>
  </r>
  <r>
    <x v="0"/>
    <s v="Jones"/>
    <s v="Pencil"/>
    <n v="35"/>
    <n v="4.99"/>
    <n v="174.65"/>
  </r>
  <r>
    <x v="1"/>
    <s v="Smith"/>
    <s v="Desk"/>
    <n v="2"/>
    <n v="125"/>
    <n v="250"/>
  </r>
  <r>
    <x v="0"/>
    <s v="Jones"/>
    <s v="Pen Set"/>
    <n v="16"/>
    <n v="15.99"/>
    <n v="255.84"/>
  </r>
  <r>
    <x v="1"/>
    <s v="Morgan"/>
    <s v="Binder"/>
    <n v="28"/>
    <n v="8.99"/>
    <n v="251.72"/>
  </r>
  <r>
    <x v="0"/>
    <s v="Jones"/>
    <s v="Pen"/>
    <n v="64"/>
    <n v="8.99"/>
    <n v="575.36"/>
  </r>
  <r>
    <x v="0"/>
    <s v="Parent"/>
    <s v="Pen"/>
    <n v="15"/>
    <n v="19.989999999999998"/>
    <n v="299.84999999999997"/>
  </r>
  <r>
    <x v="1"/>
    <s v="Kivell"/>
    <s v="Pen Set"/>
    <n v="96"/>
    <n v="4.99"/>
    <n v="479.04"/>
  </r>
  <r>
    <x v="1"/>
    <s v="Smith"/>
    <s v="Pencil"/>
    <n v="67"/>
    <n v="1.29"/>
    <n v="86.43"/>
  </r>
  <r>
    <x v="0"/>
    <s v="Parent"/>
    <s v="Pen Set"/>
    <n v="74"/>
    <n v="15.99"/>
    <n v="1183.26"/>
  </r>
  <r>
    <x v="1"/>
    <s v="Gill"/>
    <s v="Binder"/>
    <n v="46"/>
    <n v="8.99"/>
    <n v="413.54"/>
  </r>
  <r>
    <x v="1"/>
    <s v="Smith"/>
    <s v="Binder"/>
    <n v="87"/>
    <n v="15"/>
    <n v="1305"/>
  </r>
  <r>
    <x v="0"/>
    <s v="Jones"/>
    <s v="Binder"/>
    <n v="4"/>
    <n v="4.99"/>
    <n v="19.96"/>
  </r>
  <r>
    <x v="2"/>
    <s v="Sorvino"/>
    <s v="Binder"/>
    <n v="7"/>
    <n v="19.989999999999998"/>
    <n v="139.92999999999998"/>
  </r>
  <r>
    <x v="1"/>
    <s v="Jardine"/>
    <s v="Pen Set"/>
    <n v="50"/>
    <n v="4.99"/>
    <n v="249.5"/>
  </r>
  <r>
    <x v="1"/>
    <s v="Andrews"/>
    <s v="Pencil"/>
    <n v="66"/>
    <n v="1.99"/>
    <n v="131.34"/>
  </r>
  <r>
    <x v="0"/>
    <s v="Howard"/>
    <s v="Pen"/>
    <n v="96"/>
    <n v="4.99"/>
    <n v="479.04"/>
  </r>
  <r>
    <x v="1"/>
    <s v="Gill"/>
    <s v="Pencil"/>
    <n v="53"/>
    <n v="1.29"/>
    <n v="68.37"/>
  </r>
  <r>
    <x v="1"/>
    <s v="Gill"/>
    <s v="Binder"/>
    <n v="80"/>
    <n v="8.99"/>
    <n v="719.2"/>
  </r>
  <r>
    <x v="1"/>
    <s v="Kivell"/>
    <s v="Desk"/>
    <n v="5"/>
    <n v="125"/>
    <n v="625"/>
  </r>
  <r>
    <x v="0"/>
    <s v="Jones"/>
    <s v="Pen Set"/>
    <n v="62"/>
    <n v="4.99"/>
    <n v="309.38"/>
  </r>
  <r>
    <x v="1"/>
    <s v="Morgan"/>
    <s v="Pen Set"/>
    <n v="55"/>
    <n v="12.49"/>
    <n v="686.95"/>
  </r>
  <r>
    <x v="1"/>
    <s v="Kivell"/>
    <s v="Pen Set"/>
    <n v="42"/>
    <n v="23.95"/>
    <n v="1005.9"/>
  </r>
  <r>
    <x v="2"/>
    <s v="Sorvino"/>
    <s v="Desk"/>
    <n v="3"/>
    <n v="275"/>
    <n v="825"/>
  </r>
  <r>
    <x v="1"/>
    <s v="Gill"/>
    <s v="Pencil"/>
    <n v="7"/>
    <n v="1.29"/>
    <n v="9.0300000000000011"/>
  </r>
  <r>
    <x v="2"/>
    <s v="Sorvino"/>
    <s v="Pen"/>
    <n v="76"/>
    <n v="1.99"/>
    <n v="151.24"/>
  </r>
  <r>
    <x v="2"/>
    <s v="Thompson"/>
    <s v="Binder"/>
    <n v="57"/>
    <n v="19.989999999999998"/>
    <n v="1139.4299999999998"/>
  </r>
  <r>
    <x v="1"/>
    <s v="Andrews"/>
    <s v="Pencil"/>
    <n v="14"/>
    <n v="1.29"/>
    <n v="18.060000000000002"/>
  </r>
  <r>
    <x v="1"/>
    <s v="Jardine"/>
    <s v="Binder"/>
    <n v="11"/>
    <n v="4.99"/>
    <n v="54.89"/>
  </r>
  <r>
    <x v="1"/>
    <s v="Jardine"/>
    <s v="Binder"/>
    <n v="94"/>
    <n v="19.989999999999998"/>
    <n v="1879.06"/>
  </r>
  <r>
    <x v="1"/>
    <s v="Andrews"/>
    <s v="Binder"/>
    <n v="28"/>
    <n v="4.99"/>
    <n v="139.72"/>
  </r>
</pivotCacheRecords>
</file>

<file path=xl/pivotCache/pivotCacheRecords2.xml><?xml version="1.0" encoding="utf-8"?>
<pivotCacheRecords xmlns="http://schemas.openxmlformats.org/spreadsheetml/2006/main" xmlns:r="http://schemas.openxmlformats.org/officeDocument/2006/relationships" count="43">
  <r>
    <d v="2019-01-06T00:00:00"/>
    <x v="0"/>
    <x v="0"/>
    <x v="0"/>
    <x v="0"/>
    <x v="0"/>
    <n v="189.05"/>
  </r>
  <r>
    <d v="2019-01-23T00:00:00"/>
    <x v="1"/>
    <x v="1"/>
    <x v="1"/>
    <x v="1"/>
    <x v="1"/>
    <n v="999.49999999999989"/>
  </r>
  <r>
    <d v="2019-02-09T00:00:00"/>
    <x v="1"/>
    <x v="2"/>
    <x v="0"/>
    <x v="2"/>
    <x v="2"/>
    <n v="179.64000000000001"/>
  </r>
  <r>
    <d v="2019-02-26T00:00:00"/>
    <x v="1"/>
    <x v="3"/>
    <x v="2"/>
    <x v="3"/>
    <x v="1"/>
    <n v="539.7299999999999"/>
  </r>
  <r>
    <d v="2019-03-15T00:00:00"/>
    <x v="2"/>
    <x v="4"/>
    <x v="0"/>
    <x v="4"/>
    <x v="3"/>
    <n v="167.44"/>
  </r>
  <r>
    <d v="2019-04-01T00:00:00"/>
    <x v="0"/>
    <x v="5"/>
    <x v="1"/>
    <x v="5"/>
    <x v="2"/>
    <n v="299.40000000000003"/>
  </r>
  <r>
    <d v="2019-04-18T00:00:00"/>
    <x v="1"/>
    <x v="6"/>
    <x v="0"/>
    <x v="6"/>
    <x v="0"/>
    <n v="149.25"/>
  </r>
  <r>
    <d v="2019-05-05T00:00:00"/>
    <x v="1"/>
    <x v="7"/>
    <x v="0"/>
    <x v="7"/>
    <x v="2"/>
    <n v="449.1"/>
  </r>
  <r>
    <d v="2019-05-22T00:00:00"/>
    <x v="2"/>
    <x v="8"/>
    <x v="0"/>
    <x v="8"/>
    <x v="0"/>
    <n v="63.68"/>
  </r>
  <r>
    <d v="2019-06-08T00:00:00"/>
    <x v="0"/>
    <x v="9"/>
    <x v="1"/>
    <x v="5"/>
    <x v="4"/>
    <n v="539.4"/>
  </r>
  <r>
    <d v="2019-06-25T00:00:00"/>
    <x v="1"/>
    <x v="10"/>
    <x v="0"/>
    <x v="7"/>
    <x v="2"/>
    <n v="449.1"/>
  </r>
  <r>
    <d v="2019-07-12T00:00:00"/>
    <x v="0"/>
    <x v="11"/>
    <x v="1"/>
    <x v="9"/>
    <x v="0"/>
    <n v="57.71"/>
  </r>
  <r>
    <d v="2019-07-29T00:00:00"/>
    <x v="0"/>
    <x v="12"/>
    <x v="1"/>
    <x v="10"/>
    <x v="1"/>
    <n v="1619.1899999999998"/>
  </r>
  <r>
    <d v="2019-08-15T00:00:00"/>
    <x v="0"/>
    <x v="0"/>
    <x v="0"/>
    <x v="11"/>
    <x v="2"/>
    <n v="174.65"/>
  </r>
  <r>
    <d v="2019-09-01T00:00:00"/>
    <x v="1"/>
    <x v="13"/>
    <x v="3"/>
    <x v="12"/>
    <x v="5"/>
    <n v="250"/>
  </r>
  <r>
    <d v="2019-09-18T00:00:00"/>
    <x v="0"/>
    <x v="0"/>
    <x v="4"/>
    <x v="13"/>
    <x v="6"/>
    <n v="255.84"/>
  </r>
  <r>
    <d v="2019-10-05T00:00:00"/>
    <x v="1"/>
    <x v="14"/>
    <x v="1"/>
    <x v="14"/>
    <x v="4"/>
    <n v="251.72"/>
  </r>
  <r>
    <d v="2019-10-22T00:00:00"/>
    <x v="0"/>
    <x v="0"/>
    <x v="2"/>
    <x v="15"/>
    <x v="4"/>
    <n v="575.36"/>
  </r>
  <r>
    <d v="2019-11-08T00:00:00"/>
    <x v="0"/>
    <x v="12"/>
    <x v="2"/>
    <x v="16"/>
    <x v="1"/>
    <n v="299.84999999999997"/>
  </r>
  <r>
    <d v="2019-11-25T00:00:00"/>
    <x v="1"/>
    <x v="15"/>
    <x v="4"/>
    <x v="17"/>
    <x v="2"/>
    <n v="479.04"/>
  </r>
  <r>
    <d v="2019-12-12T00:00:00"/>
    <x v="1"/>
    <x v="13"/>
    <x v="0"/>
    <x v="18"/>
    <x v="7"/>
    <n v="86.43"/>
  </r>
  <r>
    <d v="2019-12-29T00:00:00"/>
    <x v="0"/>
    <x v="12"/>
    <x v="4"/>
    <x v="19"/>
    <x v="6"/>
    <n v="1183.26"/>
  </r>
  <r>
    <d v="2020-01-15T00:00:00"/>
    <x v="1"/>
    <x v="16"/>
    <x v="1"/>
    <x v="20"/>
    <x v="4"/>
    <n v="413.54"/>
  </r>
  <r>
    <d v="2020-02-01T00:00:00"/>
    <x v="1"/>
    <x v="13"/>
    <x v="1"/>
    <x v="21"/>
    <x v="8"/>
    <n v="1305"/>
  </r>
  <r>
    <d v="2020-02-18T00:00:00"/>
    <x v="0"/>
    <x v="0"/>
    <x v="1"/>
    <x v="22"/>
    <x v="2"/>
    <n v="19.96"/>
  </r>
  <r>
    <d v="2020-03-07T00:00:00"/>
    <x v="2"/>
    <x v="17"/>
    <x v="1"/>
    <x v="23"/>
    <x v="1"/>
    <n v="139.92999999999998"/>
  </r>
  <r>
    <d v="2020-03-24T00:00:00"/>
    <x v="1"/>
    <x v="18"/>
    <x v="4"/>
    <x v="1"/>
    <x v="2"/>
    <n v="249.5"/>
  </r>
  <r>
    <d v="2020-04-10T00:00:00"/>
    <x v="1"/>
    <x v="19"/>
    <x v="0"/>
    <x v="24"/>
    <x v="0"/>
    <n v="131.34"/>
  </r>
  <r>
    <d v="2020-04-27T00:00:00"/>
    <x v="0"/>
    <x v="11"/>
    <x v="2"/>
    <x v="17"/>
    <x v="2"/>
    <n v="479.04"/>
  </r>
  <r>
    <d v="2020-05-14T00:00:00"/>
    <x v="1"/>
    <x v="20"/>
    <x v="0"/>
    <x v="25"/>
    <x v="7"/>
    <n v="68.37"/>
  </r>
  <r>
    <d v="2020-05-31T00:00:00"/>
    <x v="1"/>
    <x v="21"/>
    <x v="1"/>
    <x v="26"/>
    <x v="4"/>
    <n v="719.2"/>
  </r>
  <r>
    <d v="2020-06-17T00:00:00"/>
    <x v="1"/>
    <x v="22"/>
    <x v="3"/>
    <x v="27"/>
    <x v="5"/>
    <n v="625"/>
  </r>
  <r>
    <d v="2020-07-04T00:00:00"/>
    <x v="0"/>
    <x v="23"/>
    <x v="4"/>
    <x v="28"/>
    <x v="2"/>
    <n v="309.38"/>
  </r>
  <r>
    <d v="2020-07-21T00:00:00"/>
    <x v="1"/>
    <x v="22"/>
    <x v="4"/>
    <x v="29"/>
    <x v="9"/>
    <n v="686.95"/>
  </r>
  <r>
    <d v="2020-08-07T00:00:00"/>
    <x v="1"/>
    <x v="24"/>
    <x v="4"/>
    <x v="30"/>
    <x v="10"/>
    <n v="1005.9"/>
  </r>
  <r>
    <d v="2020-08-24T00:00:00"/>
    <x v="2"/>
    <x v="25"/>
    <x v="3"/>
    <x v="31"/>
    <x v="11"/>
    <n v="825"/>
  </r>
  <r>
    <d v="2020-09-10T00:00:00"/>
    <x v="1"/>
    <x v="9"/>
    <x v="0"/>
    <x v="23"/>
    <x v="7"/>
    <n v="9.0300000000000011"/>
  </r>
  <r>
    <d v="2020-09-27T00:00:00"/>
    <x v="2"/>
    <x v="26"/>
    <x v="2"/>
    <x v="32"/>
    <x v="0"/>
    <n v="151.24"/>
  </r>
  <r>
    <d v="2020-10-14T00:00:00"/>
    <x v="2"/>
    <x v="27"/>
    <x v="1"/>
    <x v="33"/>
    <x v="1"/>
    <n v="1139.4299999999998"/>
  </r>
  <r>
    <d v="2020-10-31T00:00:00"/>
    <x v="1"/>
    <x v="28"/>
    <x v="0"/>
    <x v="34"/>
    <x v="7"/>
    <n v="18.060000000000002"/>
  </r>
  <r>
    <d v="2020-11-17T00:00:00"/>
    <x v="1"/>
    <x v="18"/>
    <x v="1"/>
    <x v="35"/>
    <x v="2"/>
    <n v="54.89"/>
  </r>
  <r>
    <d v="2020-12-04T00:00:00"/>
    <x v="1"/>
    <x v="29"/>
    <x v="1"/>
    <x v="36"/>
    <x v="1"/>
    <n v="1879.06"/>
  </r>
  <r>
    <d v="2020-12-21T00:00:00"/>
    <x v="1"/>
    <x v="19"/>
    <x v="1"/>
    <x v="14"/>
    <x v="2"/>
    <n v="139.72"/>
  </r>
</pivotCacheRecords>
</file>

<file path=xl/pivotCache/pivotCacheRecords3.xml><?xml version="1.0" encoding="utf-8"?>
<pivotCacheRecords xmlns="http://schemas.openxmlformats.org/spreadsheetml/2006/main" xmlns:r="http://schemas.openxmlformats.org/officeDocument/2006/relationships" count="45">
  <r>
    <x v="0"/>
    <x v="0"/>
    <s v="Jones"/>
    <s v="Pencil"/>
    <n v="95"/>
    <n v="1.99"/>
    <n v="189.05"/>
    <n v="5"/>
  </r>
  <r>
    <x v="1"/>
    <x v="1"/>
    <s v="kumsr"/>
    <s v="Binder"/>
    <n v="50"/>
    <n v="19.989999999999998"/>
    <n v="999.49999999999989"/>
    <n v="1"/>
  </r>
  <r>
    <x v="2"/>
    <x v="1"/>
    <s v="Raj"/>
    <s v="Pencil"/>
    <n v="36"/>
    <n v="4.99"/>
    <n v="179.64000000000001"/>
    <n v="1"/>
  </r>
  <r>
    <x v="3"/>
    <x v="1"/>
    <s v="Roshan"/>
    <s v="pen"/>
    <n v="27"/>
    <n v="19.989999999999998"/>
    <n v="539.7299999999999"/>
    <n v="1"/>
  </r>
  <r>
    <x v="4"/>
    <x v="2"/>
    <s v="Mohan"/>
    <s v="Pencil"/>
    <n v="56"/>
    <n v="2.99"/>
    <n v="167.44"/>
    <n v="1"/>
  </r>
  <r>
    <x v="5"/>
    <x v="0"/>
    <s v="Rohan"/>
    <s v="Binder"/>
    <n v="60"/>
    <n v="4.99"/>
    <n v="299.40000000000003"/>
    <n v="8"/>
  </r>
  <r>
    <x v="6"/>
    <x v="1"/>
    <s v="Rohan"/>
    <s v="Pencil"/>
    <n v="75"/>
    <n v="1.99"/>
    <n v="149.25"/>
    <n v="8"/>
  </r>
  <r>
    <x v="7"/>
    <x v="1"/>
    <s v="Rohan"/>
    <s v="Pencil"/>
    <n v="90"/>
    <n v="4.99"/>
    <n v="449.1"/>
    <n v="8"/>
  </r>
  <r>
    <x v="8"/>
    <x v="2"/>
    <s v="Rohan"/>
    <s v="Pencil"/>
    <n v="32"/>
    <n v="1.99"/>
    <n v="63.68"/>
    <n v="8"/>
  </r>
  <r>
    <x v="9"/>
    <x v="0"/>
    <s v="Rohan"/>
    <s v="Binder"/>
    <n v="60"/>
    <n v="8.99"/>
    <n v="539.4"/>
    <n v="8"/>
  </r>
  <r>
    <x v="10"/>
    <x v="1"/>
    <s v="Rohan"/>
    <s v="Pencil"/>
    <n v="90"/>
    <n v="4.99"/>
    <n v="449.1"/>
    <n v="8"/>
  </r>
  <r>
    <x v="11"/>
    <x v="0"/>
    <s v="Rohan"/>
    <s v="Binder"/>
    <n v="29"/>
    <n v="1.99"/>
    <n v="57.71"/>
    <n v="8"/>
  </r>
  <r>
    <x v="12"/>
    <x v="0"/>
    <s v="Rohan"/>
    <s v="Binder"/>
    <n v="81"/>
    <n v="19.989999999999998"/>
    <n v="1619.1899999999998"/>
    <n v="8"/>
  </r>
  <r>
    <x v="13"/>
    <x v="0"/>
    <s v="Jones"/>
    <s v="Pencil"/>
    <n v="35"/>
    <n v="4.99"/>
    <n v="174.65"/>
    <n v="5"/>
  </r>
  <r>
    <x v="14"/>
    <x v="1"/>
    <s v="Smith"/>
    <s v="Desk"/>
    <n v="2"/>
    <n v="125"/>
    <n v="250"/>
    <n v="3"/>
  </r>
  <r>
    <x v="15"/>
    <x v="0"/>
    <s v="Jones"/>
    <s v="Pen Set"/>
    <n v="16"/>
    <n v="15.99"/>
    <n v="255.84"/>
    <n v="5"/>
  </r>
  <r>
    <x v="16"/>
    <x v="1"/>
    <s v="Morgan"/>
    <s v="Binder"/>
    <n v="28"/>
    <n v="8.99"/>
    <n v="251.72"/>
    <n v="1"/>
  </r>
  <r>
    <x v="17"/>
    <x v="0"/>
    <s v="Jones"/>
    <s v="pen"/>
    <n v="64"/>
    <n v="8.99"/>
    <n v="575.36"/>
    <n v="5"/>
  </r>
  <r>
    <x v="18"/>
    <x v="0"/>
    <s v="Parent"/>
    <s v="pen"/>
    <n v="15"/>
    <n v="19.989999999999998"/>
    <n v="299.84999999999997"/>
    <n v="2"/>
  </r>
  <r>
    <x v="19"/>
    <x v="1"/>
    <s v="Kivell"/>
    <s v="Pen Set"/>
    <n v="96"/>
    <n v="4.99"/>
    <n v="479.04"/>
    <n v="1"/>
  </r>
  <r>
    <x v="20"/>
    <x v="1"/>
    <s v="Smith"/>
    <s v="Pencil"/>
    <n v="67"/>
    <n v="1.29"/>
    <n v="86.43"/>
    <n v="3"/>
  </r>
  <r>
    <x v="21"/>
    <x v="0"/>
    <s v="Parent"/>
    <s v="Pen Set"/>
    <n v="74"/>
    <n v="15.99"/>
    <n v="1183.26"/>
    <n v="2"/>
  </r>
  <r>
    <x v="22"/>
    <x v="1"/>
    <s v="Gill"/>
    <s v="Binder"/>
    <n v="46"/>
    <n v="8.99"/>
    <n v="413.54"/>
    <n v="1"/>
  </r>
  <r>
    <x v="23"/>
    <x v="1"/>
    <s v="Smith"/>
    <s v="Binder"/>
    <n v="87"/>
    <n v="15"/>
    <n v="1305"/>
    <n v="3"/>
  </r>
  <r>
    <x v="24"/>
    <x v="0"/>
    <s v="Jones"/>
    <s v="Binder"/>
    <n v="4"/>
    <n v="4.99"/>
    <n v="19.96"/>
    <n v="5"/>
  </r>
  <r>
    <x v="25"/>
    <x v="2"/>
    <s v="Sorvino"/>
    <s v="Binder"/>
    <n v="7"/>
    <n v="19.989999999999998"/>
    <n v="139.92999999999998"/>
    <n v="1"/>
  </r>
  <r>
    <x v="26"/>
    <x v="1"/>
    <s v="Jardine"/>
    <s v="Pen Set"/>
    <n v="50"/>
    <n v="4.99"/>
    <n v="249.5"/>
    <n v="2"/>
  </r>
  <r>
    <x v="27"/>
    <x v="1"/>
    <s v="Andrews"/>
    <s v="Pencil"/>
    <n v="66"/>
    <n v="1.99"/>
    <n v="131.34"/>
    <n v="2"/>
  </r>
  <r>
    <x v="28"/>
    <x v="0"/>
    <s v="Howard"/>
    <s v="pen"/>
    <n v="96"/>
    <n v="4.99"/>
    <n v="479.04"/>
    <n v="1"/>
  </r>
  <r>
    <x v="29"/>
    <x v="1"/>
    <s v="Mothi"/>
    <s v="Pencil"/>
    <n v="53"/>
    <n v="1.29"/>
    <n v="68.37"/>
    <n v="1"/>
  </r>
  <r>
    <x v="30"/>
    <x v="1"/>
    <s v="Mohn"/>
    <s v="Binder"/>
    <n v="80"/>
    <n v="8.99"/>
    <n v="719.2"/>
    <n v="1"/>
  </r>
  <r>
    <x v="31"/>
    <x v="1"/>
    <s v="Ramesh"/>
    <s v="Desk"/>
    <n v="5"/>
    <n v="125"/>
    <n v="625"/>
    <n v="2"/>
  </r>
  <r>
    <x v="32"/>
    <x v="0"/>
    <s v="Abhishek"/>
    <s v="Pen Set"/>
    <n v="62"/>
    <n v="4.99"/>
    <n v="309.38"/>
    <n v="1"/>
  </r>
  <r>
    <x v="33"/>
    <x v="1"/>
    <s v="Ramesh"/>
    <s v="Pen Set"/>
    <n v="55"/>
    <n v="12.49"/>
    <n v="686.95"/>
    <n v="2"/>
  </r>
  <r>
    <x v="34"/>
    <x v="1"/>
    <s v="RAM "/>
    <s v="Pen Set"/>
    <n v="42"/>
    <n v="23.95"/>
    <n v="1005.9"/>
    <n v="1"/>
  </r>
  <r>
    <x v="35"/>
    <x v="2"/>
    <s v="Gayter"/>
    <s v="Desk"/>
    <n v="3"/>
    <n v="275"/>
    <n v="825"/>
    <n v="1"/>
  </r>
  <r>
    <x v="36"/>
    <x v="1"/>
    <s v="Moni"/>
    <s v="Pencil"/>
    <n v="7"/>
    <n v="1.29"/>
    <n v="9.0300000000000011"/>
    <n v="1"/>
  </r>
  <r>
    <x v="37"/>
    <x v="2"/>
    <s v="Soni"/>
    <s v="pen"/>
    <n v="76"/>
    <n v="1.99"/>
    <n v="151.24"/>
    <n v="1"/>
  </r>
  <r>
    <x v="38"/>
    <x v="2"/>
    <s v="Thompson"/>
    <s v="Binder"/>
    <n v="57"/>
    <n v="19.989999999999998"/>
    <n v="1139.4299999999998"/>
    <n v="1"/>
  </r>
  <r>
    <x v="39"/>
    <x v="1"/>
    <s v="Ramya"/>
    <s v="Pencil"/>
    <n v="14"/>
    <n v="1.29"/>
    <n v="18.060000000000002"/>
    <n v="1"/>
  </r>
  <r>
    <x v="40"/>
    <x v="1"/>
    <s v="Jardine"/>
    <s v="Binder"/>
    <n v="11"/>
    <n v="4.99"/>
    <n v="54.89"/>
    <n v="2"/>
  </r>
  <r>
    <x v="41"/>
    <x v="1"/>
    <s v="Simbha"/>
    <s v="Binder"/>
    <n v="94"/>
    <n v="19.989999999999998"/>
    <n v="1879.06"/>
    <n v="1"/>
  </r>
  <r>
    <x v="42"/>
    <x v="1"/>
    <s v="Andrews"/>
    <s v="Binder"/>
    <n v="28"/>
    <n v="4.99"/>
    <n v="139.72"/>
    <n v="2"/>
  </r>
  <r>
    <x v="43"/>
    <x v="3"/>
    <m/>
    <m/>
    <m/>
    <m/>
    <m/>
    <m/>
  </r>
  <r>
    <x v="43"/>
    <x v="3"/>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3"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77:D78" firstHeaderRow="1" firstDataRow="1" firstDataCol="0" rowPageCount="1" colPageCount="1"/>
  <pivotFields count="7">
    <pivotField numFmtId="165" showAll="0"/>
    <pivotField showAll="0"/>
    <pivotField axis="axisPage" showAll="0">
      <items count="31">
        <item x="23"/>
        <item x="19"/>
        <item x="25"/>
        <item x="16"/>
        <item x="7"/>
        <item x="11"/>
        <item x="18"/>
        <item x="0"/>
        <item x="15"/>
        <item x="1"/>
        <item x="4"/>
        <item x="21"/>
        <item x="9"/>
        <item x="14"/>
        <item x="20"/>
        <item x="12"/>
        <item x="2"/>
        <item x="24"/>
        <item x="22"/>
        <item x="28"/>
        <item x="10"/>
        <item x="8"/>
        <item x="5"/>
        <item x="3"/>
        <item x="29"/>
        <item x="6"/>
        <item x="13"/>
        <item x="26"/>
        <item x="17"/>
        <item x="27"/>
        <item t="default"/>
      </items>
    </pivotField>
    <pivotField showAll="0"/>
    <pivotField showAll="0"/>
    <pivotField numFmtId="164" showAll="0"/>
    <pivotField dataField="1" numFmtId="164" showAll="0"/>
  </pivotFields>
  <rowItems count="1">
    <i/>
  </rowItems>
  <colItems count="1">
    <i/>
  </colItems>
  <pageFields count="1">
    <pageField fld="2" item="3" hier="-1"/>
  </pageField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L59:M62" firstHeaderRow="1" firstDataRow="1" firstDataCol="1" rowPageCount="1" colPageCount="1"/>
  <pivotFields count="10">
    <pivotField dataField="1" showAll="0">
      <items count="15">
        <item x="0"/>
        <item x="1"/>
        <item x="2"/>
        <item x="3"/>
        <item x="4"/>
        <item x="5"/>
        <item x="6"/>
        <item x="7"/>
        <item x="8"/>
        <item x="9"/>
        <item x="10"/>
        <item x="11"/>
        <item x="12"/>
        <item x="13"/>
        <item t="default"/>
      </items>
    </pivotField>
    <pivotField axis="axisPage" multipleItemSelectionAllowed="1" showAll="0">
      <items count="5">
        <item h="1" x="1"/>
        <item x="0"/>
        <item x="2"/>
        <item h="1" x="3"/>
        <item t="default"/>
      </items>
    </pivotField>
    <pivotField showAll="0"/>
    <pivotField showAll="0"/>
    <pivotField showAll="0"/>
    <pivotField showAll="0"/>
    <pivotField showAll="0"/>
    <pivotField showAll="0"/>
    <pivotField showAll="0" defaultSubtotal="0">
      <items count="6">
        <item sd="0" x="0"/>
        <item x="1"/>
        <item x="2"/>
        <item x="3"/>
        <item x="4"/>
        <item sd="0" x="5"/>
      </items>
    </pivotField>
    <pivotField axis="axisRow" showAll="0" defaultSubtotal="0">
      <items count="4">
        <item sd="0" x="0"/>
        <item x="1"/>
        <item sd="0" x="2"/>
        <item sd="0" x="3"/>
      </items>
    </pivotField>
  </pivotFields>
  <rowFields count="1">
    <field x="9"/>
  </rowFields>
  <rowItems count="3">
    <i>
      <x v="1"/>
    </i>
    <i>
      <x v="2"/>
    </i>
    <i t="grand">
      <x/>
    </i>
  </rowItems>
  <colItems count="1">
    <i/>
  </colItems>
  <pageFields count="1">
    <pageField fld="1" hier="-1"/>
  </pageFields>
  <dataFields count="1">
    <dataField name="Count of OrderDate"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8"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M40:O46" firstHeaderRow="1" firstDataRow="2" firstDataCol="1"/>
  <pivotFields count="7">
    <pivotField numFmtId="165" showAll="0"/>
    <pivotField showAll="0"/>
    <pivotField axis="axisCol" showAll="0">
      <items count="31">
        <item h="1" x="23"/>
        <item h="1" x="19"/>
        <item h="1" x="25"/>
        <item h="1" x="16"/>
        <item h="1" x="7"/>
        <item h="1" x="11"/>
        <item h="1" x="18"/>
        <item x="0"/>
        <item h="1" x="15"/>
        <item h="1" x="1"/>
        <item h="1" x="4"/>
        <item h="1" x="21"/>
        <item h="1" x="9"/>
        <item h="1" x="14"/>
        <item h="1" x="20"/>
        <item h="1" x="12"/>
        <item h="1" x="2"/>
        <item h="1" x="24"/>
        <item h="1" x="22"/>
        <item h="1" x="28"/>
        <item h="1" x="10"/>
        <item h="1" x="8"/>
        <item h="1" x="5"/>
        <item h="1" x="3"/>
        <item h="1" x="29"/>
        <item h="1" x="6"/>
        <item h="1" x="13"/>
        <item h="1" x="26"/>
        <item h="1" x="17"/>
        <item h="1" x="27"/>
        <item t="default"/>
      </items>
    </pivotField>
    <pivotField axis="axisRow" showAll="0" sortType="descending">
      <items count="6">
        <item x="0"/>
        <item x="4"/>
        <item x="2"/>
        <item x="3"/>
        <item x="1"/>
        <item t="default"/>
      </items>
    </pivotField>
    <pivotField dataField="1" showAll="0"/>
    <pivotField numFmtId="164" showAll="0"/>
    <pivotField numFmtId="164" showAll="0"/>
  </pivotFields>
  <rowFields count="1">
    <field x="3"/>
  </rowFields>
  <rowItems count="5">
    <i>
      <x/>
    </i>
    <i>
      <x v="1"/>
    </i>
    <i>
      <x v="2"/>
    </i>
    <i>
      <x v="4"/>
    </i>
    <i t="grand">
      <x/>
    </i>
  </rowItems>
  <colFields count="1">
    <field x="2"/>
  </colFields>
  <colItems count="2">
    <i>
      <x v="7"/>
    </i>
    <i t="grand">
      <x/>
    </i>
  </colItems>
  <dataFields count="1">
    <dataField name="Sum of Units" fld="4" baseField="0" baseItem="0"/>
  </dataFields>
  <chartFormats count="1">
    <chartFormat chart="1" format="1"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1:Q35" firstHeaderRow="1" firstDataRow="3" firstDataCol="1"/>
  <pivotFields count="7">
    <pivotField numFmtId="165" showAll="0"/>
    <pivotField showAll="0"/>
    <pivotField axis="axisCol" dataField="1" showAll="0">
      <items count="31">
        <item h="1" x="23"/>
        <item h="1" x="19"/>
        <item h="1" x="25"/>
        <item h="1" x="16"/>
        <item h="1" x="7"/>
        <item h="1" x="11"/>
        <item h="1" x="18"/>
        <item x="0"/>
        <item h="1" x="15"/>
        <item h="1" x="1"/>
        <item h="1" x="4"/>
        <item h="1" x="21"/>
        <item h="1" x="9"/>
        <item h="1" x="14"/>
        <item h="1" x="20"/>
        <item h="1" x="12"/>
        <item h="1" x="2"/>
        <item h="1" x="24"/>
        <item h="1" x="22"/>
        <item h="1" x="28"/>
        <item h="1" x="10"/>
        <item h="1" x="8"/>
        <item h="1" x="5"/>
        <item h="1" x="3"/>
        <item h="1" x="29"/>
        <item h="1" x="6"/>
        <item h="1" x="13"/>
        <item h="1" x="26"/>
        <item h="1" x="17"/>
        <item h="1" x="27"/>
        <item t="default"/>
      </items>
    </pivotField>
    <pivotField showAll="0">
      <items count="6">
        <item x="1"/>
        <item x="3"/>
        <item x="2"/>
        <item x="4"/>
        <item x="0"/>
        <item t="default"/>
      </items>
    </pivotField>
    <pivotField axis="axisRow" showAll="0">
      <items count="38">
        <item h="1" x="12"/>
        <item h="1" x="31"/>
        <item x="22"/>
        <item h="1" x="27"/>
        <item h="1" x="23"/>
        <item h="1" x="35"/>
        <item h="1" x="34"/>
        <item h="1" x="16"/>
        <item h="1" x="13"/>
        <item h="1" x="3"/>
        <item h="1" x="14"/>
        <item h="1" x="9"/>
        <item h="1" x="8"/>
        <item h="1" x="11"/>
        <item h="1" x="2"/>
        <item h="1" x="30"/>
        <item h="1" x="20"/>
        <item h="1" x="1"/>
        <item h="1" x="25"/>
        <item h="1" x="29"/>
        <item h="1" x="4"/>
        <item h="1" x="33"/>
        <item h="1" x="5"/>
        <item h="1" x="28"/>
        <item h="1" x="15"/>
        <item h="1" x="24"/>
        <item h="1" x="18"/>
        <item h="1" x="19"/>
        <item h="1" x="6"/>
        <item h="1" x="32"/>
        <item h="1" x="26"/>
        <item h="1" x="10"/>
        <item h="1" x="21"/>
        <item h="1" x="7"/>
        <item h="1" x="36"/>
        <item h="1" x="0"/>
        <item h="1" x="17"/>
        <item t="default"/>
      </items>
    </pivotField>
    <pivotField dataField="1" numFmtId="164" showAll="0" sortType="descending">
      <items count="13">
        <item x="11"/>
        <item x="5"/>
        <item x="10"/>
        <item x="1"/>
        <item x="6"/>
        <item x="8"/>
        <item x="9"/>
        <item x="4"/>
        <item x="2"/>
        <item x="3"/>
        <item x="0"/>
        <item x="7"/>
        <item t="default"/>
      </items>
    </pivotField>
    <pivotField numFmtId="164" showAll="0"/>
  </pivotFields>
  <rowFields count="1">
    <field x="4"/>
  </rowFields>
  <rowItems count="2">
    <i>
      <x v="2"/>
    </i>
    <i t="grand">
      <x/>
    </i>
  </rowItems>
  <colFields count="2">
    <field x="2"/>
    <field x="-2"/>
  </colFields>
  <colItems count="4">
    <i>
      <x v="7"/>
      <x/>
    </i>
    <i r="1" i="1">
      <x v="1"/>
    </i>
    <i t="grand">
      <x/>
    </i>
    <i t="grand" i="1">
      <x/>
    </i>
  </colItems>
  <dataFields count="2">
    <dataField name="Count of Rep" fld="2" subtotal="count" baseField="4" baseItem="15"/>
    <dataField name="Sum of Unit Cost" fld="5" baseField="4"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22:R27" firstHeaderRow="1" firstDataRow="2" firstDataCol="1"/>
  <pivotFields count="7">
    <pivotField numFmtId="165" showAll="0"/>
    <pivotField axis="axisRow" showAll="0">
      <items count="4">
        <item x="1"/>
        <item x="0"/>
        <item x="2"/>
        <item t="default"/>
      </items>
    </pivotField>
    <pivotField showAll="0"/>
    <pivotField axis="axisCol" showAll="0">
      <items count="6">
        <item x="1"/>
        <item x="3"/>
        <item x="2"/>
        <item x="4"/>
        <item x="0"/>
        <item t="default"/>
      </items>
    </pivotField>
    <pivotField showAll="0"/>
    <pivotField numFmtId="164" showAll="0"/>
    <pivotField dataField="1" numFmtId="164" showAll="0"/>
  </pivotFields>
  <rowFields count="1">
    <field x="1"/>
  </rowFields>
  <rowItems count="4">
    <i>
      <x/>
    </i>
    <i>
      <x v="1"/>
    </i>
    <i>
      <x v="2"/>
    </i>
    <i t="grand">
      <x/>
    </i>
  </rowItems>
  <colFields count="1">
    <field x="3"/>
  </colFields>
  <colItems count="6">
    <i>
      <x/>
    </i>
    <i>
      <x v="1"/>
    </i>
    <i>
      <x v="2"/>
    </i>
    <i>
      <x v="3"/>
    </i>
    <i>
      <x v="4"/>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5"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L12:M17" firstHeaderRow="1" firstDataRow="1" firstDataCol="1"/>
  <pivotFields count="7">
    <pivotField numFmtId="165" showAll="0"/>
    <pivotField showAll="0"/>
    <pivotField showAll="0"/>
    <pivotField axis="axisRow" showAll="0">
      <items count="6">
        <item h="1" x="1"/>
        <item x="3"/>
        <item x="2"/>
        <item x="4"/>
        <item x="0"/>
        <item t="default"/>
      </items>
    </pivotField>
    <pivotField showAll="0"/>
    <pivotField numFmtId="164" showAll="0"/>
    <pivotField dataField="1" numFmtId="164" showAll="0"/>
  </pivotFields>
  <rowFields count="1">
    <field x="3"/>
  </rowFields>
  <rowItems count="5">
    <i>
      <x v="1"/>
    </i>
    <i>
      <x v="2"/>
    </i>
    <i>
      <x v="3"/>
    </i>
    <i>
      <x v="4"/>
    </i>
    <i t="grand">
      <x/>
    </i>
  </rowItems>
  <colItems count="1">
    <i/>
  </colItems>
  <dataFields count="1">
    <dataField name="Sum of Revenue"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4:M8" firstHeaderRow="1" firstDataRow="1" firstDataCol="1"/>
  <pivotFields count="6">
    <pivotField axis="axisRow" showAll="0">
      <items count="4">
        <item x="1"/>
        <item x="0"/>
        <item x="2"/>
        <item t="default"/>
      </items>
    </pivotField>
    <pivotField showAll="0"/>
    <pivotField showAll="0"/>
    <pivotField showAll="0"/>
    <pivotField numFmtId="164" showAll="0"/>
    <pivotField dataField="1" numFmtId="164" showAll="0"/>
  </pivotFields>
  <rowFields count="1">
    <field x="0"/>
  </rowFields>
  <rowItems count="4">
    <i>
      <x/>
    </i>
    <i>
      <x v="1"/>
    </i>
    <i>
      <x v="2"/>
    </i>
    <i t="grand">
      <x/>
    </i>
  </rowItems>
  <colItems count="1">
    <i/>
  </colItems>
  <dataFields count="1">
    <dataField name="Sum of 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1" name="PivotTable15"/>
  </pivotTables>
  <data>
    <tabular pivotCacheId="1">
      <items count="5">
        <i x="1"/>
        <i x="3"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cache="Slicer_Item" caption="Item"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tabSelected="1" topLeftCell="A19" workbookViewId="0">
      <selection activeCell="F59" sqref="F59"/>
    </sheetView>
  </sheetViews>
  <sheetFormatPr defaultRowHeight="15" x14ac:dyDescent="0.25"/>
  <cols>
    <col min="1" max="1" width="10.42578125" bestFit="1" customWidth="1"/>
    <col min="2" max="2" width="24.5703125" bestFit="1" customWidth="1"/>
    <col min="4" max="4" width="15.5703125" customWidth="1"/>
    <col min="5" max="5" width="6.28515625" customWidth="1"/>
    <col min="12" max="12" width="13.140625" customWidth="1"/>
    <col min="13" max="13" width="15.5703125" customWidth="1"/>
    <col min="14" max="14" width="16.28515625" bestFit="1" customWidth="1"/>
    <col min="15" max="15" width="15.85546875" bestFit="1" customWidth="1"/>
    <col min="16" max="16" width="17.5703125" bestFit="1" customWidth="1"/>
    <col min="17" max="17" width="20.85546875" bestFit="1" customWidth="1"/>
    <col min="18" max="18" width="11.28515625" bestFit="1" customWidth="1"/>
    <col min="19" max="19" width="4.28515625" customWidth="1"/>
    <col min="20" max="20" width="4" customWidth="1"/>
    <col min="21" max="21" width="4.5703125" customWidth="1"/>
    <col min="22" max="22" width="4.28515625" customWidth="1"/>
    <col min="23" max="23" width="11.28515625" customWidth="1"/>
    <col min="24" max="24" width="20.5703125" bestFit="1" customWidth="1"/>
    <col min="25" max="25" width="17.5703125" bestFit="1" customWidth="1"/>
    <col min="26" max="42" width="16.28515625" bestFit="1" customWidth="1"/>
    <col min="43" max="43" width="11.28515625" bestFit="1" customWidth="1"/>
  </cols>
  <sheetData>
    <row r="1" spans="1:15" x14ac:dyDescent="0.25">
      <c r="A1" s="13" t="s">
        <v>29</v>
      </c>
      <c r="B1" s="1" t="s">
        <v>0</v>
      </c>
      <c r="C1" s="1" t="s">
        <v>1</v>
      </c>
      <c r="D1" s="2" t="s">
        <v>2</v>
      </c>
      <c r="E1" s="3" t="s">
        <v>3</v>
      </c>
      <c r="F1" s="2" t="s">
        <v>4</v>
      </c>
      <c r="G1" s="2" t="s">
        <v>5</v>
      </c>
      <c r="H1" s="18" t="s">
        <v>59</v>
      </c>
    </row>
    <row r="2" spans="1:15" x14ac:dyDescent="0.25">
      <c r="A2" s="14">
        <v>43471</v>
      </c>
      <c r="B2" s="4" t="s">
        <v>6</v>
      </c>
      <c r="C2" s="4" t="s">
        <v>7</v>
      </c>
      <c r="D2" s="5" t="s">
        <v>8</v>
      </c>
      <c r="E2" s="6">
        <v>95</v>
      </c>
      <c r="F2" s="7">
        <v>1.99</v>
      </c>
      <c r="G2" s="8">
        <f>E2*F2</f>
        <v>189.05</v>
      </c>
      <c r="H2">
        <f>COUNTIF($C$2:$C$44,C2)</f>
        <v>5</v>
      </c>
      <c r="J2" s="9" t="s">
        <v>25</v>
      </c>
      <c r="K2" s="9"/>
      <c r="L2" s="9"/>
      <c r="M2" s="9"/>
      <c r="N2" s="9"/>
      <c r="O2" s="9"/>
    </row>
    <row r="3" spans="1:15" x14ac:dyDescent="0.25">
      <c r="A3" s="14">
        <v>43488</v>
      </c>
      <c r="B3" s="4" t="s">
        <v>9</v>
      </c>
      <c r="C3" s="4" t="s">
        <v>30</v>
      </c>
      <c r="D3" s="5" t="s">
        <v>11</v>
      </c>
      <c r="E3" s="6">
        <v>50</v>
      </c>
      <c r="F3" s="7">
        <v>19.989999999999998</v>
      </c>
      <c r="G3" s="8">
        <f t="shared" ref="G3:G44" si="0">E3*F3</f>
        <v>999.49999999999989</v>
      </c>
      <c r="H3">
        <f t="shared" ref="H3:H44" si="1">COUNTIF($C$2:$C$44,C3)</f>
        <v>1</v>
      </c>
    </row>
    <row r="4" spans="1:15" x14ac:dyDescent="0.25">
      <c r="A4" s="14">
        <v>43505</v>
      </c>
      <c r="B4" s="4" t="s">
        <v>9</v>
      </c>
      <c r="C4" s="4" t="s">
        <v>31</v>
      </c>
      <c r="D4" s="5" t="s">
        <v>8</v>
      </c>
      <c r="E4" s="6">
        <v>36</v>
      </c>
      <c r="F4" s="7">
        <v>4.99</v>
      </c>
      <c r="G4" s="8">
        <f t="shared" si="0"/>
        <v>179.64000000000001</v>
      </c>
      <c r="H4">
        <f t="shared" si="1"/>
        <v>1</v>
      </c>
      <c r="I4" t="s">
        <v>9</v>
      </c>
      <c r="J4">
        <f>SUMIF(B2:B44,I4,E2:E44)</f>
        <v>1199</v>
      </c>
      <c r="L4" s="10" t="s">
        <v>26</v>
      </c>
      <c r="M4" t="s">
        <v>28</v>
      </c>
    </row>
    <row r="5" spans="1:15" x14ac:dyDescent="0.25">
      <c r="A5" s="14">
        <v>43522</v>
      </c>
      <c r="B5" s="4" t="s">
        <v>9</v>
      </c>
      <c r="C5" s="4" t="s">
        <v>32</v>
      </c>
      <c r="D5" s="5" t="s">
        <v>46</v>
      </c>
      <c r="E5" s="6">
        <v>27</v>
      </c>
      <c r="F5" s="7">
        <v>19.989999999999998</v>
      </c>
      <c r="G5" s="8">
        <f t="shared" si="0"/>
        <v>539.7299999999999</v>
      </c>
      <c r="H5">
        <f t="shared" si="1"/>
        <v>1</v>
      </c>
      <c r="L5" s="11" t="s">
        <v>9</v>
      </c>
      <c r="M5" s="12">
        <v>11139.069999999998</v>
      </c>
    </row>
    <row r="6" spans="1:15" x14ac:dyDescent="0.25">
      <c r="A6" s="14">
        <v>43539</v>
      </c>
      <c r="B6" s="4" t="s">
        <v>15</v>
      </c>
      <c r="C6" s="4" t="s">
        <v>33</v>
      </c>
      <c r="D6" s="5" t="s">
        <v>8</v>
      </c>
      <c r="E6" s="6">
        <v>56</v>
      </c>
      <c r="F6" s="7">
        <v>2.99</v>
      </c>
      <c r="G6" s="8">
        <f t="shared" si="0"/>
        <v>167.44</v>
      </c>
      <c r="H6">
        <f t="shared" si="1"/>
        <v>1</v>
      </c>
      <c r="L6" s="11" t="s">
        <v>6</v>
      </c>
      <c r="M6" s="12">
        <v>6002.09</v>
      </c>
    </row>
    <row r="7" spans="1:15" x14ac:dyDescent="0.25">
      <c r="A7" s="14">
        <v>43556</v>
      </c>
      <c r="B7" s="4" t="s">
        <v>6</v>
      </c>
      <c r="C7" s="4" t="s">
        <v>34</v>
      </c>
      <c r="D7" s="5" t="s">
        <v>11</v>
      </c>
      <c r="E7" s="6">
        <v>60</v>
      </c>
      <c r="F7" s="7">
        <v>4.99</v>
      </c>
      <c r="G7" s="8">
        <f t="shared" si="0"/>
        <v>299.40000000000003</v>
      </c>
      <c r="H7">
        <f t="shared" si="1"/>
        <v>8</v>
      </c>
      <c r="L7" s="11" t="s">
        <v>15</v>
      </c>
      <c r="M7" s="12">
        <v>2486.7199999999998</v>
      </c>
    </row>
    <row r="8" spans="1:15" x14ac:dyDescent="0.25">
      <c r="A8" s="14">
        <v>43573</v>
      </c>
      <c r="B8" s="4" t="s">
        <v>9</v>
      </c>
      <c r="C8" s="4" t="s">
        <v>34</v>
      </c>
      <c r="D8" s="5" t="s">
        <v>8</v>
      </c>
      <c r="E8" s="6">
        <v>75</v>
      </c>
      <c r="F8" s="7">
        <v>1.99</v>
      </c>
      <c r="G8" s="8">
        <f t="shared" si="0"/>
        <v>149.25</v>
      </c>
      <c r="H8">
        <f t="shared" si="1"/>
        <v>8</v>
      </c>
      <c r="L8" s="11" t="s">
        <v>27</v>
      </c>
      <c r="M8" s="12">
        <v>19627.879999999997</v>
      </c>
    </row>
    <row r="9" spans="1:15" x14ac:dyDescent="0.25">
      <c r="A9" s="14">
        <v>43590</v>
      </c>
      <c r="B9" s="4" t="s">
        <v>9</v>
      </c>
      <c r="C9" s="4" t="s">
        <v>34</v>
      </c>
      <c r="D9" s="5" t="s">
        <v>8</v>
      </c>
      <c r="E9" s="6">
        <v>90</v>
      </c>
      <c r="F9" s="7">
        <v>4.99</v>
      </c>
      <c r="G9" s="8">
        <f t="shared" si="0"/>
        <v>449.1</v>
      </c>
      <c r="H9">
        <f t="shared" si="1"/>
        <v>8</v>
      </c>
    </row>
    <row r="10" spans="1:15" x14ac:dyDescent="0.25">
      <c r="A10" s="14">
        <v>43607</v>
      </c>
      <c r="B10" s="4" t="s">
        <v>15</v>
      </c>
      <c r="C10" s="4" t="s">
        <v>34</v>
      </c>
      <c r="D10" s="5" t="s">
        <v>8</v>
      </c>
      <c r="E10" s="6">
        <v>32</v>
      </c>
      <c r="F10" s="7">
        <v>1.99</v>
      </c>
      <c r="G10" s="8">
        <f t="shared" si="0"/>
        <v>63.68</v>
      </c>
      <c r="H10">
        <f t="shared" si="1"/>
        <v>8</v>
      </c>
      <c r="J10" s="9" t="s">
        <v>45</v>
      </c>
      <c r="K10" s="9"/>
      <c r="L10" s="9"/>
      <c r="M10" s="9"/>
      <c r="N10" s="9"/>
      <c r="O10" s="9"/>
    </row>
    <row r="11" spans="1:15" x14ac:dyDescent="0.25">
      <c r="A11" s="14">
        <v>43624</v>
      </c>
      <c r="B11" s="4" t="s">
        <v>6</v>
      </c>
      <c r="C11" s="4" t="s">
        <v>34</v>
      </c>
      <c r="D11" s="5" t="s">
        <v>11</v>
      </c>
      <c r="E11" s="6">
        <v>60</v>
      </c>
      <c r="F11" s="7">
        <v>8.99</v>
      </c>
      <c r="G11" s="8">
        <f t="shared" si="0"/>
        <v>539.4</v>
      </c>
      <c r="H11">
        <f t="shared" si="1"/>
        <v>8</v>
      </c>
    </row>
    <row r="12" spans="1:15" x14ac:dyDescent="0.25">
      <c r="A12" s="14">
        <v>43641</v>
      </c>
      <c r="B12" s="4" t="s">
        <v>9</v>
      </c>
      <c r="C12" s="4" t="s">
        <v>34</v>
      </c>
      <c r="D12" s="5" t="s">
        <v>8</v>
      </c>
      <c r="E12" s="6">
        <v>90</v>
      </c>
      <c r="F12" s="7">
        <v>4.99</v>
      </c>
      <c r="G12" s="8">
        <f t="shared" si="0"/>
        <v>449.1</v>
      </c>
      <c r="H12">
        <f t="shared" si="1"/>
        <v>8</v>
      </c>
      <c r="I12" s="16" t="s">
        <v>8</v>
      </c>
      <c r="J12">
        <f>SUMIF(D2:D44,I12,G2:G44)</f>
        <v>2135.1400000000003</v>
      </c>
      <c r="L12" s="10" t="s">
        <v>26</v>
      </c>
      <c r="M12" t="s">
        <v>28</v>
      </c>
    </row>
    <row r="13" spans="1:15" x14ac:dyDescent="0.25">
      <c r="A13" s="14">
        <v>43658</v>
      </c>
      <c r="B13" s="4" t="s">
        <v>6</v>
      </c>
      <c r="C13" s="4" t="s">
        <v>34</v>
      </c>
      <c r="D13" s="5" t="s">
        <v>11</v>
      </c>
      <c r="E13" s="6">
        <v>29</v>
      </c>
      <c r="F13" s="7">
        <v>1.99</v>
      </c>
      <c r="G13" s="8">
        <f t="shared" si="0"/>
        <v>57.71</v>
      </c>
      <c r="H13">
        <f t="shared" si="1"/>
        <v>8</v>
      </c>
      <c r="L13" s="11" t="s">
        <v>23</v>
      </c>
      <c r="M13" s="12">
        <v>1700</v>
      </c>
    </row>
    <row r="14" spans="1:15" x14ac:dyDescent="0.25">
      <c r="A14" s="14">
        <v>43675</v>
      </c>
      <c r="B14" s="4" t="s">
        <v>6</v>
      </c>
      <c r="C14" s="4" t="s">
        <v>34</v>
      </c>
      <c r="D14" s="5" t="s">
        <v>11</v>
      </c>
      <c r="E14" s="6">
        <v>81</v>
      </c>
      <c r="F14" s="7">
        <v>19.989999999999998</v>
      </c>
      <c r="G14" s="8">
        <f t="shared" si="0"/>
        <v>1619.1899999999998</v>
      </c>
      <c r="H14">
        <f t="shared" si="1"/>
        <v>8</v>
      </c>
      <c r="L14" s="11" t="s">
        <v>14</v>
      </c>
      <c r="M14" s="12">
        <v>2045.2199999999998</v>
      </c>
    </row>
    <row r="15" spans="1:15" x14ac:dyDescent="0.25">
      <c r="A15" s="14">
        <v>43692</v>
      </c>
      <c r="B15" s="4" t="s">
        <v>6</v>
      </c>
      <c r="C15" s="4" t="s">
        <v>7</v>
      </c>
      <c r="D15" s="5" t="s">
        <v>8</v>
      </c>
      <c r="E15" s="6">
        <v>35</v>
      </c>
      <c r="F15" s="7">
        <v>4.99</v>
      </c>
      <c r="G15" s="8">
        <f t="shared" si="0"/>
        <v>174.65</v>
      </c>
      <c r="H15">
        <f t="shared" si="1"/>
        <v>5</v>
      </c>
      <c r="L15" s="11" t="s">
        <v>24</v>
      </c>
      <c r="M15" s="12">
        <v>4169.87</v>
      </c>
    </row>
    <row r="16" spans="1:15" x14ac:dyDescent="0.25">
      <c r="A16" s="14">
        <v>43709</v>
      </c>
      <c r="B16" s="4" t="s">
        <v>9</v>
      </c>
      <c r="C16" s="4" t="s">
        <v>22</v>
      </c>
      <c r="D16" s="5" t="s">
        <v>23</v>
      </c>
      <c r="E16" s="6">
        <v>2</v>
      </c>
      <c r="F16" s="7">
        <v>125</v>
      </c>
      <c r="G16" s="8">
        <f t="shared" si="0"/>
        <v>250</v>
      </c>
      <c r="H16">
        <f t="shared" si="1"/>
        <v>3</v>
      </c>
      <c r="L16" s="11" t="s">
        <v>8</v>
      </c>
      <c r="M16" s="12">
        <v>2135.1400000000003</v>
      </c>
    </row>
    <row r="17" spans="1:19" x14ac:dyDescent="0.25">
      <c r="A17" s="14">
        <v>43726</v>
      </c>
      <c r="B17" s="4" t="s">
        <v>6</v>
      </c>
      <c r="C17" s="4" t="s">
        <v>7</v>
      </c>
      <c r="D17" s="5" t="s">
        <v>24</v>
      </c>
      <c r="E17" s="6">
        <v>16</v>
      </c>
      <c r="F17" s="7">
        <v>15.99</v>
      </c>
      <c r="G17" s="8">
        <f t="shared" si="0"/>
        <v>255.84</v>
      </c>
      <c r="H17">
        <f t="shared" si="1"/>
        <v>5</v>
      </c>
      <c r="L17" s="11" t="s">
        <v>27</v>
      </c>
      <c r="M17" s="12">
        <v>10050.23</v>
      </c>
    </row>
    <row r="18" spans="1:19" x14ac:dyDescent="0.25">
      <c r="A18" s="14">
        <v>43743</v>
      </c>
      <c r="B18" s="4" t="s">
        <v>9</v>
      </c>
      <c r="C18" s="4" t="s">
        <v>19</v>
      </c>
      <c r="D18" s="5" t="s">
        <v>11</v>
      </c>
      <c r="E18" s="6">
        <v>28</v>
      </c>
      <c r="F18" s="7">
        <v>8.99</v>
      </c>
      <c r="G18" s="8">
        <f t="shared" si="0"/>
        <v>251.72</v>
      </c>
      <c r="H18">
        <f t="shared" si="1"/>
        <v>1</v>
      </c>
    </row>
    <row r="19" spans="1:19" x14ac:dyDescent="0.25">
      <c r="A19" s="14">
        <v>43760</v>
      </c>
      <c r="B19" s="4" t="s">
        <v>6</v>
      </c>
      <c r="C19" s="4" t="s">
        <v>7</v>
      </c>
      <c r="D19" s="5" t="s">
        <v>14</v>
      </c>
      <c r="E19" s="6">
        <v>64</v>
      </c>
      <c r="F19" s="7">
        <v>8.99</v>
      </c>
      <c r="G19" s="8">
        <f t="shared" si="0"/>
        <v>575.36</v>
      </c>
      <c r="H19">
        <f t="shared" si="1"/>
        <v>5</v>
      </c>
    </row>
    <row r="20" spans="1:19" x14ac:dyDescent="0.25">
      <c r="A20" s="14">
        <v>43777</v>
      </c>
      <c r="B20" s="4" t="s">
        <v>6</v>
      </c>
      <c r="C20" s="4" t="s">
        <v>21</v>
      </c>
      <c r="D20" s="5" t="s">
        <v>14</v>
      </c>
      <c r="E20" s="6">
        <v>15</v>
      </c>
      <c r="F20" s="7">
        <v>19.989999999999998</v>
      </c>
      <c r="G20" s="8">
        <f t="shared" si="0"/>
        <v>299.84999999999997</v>
      </c>
      <c r="H20">
        <f t="shared" si="1"/>
        <v>2</v>
      </c>
      <c r="J20" s="9" t="s">
        <v>47</v>
      </c>
      <c r="K20" s="9"/>
      <c r="L20" s="9"/>
      <c r="M20" s="9"/>
      <c r="N20" s="9"/>
      <c r="O20" s="9"/>
      <c r="P20" s="9"/>
      <c r="Q20" s="9"/>
      <c r="R20" s="9"/>
    </row>
    <row r="21" spans="1:19" x14ac:dyDescent="0.25">
      <c r="A21" s="14">
        <v>43794</v>
      </c>
      <c r="B21" s="4" t="s">
        <v>9</v>
      </c>
      <c r="C21" s="4" t="s">
        <v>10</v>
      </c>
      <c r="D21" s="5" t="s">
        <v>24</v>
      </c>
      <c r="E21" s="6">
        <v>96</v>
      </c>
      <c r="F21" s="7">
        <v>4.99</v>
      </c>
      <c r="G21" s="8">
        <f t="shared" si="0"/>
        <v>479.04</v>
      </c>
      <c r="H21">
        <f t="shared" si="1"/>
        <v>1</v>
      </c>
    </row>
    <row r="22" spans="1:19" x14ac:dyDescent="0.25">
      <c r="A22" s="14">
        <v>43811</v>
      </c>
      <c r="B22" s="4" t="s">
        <v>9</v>
      </c>
      <c r="C22" s="4" t="s">
        <v>22</v>
      </c>
      <c r="D22" s="5" t="s">
        <v>8</v>
      </c>
      <c r="E22" s="6">
        <v>67</v>
      </c>
      <c r="F22" s="7">
        <v>1.29</v>
      </c>
      <c r="G22" s="8">
        <f t="shared" si="0"/>
        <v>86.43</v>
      </c>
      <c r="H22">
        <f t="shared" si="1"/>
        <v>3</v>
      </c>
      <c r="I22" t="s">
        <v>6</v>
      </c>
      <c r="J22">
        <f>SUMIFS(G2:G44,B2:B44,I22,D2:D44,I23)</f>
        <v>1748.48</v>
      </c>
      <c r="L22" s="10" t="s">
        <v>28</v>
      </c>
      <c r="M22" s="10" t="s">
        <v>48</v>
      </c>
    </row>
    <row r="23" spans="1:19" x14ac:dyDescent="0.25">
      <c r="A23" s="14">
        <v>43828</v>
      </c>
      <c r="B23" s="4" t="s">
        <v>6</v>
      </c>
      <c r="C23" s="4" t="s">
        <v>21</v>
      </c>
      <c r="D23" s="5" t="s">
        <v>24</v>
      </c>
      <c r="E23" s="6">
        <v>74</v>
      </c>
      <c r="F23" s="7">
        <v>15.99</v>
      </c>
      <c r="G23" s="8">
        <f t="shared" si="0"/>
        <v>1183.26</v>
      </c>
      <c r="H23">
        <f t="shared" si="1"/>
        <v>2</v>
      </c>
      <c r="I23" t="s">
        <v>24</v>
      </c>
      <c r="L23" s="10" t="s">
        <v>26</v>
      </c>
      <c r="M23" t="s">
        <v>11</v>
      </c>
      <c r="N23" t="s">
        <v>23</v>
      </c>
      <c r="O23" t="s">
        <v>14</v>
      </c>
      <c r="P23" t="s">
        <v>24</v>
      </c>
      <c r="Q23" t="s">
        <v>8</v>
      </c>
      <c r="R23" t="s">
        <v>27</v>
      </c>
    </row>
    <row r="24" spans="1:19" x14ac:dyDescent="0.25">
      <c r="A24" s="14">
        <v>43845</v>
      </c>
      <c r="B24" s="4" t="s">
        <v>9</v>
      </c>
      <c r="C24" s="4" t="s">
        <v>13</v>
      </c>
      <c r="D24" s="5" t="s">
        <v>11</v>
      </c>
      <c r="E24" s="6">
        <v>46</v>
      </c>
      <c r="F24" s="7">
        <v>8.99</v>
      </c>
      <c r="G24" s="8">
        <f t="shared" si="0"/>
        <v>413.54</v>
      </c>
      <c r="H24">
        <f>COUNTIF($C$2:$C$44,C24)</f>
        <v>1</v>
      </c>
      <c r="L24" s="11" t="s">
        <v>9</v>
      </c>
      <c r="M24" s="12">
        <v>5762.63</v>
      </c>
      <c r="N24" s="12">
        <v>875</v>
      </c>
      <c r="O24" s="12">
        <v>539.7299999999999</v>
      </c>
      <c r="P24" s="12">
        <v>2421.39</v>
      </c>
      <c r="Q24" s="12">
        <v>1540.32</v>
      </c>
      <c r="R24" s="12">
        <v>11139.07</v>
      </c>
    </row>
    <row r="25" spans="1:19" x14ac:dyDescent="0.25">
      <c r="A25" s="14">
        <v>43862</v>
      </c>
      <c r="B25" s="4" t="s">
        <v>9</v>
      </c>
      <c r="C25" s="4" t="s">
        <v>22</v>
      </c>
      <c r="D25" s="5" t="s">
        <v>11</v>
      </c>
      <c r="E25" s="6">
        <v>87</v>
      </c>
      <c r="F25" s="7">
        <v>15</v>
      </c>
      <c r="G25" s="8">
        <f t="shared" si="0"/>
        <v>1305</v>
      </c>
      <c r="H25">
        <f t="shared" si="1"/>
        <v>3</v>
      </c>
      <c r="L25" s="11" t="s">
        <v>6</v>
      </c>
      <c r="M25" s="12">
        <v>2535.66</v>
      </c>
      <c r="N25" s="12"/>
      <c r="O25" s="12">
        <v>1354.25</v>
      </c>
      <c r="P25" s="12">
        <v>1748.48</v>
      </c>
      <c r="Q25" s="12">
        <v>363.70000000000005</v>
      </c>
      <c r="R25" s="12">
        <v>6002.0899999999992</v>
      </c>
    </row>
    <row r="26" spans="1:19" x14ac:dyDescent="0.25">
      <c r="A26" s="14">
        <v>43879</v>
      </c>
      <c r="B26" s="4" t="s">
        <v>6</v>
      </c>
      <c r="C26" s="4" t="s">
        <v>7</v>
      </c>
      <c r="D26" s="5" t="s">
        <v>11</v>
      </c>
      <c r="E26" s="6">
        <v>4</v>
      </c>
      <c r="F26" s="7">
        <v>4.99</v>
      </c>
      <c r="G26" s="8">
        <f t="shared" si="0"/>
        <v>19.96</v>
      </c>
      <c r="H26">
        <f t="shared" si="1"/>
        <v>5</v>
      </c>
      <c r="L26" s="11" t="s">
        <v>15</v>
      </c>
      <c r="M26" s="12">
        <v>1279.3599999999999</v>
      </c>
      <c r="N26" s="12">
        <v>825</v>
      </c>
      <c r="O26" s="12">
        <v>151.24</v>
      </c>
      <c r="P26" s="12"/>
      <c r="Q26" s="12">
        <v>231.12</v>
      </c>
      <c r="R26" s="12">
        <v>2486.7199999999993</v>
      </c>
    </row>
    <row r="27" spans="1:19" x14ac:dyDescent="0.25">
      <c r="A27" s="14">
        <v>43897</v>
      </c>
      <c r="B27" s="4" t="s">
        <v>15</v>
      </c>
      <c r="C27" s="4" t="s">
        <v>16</v>
      </c>
      <c r="D27" s="5" t="s">
        <v>11</v>
      </c>
      <c r="E27" s="6">
        <v>7</v>
      </c>
      <c r="F27" s="7">
        <v>19.989999999999998</v>
      </c>
      <c r="G27" s="8">
        <f t="shared" si="0"/>
        <v>139.92999999999998</v>
      </c>
      <c r="H27">
        <f t="shared" si="1"/>
        <v>1</v>
      </c>
      <c r="L27" s="11" t="s">
        <v>27</v>
      </c>
      <c r="M27" s="12">
        <v>9577.6500000000015</v>
      </c>
      <c r="N27" s="12">
        <v>1700</v>
      </c>
      <c r="O27" s="12">
        <v>2045.22</v>
      </c>
      <c r="P27" s="12">
        <v>4169.87</v>
      </c>
      <c r="Q27" s="12">
        <v>2135.14</v>
      </c>
      <c r="R27" s="12">
        <v>19627.879999999997</v>
      </c>
    </row>
    <row r="28" spans="1:19" x14ac:dyDescent="0.25">
      <c r="A28" s="14">
        <v>43914</v>
      </c>
      <c r="B28" s="4" t="s">
        <v>9</v>
      </c>
      <c r="C28" s="4" t="s">
        <v>12</v>
      </c>
      <c r="D28" s="5" t="s">
        <v>24</v>
      </c>
      <c r="E28" s="6">
        <v>50</v>
      </c>
      <c r="F28" s="7">
        <v>4.99</v>
      </c>
      <c r="G28" s="8">
        <f t="shared" si="0"/>
        <v>249.5</v>
      </c>
      <c r="H28">
        <f t="shared" si="1"/>
        <v>2</v>
      </c>
    </row>
    <row r="29" spans="1:19" x14ac:dyDescent="0.25">
      <c r="A29" s="14">
        <v>43931</v>
      </c>
      <c r="B29" s="4" t="s">
        <v>9</v>
      </c>
      <c r="C29" s="4" t="s">
        <v>17</v>
      </c>
      <c r="D29" s="5" t="s">
        <v>8</v>
      </c>
      <c r="E29" s="6">
        <v>66</v>
      </c>
      <c r="F29" s="7">
        <v>1.99</v>
      </c>
      <c r="G29" s="8">
        <f t="shared" si="0"/>
        <v>131.34</v>
      </c>
      <c r="H29">
        <f t="shared" si="1"/>
        <v>2</v>
      </c>
      <c r="J29" s="9" t="s">
        <v>49</v>
      </c>
      <c r="K29" s="9"/>
      <c r="L29" s="9"/>
      <c r="M29" s="9"/>
      <c r="N29" s="9"/>
      <c r="O29" s="9"/>
      <c r="P29" s="9"/>
      <c r="Q29" s="9"/>
      <c r="R29" s="9"/>
      <c r="S29" s="9"/>
    </row>
    <row r="30" spans="1:19" x14ac:dyDescent="0.25">
      <c r="A30" s="14">
        <v>43948</v>
      </c>
      <c r="B30" s="4" t="s">
        <v>6</v>
      </c>
      <c r="C30" s="4" t="s">
        <v>20</v>
      </c>
      <c r="D30" s="5" t="s">
        <v>14</v>
      </c>
      <c r="E30" s="6">
        <v>96</v>
      </c>
      <c r="F30" s="7">
        <v>4.99</v>
      </c>
      <c r="G30" s="8">
        <f t="shared" si="0"/>
        <v>479.04</v>
      </c>
      <c r="H30">
        <f t="shared" si="1"/>
        <v>1</v>
      </c>
    </row>
    <row r="31" spans="1:19" x14ac:dyDescent="0.25">
      <c r="A31" s="14">
        <v>43965</v>
      </c>
      <c r="B31" s="4" t="s">
        <v>9</v>
      </c>
      <c r="C31" s="4" t="s">
        <v>36</v>
      </c>
      <c r="D31" s="5" t="s">
        <v>8</v>
      </c>
      <c r="E31" s="6">
        <v>53</v>
      </c>
      <c r="F31" s="7">
        <v>1.29</v>
      </c>
      <c r="G31" s="8">
        <f t="shared" si="0"/>
        <v>68.37</v>
      </c>
      <c r="H31">
        <f t="shared" si="1"/>
        <v>1</v>
      </c>
      <c r="J31">
        <f>SUMIFS(E2:E44,C2:C44,"Jones",F2:F44,"&gt;4")</f>
        <v>119</v>
      </c>
      <c r="N31" s="10" t="s">
        <v>48</v>
      </c>
    </row>
    <row r="32" spans="1:19" x14ac:dyDescent="0.25">
      <c r="A32" s="14">
        <v>43982</v>
      </c>
      <c r="B32" s="4" t="s">
        <v>9</v>
      </c>
      <c r="C32" s="4" t="s">
        <v>37</v>
      </c>
      <c r="D32" s="5" t="s">
        <v>11</v>
      </c>
      <c r="E32" s="6">
        <v>80</v>
      </c>
      <c r="F32" s="7">
        <v>8.99</v>
      </c>
      <c r="G32" s="8">
        <f t="shared" si="0"/>
        <v>719.2</v>
      </c>
      <c r="H32">
        <f t="shared" si="1"/>
        <v>1</v>
      </c>
      <c r="N32" t="s">
        <v>7</v>
      </c>
      <c r="P32" t="s">
        <v>51</v>
      </c>
      <c r="Q32" t="s">
        <v>53</v>
      </c>
    </row>
    <row r="33" spans="1:17" x14ac:dyDescent="0.25">
      <c r="A33" s="14">
        <v>43999</v>
      </c>
      <c r="B33" s="4" t="s">
        <v>9</v>
      </c>
      <c r="C33" s="4" t="s">
        <v>38</v>
      </c>
      <c r="D33" s="5" t="s">
        <v>23</v>
      </c>
      <c r="E33" s="6">
        <v>5</v>
      </c>
      <c r="F33" s="7">
        <v>125</v>
      </c>
      <c r="G33" s="8">
        <f t="shared" si="0"/>
        <v>625</v>
      </c>
      <c r="H33">
        <f t="shared" si="1"/>
        <v>2</v>
      </c>
      <c r="M33" s="10" t="s">
        <v>26</v>
      </c>
      <c r="N33" t="s">
        <v>52</v>
      </c>
      <c r="O33" t="s">
        <v>50</v>
      </c>
    </row>
    <row r="34" spans="1:17" x14ac:dyDescent="0.25">
      <c r="A34" s="14">
        <v>44016</v>
      </c>
      <c r="B34" s="4" t="s">
        <v>6</v>
      </c>
      <c r="C34" s="4" t="s">
        <v>39</v>
      </c>
      <c r="D34" s="5" t="s">
        <v>24</v>
      </c>
      <c r="E34" s="6">
        <v>62</v>
      </c>
      <c r="F34" s="7">
        <v>4.99</v>
      </c>
      <c r="G34" s="8">
        <f t="shared" si="0"/>
        <v>309.38</v>
      </c>
      <c r="H34">
        <f t="shared" si="1"/>
        <v>1</v>
      </c>
      <c r="M34" s="11">
        <v>4</v>
      </c>
      <c r="N34" s="12">
        <v>1</v>
      </c>
      <c r="O34" s="12">
        <v>4.99</v>
      </c>
      <c r="P34" s="12">
        <v>1</v>
      </c>
      <c r="Q34" s="12">
        <v>4.99</v>
      </c>
    </row>
    <row r="35" spans="1:17" x14ac:dyDescent="0.25">
      <c r="A35" s="14">
        <v>44033</v>
      </c>
      <c r="B35" s="4" t="s">
        <v>9</v>
      </c>
      <c r="C35" s="4" t="s">
        <v>38</v>
      </c>
      <c r="D35" s="5" t="s">
        <v>24</v>
      </c>
      <c r="E35" s="6">
        <v>55</v>
      </c>
      <c r="F35" s="7">
        <v>12.49</v>
      </c>
      <c r="G35" s="8">
        <f t="shared" si="0"/>
        <v>686.95</v>
      </c>
      <c r="H35">
        <f t="shared" si="1"/>
        <v>2</v>
      </c>
      <c r="M35" s="11" t="s">
        <v>27</v>
      </c>
      <c r="N35" s="12">
        <v>1</v>
      </c>
      <c r="O35" s="12">
        <v>4.99</v>
      </c>
      <c r="P35" s="12">
        <v>1</v>
      </c>
      <c r="Q35" s="12">
        <v>4.99</v>
      </c>
    </row>
    <row r="36" spans="1:17" x14ac:dyDescent="0.25">
      <c r="A36" s="14">
        <v>44050</v>
      </c>
      <c r="B36" s="4" t="s">
        <v>9</v>
      </c>
      <c r="C36" s="4" t="s">
        <v>40</v>
      </c>
      <c r="D36" s="5" t="s">
        <v>24</v>
      </c>
      <c r="E36" s="6">
        <v>42</v>
      </c>
      <c r="F36" s="7">
        <v>23.95</v>
      </c>
      <c r="G36" s="8">
        <f t="shared" si="0"/>
        <v>1005.9</v>
      </c>
      <c r="H36">
        <f t="shared" si="1"/>
        <v>1</v>
      </c>
    </row>
    <row r="37" spans="1:17" x14ac:dyDescent="0.25">
      <c r="A37" s="14">
        <v>44067</v>
      </c>
      <c r="B37" s="4" t="s">
        <v>15</v>
      </c>
      <c r="C37" s="4" t="s">
        <v>41</v>
      </c>
      <c r="D37" s="5" t="s">
        <v>23</v>
      </c>
      <c r="E37" s="6">
        <v>3</v>
      </c>
      <c r="F37" s="7">
        <v>275</v>
      </c>
      <c r="G37" s="8">
        <f t="shared" si="0"/>
        <v>825</v>
      </c>
      <c r="H37">
        <f t="shared" si="1"/>
        <v>1</v>
      </c>
    </row>
    <row r="38" spans="1:17" x14ac:dyDescent="0.25">
      <c r="A38" s="14">
        <v>44084</v>
      </c>
      <c r="B38" s="4" t="s">
        <v>9</v>
      </c>
      <c r="C38" s="4" t="s">
        <v>35</v>
      </c>
      <c r="D38" s="5" t="s">
        <v>8</v>
      </c>
      <c r="E38" s="6">
        <v>7</v>
      </c>
      <c r="F38" s="7">
        <v>1.29</v>
      </c>
      <c r="G38" s="8">
        <f t="shared" si="0"/>
        <v>9.0300000000000011</v>
      </c>
      <c r="H38">
        <f t="shared" si="1"/>
        <v>1</v>
      </c>
      <c r="J38" s="9" t="s">
        <v>54</v>
      </c>
      <c r="K38" s="9"/>
      <c r="L38" s="9"/>
      <c r="M38" s="9"/>
      <c r="N38" s="9"/>
    </row>
    <row r="39" spans="1:17" x14ac:dyDescent="0.25">
      <c r="A39" s="14">
        <v>44101</v>
      </c>
      <c r="B39" s="4" t="s">
        <v>15</v>
      </c>
      <c r="C39" s="4" t="s">
        <v>42</v>
      </c>
      <c r="D39" s="5" t="s">
        <v>14</v>
      </c>
      <c r="E39" s="6">
        <v>76</v>
      </c>
      <c r="F39" s="7">
        <v>1.99</v>
      </c>
      <c r="G39" s="8">
        <f t="shared" si="0"/>
        <v>151.24</v>
      </c>
      <c r="H39">
        <f t="shared" si="1"/>
        <v>1</v>
      </c>
    </row>
    <row r="40" spans="1:17" x14ac:dyDescent="0.25">
      <c r="A40" s="14">
        <v>44118</v>
      </c>
      <c r="B40" s="4" t="s">
        <v>15</v>
      </c>
      <c r="C40" s="4" t="s">
        <v>18</v>
      </c>
      <c r="D40" s="5" t="s">
        <v>11</v>
      </c>
      <c r="E40" s="6">
        <v>57</v>
      </c>
      <c r="F40" s="7">
        <v>19.989999999999998</v>
      </c>
      <c r="G40" s="8">
        <f t="shared" si="0"/>
        <v>1139.4299999999998</v>
      </c>
      <c r="H40">
        <f>COUNTIF($C$2:$C$44,C40)</f>
        <v>1</v>
      </c>
      <c r="J40" t="s">
        <v>55</v>
      </c>
      <c r="K40">
        <f>SUMIFS(E2:E44,C2:C44,"Jones",D2:D44,"pencil")</f>
        <v>130</v>
      </c>
      <c r="M40" s="10" t="s">
        <v>56</v>
      </c>
      <c r="N40" s="10" t="s">
        <v>48</v>
      </c>
    </row>
    <row r="41" spans="1:17" x14ac:dyDescent="0.25">
      <c r="A41" s="14">
        <v>44135</v>
      </c>
      <c r="B41" s="4" t="s">
        <v>9</v>
      </c>
      <c r="C41" s="4" t="s">
        <v>43</v>
      </c>
      <c r="D41" s="5" t="s">
        <v>8</v>
      </c>
      <c r="E41" s="6">
        <v>14</v>
      </c>
      <c r="F41" s="7">
        <v>1.29</v>
      </c>
      <c r="G41" s="8">
        <f t="shared" si="0"/>
        <v>18.060000000000002</v>
      </c>
      <c r="H41">
        <f t="shared" si="1"/>
        <v>1</v>
      </c>
      <c r="M41" s="10" t="s">
        <v>26</v>
      </c>
      <c r="N41" t="s">
        <v>7</v>
      </c>
      <c r="O41" t="s">
        <v>27</v>
      </c>
    </row>
    <row r="42" spans="1:17" x14ac:dyDescent="0.25">
      <c r="A42" s="14">
        <v>44152</v>
      </c>
      <c r="B42" s="4" t="s">
        <v>9</v>
      </c>
      <c r="C42" s="4" t="s">
        <v>12</v>
      </c>
      <c r="D42" s="5" t="s">
        <v>11</v>
      </c>
      <c r="E42" s="6">
        <v>11</v>
      </c>
      <c r="F42" s="7">
        <v>4.99</v>
      </c>
      <c r="G42" s="8">
        <f t="shared" si="0"/>
        <v>54.89</v>
      </c>
      <c r="H42">
        <f t="shared" si="1"/>
        <v>2</v>
      </c>
      <c r="M42" s="11" t="s">
        <v>8</v>
      </c>
      <c r="N42" s="12">
        <v>130</v>
      </c>
      <c r="O42" s="12">
        <v>130</v>
      </c>
    </row>
    <row r="43" spans="1:17" x14ac:dyDescent="0.25">
      <c r="A43" s="14">
        <v>44169</v>
      </c>
      <c r="B43" s="4" t="s">
        <v>9</v>
      </c>
      <c r="C43" s="4" t="s">
        <v>44</v>
      </c>
      <c r="D43" s="5" t="s">
        <v>11</v>
      </c>
      <c r="E43" s="6">
        <v>94</v>
      </c>
      <c r="F43" s="7">
        <v>19.989999999999998</v>
      </c>
      <c r="G43" s="8">
        <f t="shared" si="0"/>
        <v>1879.06</v>
      </c>
      <c r="H43">
        <f t="shared" si="1"/>
        <v>1</v>
      </c>
      <c r="M43" s="11" t="s">
        <v>24</v>
      </c>
      <c r="N43" s="12">
        <v>16</v>
      </c>
      <c r="O43" s="12">
        <v>16</v>
      </c>
    </row>
    <row r="44" spans="1:17" x14ac:dyDescent="0.25">
      <c r="A44" s="14">
        <v>44186</v>
      </c>
      <c r="B44" s="4" t="s">
        <v>9</v>
      </c>
      <c r="C44" s="4" t="s">
        <v>17</v>
      </c>
      <c r="D44" s="5" t="s">
        <v>11</v>
      </c>
      <c r="E44" s="6">
        <v>28</v>
      </c>
      <c r="F44" s="7">
        <v>4.99</v>
      </c>
      <c r="G44" s="8">
        <f t="shared" si="0"/>
        <v>139.72</v>
      </c>
      <c r="H44">
        <f t="shared" si="1"/>
        <v>2</v>
      </c>
      <c r="M44" s="11" t="s">
        <v>14</v>
      </c>
      <c r="N44" s="12">
        <v>64</v>
      </c>
      <c r="O44" s="12">
        <v>64</v>
      </c>
    </row>
    <row r="45" spans="1:17" x14ac:dyDescent="0.25">
      <c r="M45" s="11" t="s">
        <v>11</v>
      </c>
      <c r="N45" s="12">
        <v>4</v>
      </c>
      <c r="O45" s="12">
        <v>4</v>
      </c>
    </row>
    <row r="46" spans="1:17" x14ac:dyDescent="0.25">
      <c r="M46" s="11" t="s">
        <v>27</v>
      </c>
      <c r="N46" s="12">
        <v>214</v>
      </c>
      <c r="O46" s="12">
        <v>214</v>
      </c>
    </row>
    <row r="47" spans="1:17" x14ac:dyDescent="0.25">
      <c r="J47" s="15"/>
      <c r="K47" s="15"/>
      <c r="L47" s="15"/>
      <c r="M47" s="15"/>
      <c r="N47" s="15"/>
      <c r="O47" s="15"/>
      <c r="P47" s="15"/>
    </row>
    <row r="48" spans="1:17" x14ac:dyDescent="0.25">
      <c r="A48" s="9" t="s">
        <v>58</v>
      </c>
      <c r="B48" s="9"/>
      <c r="C48" s="9"/>
      <c r="D48" s="9"/>
      <c r="E48" s="9"/>
      <c r="F48" s="9"/>
      <c r="G48" s="9"/>
    </row>
    <row r="50" spans="1:20" x14ac:dyDescent="0.25">
      <c r="B50">
        <f>COUNTIFS(D2:D44,"Pencil",C2:C44,"Moni")</f>
        <v>1</v>
      </c>
      <c r="J50" s="15"/>
      <c r="K50" s="15"/>
      <c r="L50" s="15"/>
      <c r="M50" s="15"/>
      <c r="N50" s="15"/>
      <c r="O50" s="15"/>
      <c r="P50" s="15"/>
    </row>
    <row r="54" spans="1:20" x14ac:dyDescent="0.25">
      <c r="J54" s="9" t="s">
        <v>57</v>
      </c>
      <c r="K54" s="9"/>
      <c r="L54" s="9"/>
      <c r="M54" s="9"/>
      <c r="N54" s="9"/>
      <c r="O54" s="9"/>
      <c r="P54" s="9"/>
      <c r="Q54" s="9"/>
      <c r="R54" s="9"/>
      <c r="S54" s="9"/>
      <c r="T54" s="9"/>
    </row>
    <row r="55" spans="1:20" x14ac:dyDescent="0.25">
      <c r="A55" s="9" t="s">
        <v>60</v>
      </c>
      <c r="B55" s="9"/>
      <c r="C55" s="9"/>
      <c r="D55" s="9"/>
      <c r="E55" s="9"/>
      <c r="F55" s="9"/>
      <c r="G55" s="9"/>
      <c r="H55" s="9"/>
    </row>
    <row r="56" spans="1:20" x14ac:dyDescent="0.25">
      <c r="L56">
        <f>COUNTIFS(A1:A44,"&gt;10-02-2019",B1:B44,"east")</f>
        <v>12</v>
      </c>
    </row>
    <row r="57" spans="1:20" x14ac:dyDescent="0.25">
      <c r="A57" t="s">
        <v>34</v>
      </c>
      <c r="L57" s="10" t="s">
        <v>0</v>
      </c>
      <c r="M57" t="s">
        <v>66</v>
      </c>
    </row>
    <row r="58" spans="1:20" x14ac:dyDescent="0.25">
      <c r="B58">
        <f>COUNTIF(C2:C44,A57)</f>
        <v>8</v>
      </c>
    </row>
    <row r="59" spans="1:20" x14ac:dyDescent="0.25">
      <c r="B59" t="b">
        <f>COUNTIF(C2:C44,A57)&gt;5</f>
        <v>1</v>
      </c>
      <c r="L59" s="10" t="s">
        <v>26</v>
      </c>
      <c r="M59" t="s">
        <v>65</v>
      </c>
    </row>
    <row r="60" spans="1:20" x14ac:dyDescent="0.25">
      <c r="L60" s="11" t="s">
        <v>63</v>
      </c>
      <c r="M60" s="12">
        <v>12</v>
      </c>
    </row>
    <row r="61" spans="1:20" x14ac:dyDescent="0.25">
      <c r="L61" s="11" t="s">
        <v>64</v>
      </c>
      <c r="M61" s="12">
        <v>7</v>
      </c>
    </row>
    <row r="62" spans="1:20" x14ac:dyDescent="0.25">
      <c r="L62" s="11" t="s">
        <v>27</v>
      </c>
      <c r="M62" s="12">
        <v>19</v>
      </c>
    </row>
    <row r="63" spans="1:20" x14ac:dyDescent="0.25">
      <c r="K63" s="17" t="s">
        <v>55</v>
      </c>
    </row>
    <row r="68" spans="1:8" x14ac:dyDescent="0.25">
      <c r="A68" s="9"/>
      <c r="B68" s="9"/>
      <c r="C68" s="9"/>
      <c r="D68" s="9"/>
      <c r="E68" s="9"/>
      <c r="F68" s="9"/>
      <c r="G68" s="9"/>
      <c r="H68" s="9"/>
    </row>
    <row r="70" spans="1:8" x14ac:dyDescent="0.25">
      <c r="A70" s="20" t="s">
        <v>61</v>
      </c>
      <c r="B70" s="19" t="s">
        <v>62</v>
      </c>
    </row>
    <row r="73" spans="1:8" x14ac:dyDescent="0.25">
      <c r="A73" t="s">
        <v>13</v>
      </c>
      <c r="B73">
        <f>SUMIFS($G$2:$G$44,$C$2:C$44,A73,$E$2:$E$44,"&gt;40")</f>
        <v>413.54</v>
      </c>
    </row>
    <row r="75" spans="1:8" x14ac:dyDescent="0.25">
      <c r="D75" s="10" t="s">
        <v>1</v>
      </c>
      <c r="E75" t="s">
        <v>13</v>
      </c>
    </row>
    <row r="77" spans="1:8" x14ac:dyDescent="0.25">
      <c r="D77" t="s">
        <v>28</v>
      </c>
    </row>
    <row r="78" spans="1:8" x14ac:dyDescent="0.25">
      <c r="D78" s="12">
        <v>413.54</v>
      </c>
    </row>
  </sheetData>
  <mergeCells count="9">
    <mergeCell ref="A68:H68"/>
    <mergeCell ref="A48:G48"/>
    <mergeCell ref="A55:H55"/>
    <mergeCell ref="J54:T54"/>
    <mergeCell ref="J2:O2"/>
    <mergeCell ref="J10:O10"/>
    <mergeCell ref="J20:R20"/>
    <mergeCell ref="J29:S29"/>
    <mergeCell ref="J38:N38"/>
  </mergeCells>
  <dataValidations count="6">
    <dataValidation type="list" allowBlank="1" showInputMessage="1" showErrorMessage="1" sqref="I4">
      <formula1>"West, Central, east"</formula1>
    </dataValidation>
    <dataValidation type="list" allowBlank="1" showInputMessage="1" showErrorMessage="1" sqref="I12">
      <formula1>"Pencil,Binder, Pen Set,Binder,pen"</formula1>
    </dataValidation>
    <dataValidation type="list" allowBlank="1" showInputMessage="1" showErrorMessage="1" sqref="I22">
      <formula1>"Central, East, West"</formula1>
    </dataValidation>
    <dataValidation type="list" allowBlank="1" showInputMessage="1" showErrorMessage="1" sqref="I23">
      <formula1>"Binder,Desk ,Pen Set,Pencil"</formula1>
    </dataValidation>
    <dataValidation type="list" allowBlank="1" showInputMessage="1" showErrorMessage="1" sqref="A57">
      <formula1>$C$2:$C$44</formula1>
    </dataValidation>
    <dataValidation type="list" allowBlank="1" showInputMessage="1" showErrorMessage="1" sqref="A73">
      <formula1>"Jones,Kiveli,lardine,Gill,Sorvino,Smith"</formula1>
    </dataValidation>
  </dataValidations>
  <pageMargins left="0.7" right="0.7" top="0.75" bottom="0.75" header="0.3" footer="0.3"/>
  <drawing r:id="rId8"/>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2024-05-20T12:16:40Z</dcterms:created>
  <dcterms:modified xsi:type="dcterms:W3CDTF">2024-05-21T02:43:20Z</dcterms:modified>
</cp:coreProperties>
</file>