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12" i="2"/>
  <c r="W14"/>
  <c r="W15"/>
  <c r="V14"/>
  <c r="U12"/>
  <c r="U13"/>
  <c r="U14"/>
  <c r="U15"/>
  <c r="U11"/>
  <c r="G18"/>
  <c r="W13" s="1"/>
  <c r="I12"/>
  <c r="K12" s="1"/>
  <c r="R12" s="1"/>
  <c r="I13"/>
  <c r="K13" s="1"/>
  <c r="I14"/>
  <c r="K14" s="1"/>
  <c r="I15"/>
  <c r="K15" s="1"/>
  <c r="Q15" s="1"/>
  <c r="AQ10" i="1"/>
  <c r="AQ11"/>
  <c r="AQ12"/>
  <c r="AP9"/>
  <c r="AP10"/>
  <c r="AP11"/>
  <c r="AP12"/>
  <c r="AP8"/>
  <c r="AQ8" s="1"/>
  <c r="I11" i="2" s="1"/>
  <c r="V11" s="1"/>
  <c r="AO9" i="1"/>
  <c r="AQ9" s="1"/>
  <c r="AO10"/>
  <c r="AO11"/>
  <c r="AO12"/>
  <c r="AO8"/>
  <c r="AN9"/>
  <c r="AN10"/>
  <c r="AN11"/>
  <c r="AN12"/>
  <c r="AN8"/>
  <c r="W11" i="2" l="1"/>
  <c r="V13"/>
  <c r="M14"/>
  <c r="R14"/>
  <c r="Q14"/>
  <c r="N14"/>
  <c r="L13"/>
  <c r="Q13"/>
  <c r="R13"/>
  <c r="R15"/>
  <c r="S15" s="1"/>
  <c r="K11"/>
  <c r="M11" s="1"/>
  <c r="Q12"/>
  <c r="S12" s="1"/>
  <c r="V15"/>
  <c r="V12"/>
  <c r="Q11"/>
  <c r="N15"/>
  <c r="M15"/>
  <c r="L15"/>
  <c r="O15" s="1"/>
  <c r="N11"/>
  <c r="N12"/>
  <c r="M12"/>
  <c r="L12"/>
  <c r="M13"/>
  <c r="N13"/>
  <c r="L14"/>
  <c r="O14"/>
  <c r="O13" l="1"/>
  <c r="L11"/>
  <c r="R11"/>
  <c r="S13"/>
  <c r="X14"/>
  <c r="X15"/>
  <c r="S14"/>
  <c r="S11"/>
  <c r="O11"/>
  <c r="X11" s="1"/>
  <c r="O12"/>
  <c r="X12" s="1"/>
  <c r="X13" l="1"/>
</calcChain>
</file>

<file path=xl/sharedStrings.xml><?xml version="1.0" encoding="utf-8"?>
<sst xmlns="http://schemas.openxmlformats.org/spreadsheetml/2006/main" count="306" uniqueCount="73">
  <si>
    <t>S.NO.</t>
  </si>
  <si>
    <t>YEAR</t>
  </si>
  <si>
    <t>MONTH</t>
  </si>
  <si>
    <t>EMP. CODE</t>
  </si>
  <si>
    <t>EMP. NAME</t>
  </si>
  <si>
    <t>FATHER NAME</t>
  </si>
  <si>
    <t>CONTACTS</t>
  </si>
  <si>
    <t>NOV</t>
  </si>
  <si>
    <t>E501</t>
  </si>
  <si>
    <t>E502</t>
  </si>
  <si>
    <t>E503</t>
  </si>
  <si>
    <t>E504</t>
  </si>
  <si>
    <t>E505</t>
  </si>
  <si>
    <t>SUJIT PAL</t>
  </si>
  <si>
    <t>RAJ KUMAR</t>
  </si>
  <si>
    <t>RAMESH SINGH</t>
  </si>
  <si>
    <t>RAM SINGH</t>
  </si>
  <si>
    <t>SANDEEP KUMAR</t>
  </si>
  <si>
    <t>LAKHAN SINGH</t>
  </si>
  <si>
    <t>MON</t>
  </si>
  <si>
    <t>TUE</t>
  </si>
  <si>
    <t>WED</t>
  </si>
  <si>
    <t>THU</t>
  </si>
  <si>
    <t>FRI</t>
  </si>
  <si>
    <t>SAT</t>
  </si>
  <si>
    <t>SUN</t>
  </si>
  <si>
    <t>TOTAL</t>
  </si>
  <si>
    <t>DAYS</t>
  </si>
  <si>
    <t>WORKING</t>
  </si>
  <si>
    <t>PRESENT</t>
  </si>
  <si>
    <t>ABSENT</t>
  </si>
  <si>
    <t>LEAVE</t>
  </si>
  <si>
    <t>H</t>
  </si>
  <si>
    <t>P</t>
  </si>
  <si>
    <t>A</t>
  </si>
  <si>
    <t>L</t>
  </si>
  <si>
    <t>EMPLOYEE DETAILS</t>
  </si>
  <si>
    <t>DA</t>
  </si>
  <si>
    <t>TA</t>
  </si>
  <si>
    <t>HRA</t>
  </si>
  <si>
    <t>GS</t>
  </si>
  <si>
    <t>ALLOWANCES</t>
  </si>
  <si>
    <t>BS</t>
  </si>
  <si>
    <t>WORKING DAYS</t>
  </si>
  <si>
    <t>PER DAY INCOME</t>
  </si>
  <si>
    <t>MONTHLY SALARY</t>
  </si>
  <si>
    <t>DEDUCTIONS</t>
  </si>
  <si>
    <t>PF</t>
  </si>
  <si>
    <t>ESI</t>
  </si>
  <si>
    <t>DED</t>
  </si>
  <si>
    <t>NET SALARY</t>
  </si>
  <si>
    <t>TOTAL  DAYS</t>
  </si>
  <si>
    <t>IN HAND SALARY</t>
  </si>
  <si>
    <t>EMPLOYEE NET SALARY</t>
  </si>
  <si>
    <t>NS</t>
  </si>
  <si>
    <t>FULL FORMS</t>
  </si>
  <si>
    <t>BASIC SALARY</t>
  </si>
  <si>
    <t>DEARNESS ALLOWANCE</t>
  </si>
  <si>
    <t>TRANSPORT ALLOWANCE</t>
  </si>
  <si>
    <t>HOUSE RENT ALLOWANCE</t>
  </si>
  <si>
    <t>GROSS SALARY</t>
  </si>
  <si>
    <t>PROVIDENT FUND</t>
  </si>
  <si>
    <t>EMPLOYEE STATE INSURANCE</t>
  </si>
  <si>
    <t>CONDITIONS</t>
  </si>
  <si>
    <t>=BS*15%</t>
  </si>
  <si>
    <t>=WORKING DAYS*PER DAY INCOME</t>
  </si>
  <si>
    <t>=BS*20%</t>
  </si>
  <si>
    <t>=BS*30%</t>
  </si>
  <si>
    <t>=BS+DA+TA+HRA</t>
  </si>
  <si>
    <t>=BS*12%</t>
  </si>
  <si>
    <t>=BS*3.5%</t>
  </si>
  <si>
    <t>=PF+ESI</t>
  </si>
  <si>
    <t>=GS-DED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</si>
</sst>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9" fontId="3" fillId="0" borderId="1" xfId="0" applyNumberFormat="1" applyFont="1" applyBorder="1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43" fontId="3" fillId="0" borderId="1" xfId="1" applyFont="1" applyBorder="1"/>
    <xf numFmtId="43" fontId="3" fillId="0" borderId="1" xfId="1" applyFont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 indent="1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9802363" cy="937629"/>
    <xdr:sp macro="" textlink="">
      <xdr:nvSpPr>
        <xdr:cNvPr id="2" name="Rectangle 1"/>
        <xdr:cNvSpPr/>
      </xdr:nvSpPr>
      <xdr:spPr>
        <a:xfrm>
          <a:off x="1409700" y="0"/>
          <a:ext cx="98023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ATTENDANCE DATABASE REPORT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8095550" cy="937629"/>
    <xdr:sp macro="" textlink="">
      <xdr:nvSpPr>
        <xdr:cNvPr id="2" name="Rectangle 1"/>
        <xdr:cNvSpPr/>
      </xdr:nvSpPr>
      <xdr:spPr>
        <a:xfrm>
          <a:off x="1457325" y="0"/>
          <a:ext cx="809555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SALARY DATABASE REPORT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Q12"/>
  <sheetViews>
    <sheetView tabSelected="1" workbookViewId="0">
      <selection activeCell="F21" sqref="F21:F24"/>
    </sheetView>
  </sheetViews>
  <sheetFormatPr defaultRowHeight="15"/>
  <cols>
    <col min="1" max="1" width="1.42578125" customWidth="1"/>
    <col min="2" max="2" width="6" customWidth="1"/>
    <col min="3" max="3" width="5.42578125" customWidth="1"/>
    <col min="4" max="4" width="7.85546875" customWidth="1"/>
    <col min="5" max="5" width="10.7109375" bestFit="1" customWidth="1"/>
    <col min="6" max="6" width="16.28515625" bestFit="1" customWidth="1"/>
    <col min="7" max="7" width="14.42578125" bestFit="1" customWidth="1"/>
    <col min="8" max="8" width="11" bestFit="1" customWidth="1"/>
    <col min="9" max="9" width="5.5703125" bestFit="1" customWidth="1"/>
    <col min="10" max="10" width="4.28515625" bestFit="1" customWidth="1"/>
    <col min="11" max="11" width="5.140625" bestFit="1" customWidth="1"/>
    <col min="12" max="12" width="4.7109375" bestFit="1" customWidth="1"/>
    <col min="13" max="13" width="3.7109375" bestFit="1" customWidth="1"/>
    <col min="14" max="14" width="4.28515625" bestFit="1" customWidth="1"/>
    <col min="15" max="15" width="4.7109375" bestFit="1" customWidth="1"/>
    <col min="16" max="16" width="5.5703125" bestFit="1" customWidth="1"/>
    <col min="17" max="17" width="4.28515625" bestFit="1" customWidth="1"/>
    <col min="18" max="18" width="5.140625" bestFit="1" customWidth="1"/>
    <col min="19" max="19" width="4.7109375" bestFit="1" customWidth="1"/>
    <col min="20" max="20" width="3.7109375" bestFit="1" customWidth="1"/>
    <col min="21" max="21" width="4.28515625" bestFit="1" customWidth="1"/>
    <col min="22" max="22" width="4.7109375" bestFit="1" customWidth="1"/>
    <col min="23" max="23" width="5.5703125" bestFit="1" customWidth="1"/>
    <col min="24" max="24" width="4.28515625" bestFit="1" customWidth="1"/>
    <col min="25" max="25" width="5.140625" bestFit="1" customWidth="1"/>
    <col min="26" max="26" width="4.7109375" bestFit="1" customWidth="1"/>
    <col min="27" max="27" width="3.7109375" bestFit="1" customWidth="1"/>
    <col min="28" max="28" width="4.28515625" bestFit="1" customWidth="1"/>
    <col min="29" max="29" width="4.7109375" bestFit="1" customWidth="1"/>
    <col min="30" max="30" width="5.5703125" bestFit="1" customWidth="1"/>
    <col min="31" max="31" width="4.28515625" bestFit="1" customWidth="1"/>
    <col min="32" max="32" width="5.140625" bestFit="1" customWidth="1"/>
    <col min="33" max="33" width="4.7109375" bestFit="1" customWidth="1"/>
    <col min="34" max="34" width="3.7109375" bestFit="1" customWidth="1"/>
    <col min="35" max="35" width="4.28515625" bestFit="1" customWidth="1"/>
    <col min="36" max="36" width="4.7109375" bestFit="1" customWidth="1"/>
    <col min="37" max="37" width="5.5703125" bestFit="1" customWidth="1"/>
    <col min="38" max="38" width="4.28515625" bestFit="1" customWidth="1"/>
    <col min="43" max="43" width="10.5703125" customWidth="1"/>
  </cols>
  <sheetData>
    <row r="1" spans="2:4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2:4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2:4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2:4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2:4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2:43">
      <c r="B6" s="23" t="s">
        <v>0</v>
      </c>
      <c r="C6" s="23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6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3" t="s">
        <v>24</v>
      </c>
      <c r="O6" s="3" t="s">
        <v>25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3" t="s">
        <v>25</v>
      </c>
      <c r="W6" s="3" t="s">
        <v>19</v>
      </c>
      <c r="X6" s="3" t="s">
        <v>20</v>
      </c>
      <c r="Y6" s="3" t="s">
        <v>21</v>
      </c>
      <c r="Z6" s="3" t="s">
        <v>22</v>
      </c>
      <c r="AA6" s="3" t="s">
        <v>23</v>
      </c>
      <c r="AB6" s="3" t="s">
        <v>24</v>
      </c>
      <c r="AC6" s="3" t="s">
        <v>25</v>
      </c>
      <c r="AD6" s="3" t="s">
        <v>19</v>
      </c>
      <c r="AE6" s="3" t="s">
        <v>20</v>
      </c>
      <c r="AF6" s="3" t="s">
        <v>21</v>
      </c>
      <c r="AG6" s="3" t="s">
        <v>22</v>
      </c>
      <c r="AH6" s="3" t="s">
        <v>23</v>
      </c>
      <c r="AI6" s="3" t="s">
        <v>24</v>
      </c>
      <c r="AJ6" s="3" t="s">
        <v>25</v>
      </c>
      <c r="AK6" s="3" t="s">
        <v>19</v>
      </c>
      <c r="AL6" s="3" t="s">
        <v>20</v>
      </c>
      <c r="AM6" s="4" t="s">
        <v>26</v>
      </c>
      <c r="AN6" s="4" t="s">
        <v>29</v>
      </c>
      <c r="AO6" s="4" t="s">
        <v>30</v>
      </c>
      <c r="AP6" s="4" t="s">
        <v>31</v>
      </c>
      <c r="AQ6" s="4" t="s">
        <v>28</v>
      </c>
    </row>
    <row r="7" spans="2:43">
      <c r="B7" s="23"/>
      <c r="C7" s="23"/>
      <c r="D7" s="23"/>
      <c r="E7" s="23"/>
      <c r="F7" s="23"/>
      <c r="G7" s="23"/>
      <c r="H7" s="23"/>
      <c r="I7" s="3">
        <v>1</v>
      </c>
      <c r="J7" s="3">
        <v>2</v>
      </c>
      <c r="K7" s="3">
        <v>3</v>
      </c>
      <c r="L7" s="3">
        <v>4</v>
      </c>
      <c r="M7" s="3">
        <v>5</v>
      </c>
      <c r="N7" s="3">
        <v>6</v>
      </c>
      <c r="O7" s="3">
        <v>7</v>
      </c>
      <c r="P7" s="3">
        <v>8</v>
      </c>
      <c r="Q7" s="3">
        <v>9</v>
      </c>
      <c r="R7" s="3">
        <v>10</v>
      </c>
      <c r="S7" s="3">
        <v>11</v>
      </c>
      <c r="T7" s="3">
        <v>12</v>
      </c>
      <c r="U7" s="3">
        <v>13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3">
        <v>19</v>
      </c>
      <c r="AB7" s="3">
        <v>20</v>
      </c>
      <c r="AC7" s="3">
        <v>21</v>
      </c>
      <c r="AD7" s="3">
        <v>22</v>
      </c>
      <c r="AE7" s="3">
        <v>23</v>
      </c>
      <c r="AF7" s="3">
        <v>24</v>
      </c>
      <c r="AG7" s="3">
        <v>25</v>
      </c>
      <c r="AH7" s="3">
        <v>26</v>
      </c>
      <c r="AI7" s="3">
        <v>27</v>
      </c>
      <c r="AJ7" s="3">
        <v>28</v>
      </c>
      <c r="AK7" s="3">
        <v>29</v>
      </c>
      <c r="AL7" s="3">
        <v>30</v>
      </c>
      <c r="AM7" s="5" t="s">
        <v>27</v>
      </c>
      <c r="AN7" s="5" t="s">
        <v>27</v>
      </c>
      <c r="AO7" s="5" t="s">
        <v>27</v>
      </c>
      <c r="AP7" s="5" t="s">
        <v>27</v>
      </c>
      <c r="AQ7" s="5" t="s">
        <v>27</v>
      </c>
    </row>
    <row r="8" spans="2:43">
      <c r="B8" s="2">
        <v>1</v>
      </c>
      <c r="C8" s="2">
        <v>2019</v>
      </c>
      <c r="D8" s="2" t="s">
        <v>7</v>
      </c>
      <c r="E8" s="2" t="s">
        <v>8</v>
      </c>
      <c r="F8" s="2" t="s">
        <v>14</v>
      </c>
      <c r="G8" s="2" t="s">
        <v>13</v>
      </c>
      <c r="H8" s="2">
        <v>9856352147</v>
      </c>
      <c r="I8" s="2" t="s">
        <v>33</v>
      </c>
      <c r="J8" s="2" t="s">
        <v>33</v>
      </c>
      <c r="K8" s="2" t="s">
        <v>33</v>
      </c>
      <c r="L8" s="2" t="s">
        <v>33</v>
      </c>
      <c r="M8" s="2" t="s">
        <v>33</v>
      </c>
      <c r="N8" s="2" t="s">
        <v>33</v>
      </c>
      <c r="O8" s="2" t="s">
        <v>32</v>
      </c>
      <c r="P8" s="2" t="s">
        <v>33</v>
      </c>
      <c r="Q8" s="2" t="s">
        <v>33</v>
      </c>
      <c r="R8" s="2" t="s">
        <v>33</v>
      </c>
      <c r="S8" s="2" t="s">
        <v>33</v>
      </c>
      <c r="T8" s="2" t="s">
        <v>34</v>
      </c>
      <c r="U8" s="2" t="s">
        <v>34</v>
      </c>
      <c r="V8" s="2" t="s">
        <v>32</v>
      </c>
      <c r="W8" s="2" t="s">
        <v>33</v>
      </c>
      <c r="X8" s="2" t="s">
        <v>33</v>
      </c>
      <c r="Y8" s="2" t="s">
        <v>33</v>
      </c>
      <c r="Z8" s="2" t="s">
        <v>33</v>
      </c>
      <c r="AA8" s="2" t="s">
        <v>33</v>
      </c>
      <c r="AB8" s="2" t="s">
        <v>33</v>
      </c>
      <c r="AC8" s="2" t="s">
        <v>32</v>
      </c>
      <c r="AD8" s="2" t="s">
        <v>33</v>
      </c>
      <c r="AE8" s="2" t="s">
        <v>34</v>
      </c>
      <c r="AF8" s="2" t="s">
        <v>33</v>
      </c>
      <c r="AG8" s="2" t="s">
        <v>33</v>
      </c>
      <c r="AH8" s="2" t="s">
        <v>34</v>
      </c>
      <c r="AI8" s="2" t="s">
        <v>33</v>
      </c>
      <c r="AJ8" s="2" t="s">
        <v>32</v>
      </c>
      <c r="AK8" s="2" t="s">
        <v>35</v>
      </c>
      <c r="AL8" s="2" t="s">
        <v>33</v>
      </c>
      <c r="AM8" s="2">
        <v>30</v>
      </c>
      <c r="AN8" s="2">
        <f>COUNTIF(I8:AL8,"P")</f>
        <v>21</v>
      </c>
      <c r="AO8" s="2">
        <f>COUNTIF(I8:AL8,"A")</f>
        <v>4</v>
      </c>
      <c r="AP8" s="2">
        <f>COUNTIF(I8:AL8,"L")</f>
        <v>1</v>
      </c>
      <c r="AQ8" s="2">
        <f>AM8-AO8-AP8</f>
        <v>25</v>
      </c>
    </row>
    <row r="9" spans="2:43">
      <c r="B9" s="2">
        <v>2</v>
      </c>
      <c r="C9" s="2">
        <v>2019</v>
      </c>
      <c r="D9" s="2" t="s">
        <v>7</v>
      </c>
      <c r="E9" s="2" t="s">
        <v>9</v>
      </c>
      <c r="F9" s="2" t="s">
        <v>15</v>
      </c>
      <c r="G9" s="2" t="s">
        <v>16</v>
      </c>
      <c r="H9" s="2">
        <v>9652154213</v>
      </c>
      <c r="I9" s="2" t="s">
        <v>33</v>
      </c>
      <c r="J9" s="2" t="s">
        <v>33</v>
      </c>
      <c r="K9" s="2" t="s">
        <v>33</v>
      </c>
      <c r="L9" s="2" t="s">
        <v>33</v>
      </c>
      <c r="M9" s="2" t="s">
        <v>33</v>
      </c>
      <c r="N9" s="2" t="s">
        <v>33</v>
      </c>
      <c r="O9" s="2" t="s">
        <v>32</v>
      </c>
      <c r="P9" s="2" t="s">
        <v>33</v>
      </c>
      <c r="Q9" s="2" t="s">
        <v>33</v>
      </c>
      <c r="R9" s="2" t="s">
        <v>33</v>
      </c>
      <c r="S9" s="2" t="s">
        <v>33</v>
      </c>
      <c r="T9" s="2" t="s">
        <v>35</v>
      </c>
      <c r="U9" s="2" t="s">
        <v>33</v>
      </c>
      <c r="V9" s="2" t="s">
        <v>32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B9" s="2" t="s">
        <v>33</v>
      </c>
      <c r="AC9" s="2" t="s">
        <v>32</v>
      </c>
      <c r="AD9" s="2" t="s">
        <v>33</v>
      </c>
      <c r="AE9" s="2" t="s">
        <v>35</v>
      </c>
      <c r="AF9" s="2" t="s">
        <v>33</v>
      </c>
      <c r="AG9" s="2" t="s">
        <v>33</v>
      </c>
      <c r="AH9" s="2" t="s">
        <v>34</v>
      </c>
      <c r="AI9" s="2" t="s">
        <v>35</v>
      </c>
      <c r="AJ9" s="2" t="s">
        <v>32</v>
      </c>
      <c r="AK9" s="2" t="s">
        <v>33</v>
      </c>
      <c r="AL9" s="2" t="s">
        <v>33</v>
      </c>
      <c r="AM9" s="2">
        <v>30</v>
      </c>
      <c r="AN9" s="2">
        <f t="shared" ref="AN9:AN12" si="0">COUNTIF(I9:AL9,"P")</f>
        <v>22</v>
      </c>
      <c r="AO9" s="2">
        <f t="shared" ref="AO9:AO12" si="1">COUNTIF(I9:AL9,"A")</f>
        <v>1</v>
      </c>
      <c r="AP9" s="2">
        <f t="shared" ref="AP9:AP12" si="2">COUNTIF(I9:AL9,"L")</f>
        <v>3</v>
      </c>
      <c r="AQ9" s="2">
        <f t="shared" ref="AQ9:AQ12" si="3">AM9-AO9-AP9</f>
        <v>26</v>
      </c>
    </row>
    <row r="10" spans="2:43">
      <c r="B10" s="2">
        <v>3</v>
      </c>
      <c r="C10" s="2">
        <v>2019</v>
      </c>
      <c r="D10" s="2" t="s">
        <v>7</v>
      </c>
      <c r="E10" s="2" t="s">
        <v>10</v>
      </c>
      <c r="F10" s="2" t="s">
        <v>17</v>
      </c>
      <c r="G10" s="2" t="s">
        <v>18</v>
      </c>
      <c r="H10" s="2">
        <v>9663521547</v>
      </c>
      <c r="I10" s="2" t="s">
        <v>33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 t="s">
        <v>32</v>
      </c>
      <c r="P10" s="2" t="s">
        <v>33</v>
      </c>
      <c r="Q10" s="2" t="s">
        <v>33</v>
      </c>
      <c r="R10" s="2" t="s">
        <v>33</v>
      </c>
      <c r="S10" s="2" t="s">
        <v>33</v>
      </c>
      <c r="T10" s="2" t="s">
        <v>33</v>
      </c>
      <c r="U10" s="2" t="s">
        <v>33</v>
      </c>
      <c r="V10" s="2" t="s">
        <v>32</v>
      </c>
      <c r="W10" s="2" t="s">
        <v>33</v>
      </c>
      <c r="X10" s="2" t="s">
        <v>33</v>
      </c>
      <c r="Y10" s="2" t="s">
        <v>33</v>
      </c>
      <c r="Z10" s="2" t="s">
        <v>33</v>
      </c>
      <c r="AA10" s="2" t="s">
        <v>33</v>
      </c>
      <c r="AB10" s="2" t="s">
        <v>33</v>
      </c>
      <c r="AC10" s="2" t="s">
        <v>32</v>
      </c>
      <c r="AD10" s="2" t="s">
        <v>33</v>
      </c>
      <c r="AE10" s="2" t="s">
        <v>33</v>
      </c>
      <c r="AF10" s="2" t="s">
        <v>33</v>
      </c>
      <c r="AG10" s="2" t="s">
        <v>33</v>
      </c>
      <c r="AH10" s="2" t="s">
        <v>33</v>
      </c>
      <c r="AI10" s="2" t="s">
        <v>33</v>
      </c>
      <c r="AJ10" s="2" t="s">
        <v>32</v>
      </c>
      <c r="AK10" s="2" t="s">
        <v>33</v>
      </c>
      <c r="AL10" s="2" t="s">
        <v>33</v>
      </c>
      <c r="AM10" s="2">
        <v>30</v>
      </c>
      <c r="AN10" s="2">
        <f t="shared" si="0"/>
        <v>26</v>
      </c>
      <c r="AO10" s="2">
        <f t="shared" si="1"/>
        <v>0</v>
      </c>
      <c r="AP10" s="2">
        <f t="shared" si="2"/>
        <v>0</v>
      </c>
      <c r="AQ10" s="2">
        <f t="shared" si="3"/>
        <v>30</v>
      </c>
    </row>
    <row r="11" spans="2:43">
      <c r="B11" s="2">
        <v>4</v>
      </c>
      <c r="C11" s="2">
        <v>2019</v>
      </c>
      <c r="D11" s="2" t="s">
        <v>7</v>
      </c>
      <c r="E11" s="2" t="s">
        <v>11</v>
      </c>
      <c r="F11" s="2" t="s">
        <v>14</v>
      </c>
      <c r="G11" s="2" t="s">
        <v>13</v>
      </c>
      <c r="H11" s="2">
        <v>9852154781</v>
      </c>
      <c r="I11" s="2" t="s">
        <v>34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 t="s">
        <v>32</v>
      </c>
      <c r="P11" s="2" t="s">
        <v>33</v>
      </c>
      <c r="Q11" s="2" t="s">
        <v>33</v>
      </c>
      <c r="R11" s="2" t="s">
        <v>33</v>
      </c>
      <c r="S11" s="2" t="s">
        <v>33</v>
      </c>
      <c r="T11" s="2" t="s">
        <v>33</v>
      </c>
      <c r="U11" s="2" t="s">
        <v>33</v>
      </c>
      <c r="V11" s="2" t="s">
        <v>32</v>
      </c>
      <c r="W11" s="2" t="s">
        <v>35</v>
      </c>
      <c r="X11" s="2" t="s">
        <v>33</v>
      </c>
      <c r="Y11" s="2" t="s">
        <v>33</v>
      </c>
      <c r="Z11" s="2" t="s">
        <v>34</v>
      </c>
      <c r="AA11" s="2" t="s">
        <v>33</v>
      </c>
      <c r="AB11" s="2" t="s">
        <v>33</v>
      </c>
      <c r="AC11" s="2" t="s">
        <v>32</v>
      </c>
      <c r="AD11" s="2" t="s">
        <v>33</v>
      </c>
      <c r="AE11" s="2" t="s">
        <v>35</v>
      </c>
      <c r="AF11" s="2" t="s">
        <v>35</v>
      </c>
      <c r="AG11" s="2" t="s">
        <v>34</v>
      </c>
      <c r="AH11" s="2" t="s">
        <v>33</v>
      </c>
      <c r="AI11" s="2" t="s">
        <v>33</v>
      </c>
      <c r="AJ11" s="2" t="s">
        <v>32</v>
      </c>
      <c r="AK11" s="2" t="s">
        <v>33</v>
      </c>
      <c r="AL11" s="2" t="s">
        <v>33</v>
      </c>
      <c r="AM11" s="2">
        <v>30</v>
      </c>
      <c r="AN11" s="2">
        <f t="shared" si="0"/>
        <v>20</v>
      </c>
      <c r="AO11" s="2">
        <f t="shared" si="1"/>
        <v>3</v>
      </c>
      <c r="AP11" s="2">
        <f t="shared" si="2"/>
        <v>3</v>
      </c>
      <c r="AQ11" s="2">
        <f t="shared" si="3"/>
        <v>24</v>
      </c>
    </row>
    <row r="12" spans="2:43">
      <c r="B12" s="2">
        <v>5</v>
      </c>
      <c r="C12" s="2">
        <v>2019</v>
      </c>
      <c r="D12" s="2" t="s">
        <v>7</v>
      </c>
      <c r="E12" s="2" t="s">
        <v>12</v>
      </c>
      <c r="F12" s="2" t="s">
        <v>15</v>
      </c>
      <c r="G12" s="2" t="s">
        <v>16</v>
      </c>
      <c r="H12" s="2">
        <v>9965287451</v>
      </c>
      <c r="I12" s="2" t="s">
        <v>35</v>
      </c>
      <c r="J12" s="2" t="s">
        <v>33</v>
      </c>
      <c r="K12" s="2" t="s">
        <v>33</v>
      </c>
      <c r="L12" s="2" t="s">
        <v>34</v>
      </c>
      <c r="M12" s="2" t="s">
        <v>33</v>
      </c>
      <c r="N12" s="2" t="s">
        <v>33</v>
      </c>
      <c r="O12" s="2" t="s">
        <v>32</v>
      </c>
      <c r="P12" s="2" t="s">
        <v>33</v>
      </c>
      <c r="Q12" s="2" t="s">
        <v>33</v>
      </c>
      <c r="R12" s="2" t="s">
        <v>33</v>
      </c>
      <c r="S12" s="2" t="s">
        <v>33</v>
      </c>
      <c r="T12" s="2" t="s">
        <v>33</v>
      </c>
      <c r="U12" s="2" t="s">
        <v>33</v>
      </c>
      <c r="V12" s="2" t="s">
        <v>32</v>
      </c>
      <c r="W12" s="2" t="s">
        <v>33</v>
      </c>
      <c r="X12" s="2" t="s">
        <v>33</v>
      </c>
      <c r="Y12" s="2" t="s">
        <v>33</v>
      </c>
      <c r="Z12" s="2" t="s">
        <v>34</v>
      </c>
      <c r="AA12" s="2" t="s">
        <v>33</v>
      </c>
      <c r="AB12" s="2" t="s">
        <v>33</v>
      </c>
      <c r="AC12" s="2" t="s">
        <v>32</v>
      </c>
      <c r="AD12" s="2" t="s">
        <v>33</v>
      </c>
      <c r="AE12" s="2" t="s">
        <v>33</v>
      </c>
      <c r="AF12" s="2" t="s">
        <v>35</v>
      </c>
      <c r="AG12" s="2" t="s">
        <v>33</v>
      </c>
      <c r="AH12" s="2" t="s">
        <v>33</v>
      </c>
      <c r="AI12" s="2" t="s">
        <v>33</v>
      </c>
      <c r="AJ12" s="2" t="s">
        <v>32</v>
      </c>
      <c r="AK12" s="2" t="s">
        <v>33</v>
      </c>
      <c r="AL12" s="2" t="s">
        <v>33</v>
      </c>
      <c r="AM12" s="2">
        <v>30</v>
      </c>
      <c r="AN12" s="2">
        <f t="shared" si="0"/>
        <v>22</v>
      </c>
      <c r="AO12" s="2">
        <f t="shared" si="1"/>
        <v>2</v>
      </c>
      <c r="AP12" s="2">
        <f t="shared" si="2"/>
        <v>2</v>
      </c>
      <c r="AQ12" s="2">
        <f t="shared" si="3"/>
        <v>26</v>
      </c>
    </row>
  </sheetData>
  <mergeCells count="7">
    <mergeCell ref="H6:H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X21"/>
  <sheetViews>
    <sheetView zoomScale="110" zoomScaleNormal="110" workbookViewId="0">
      <selection activeCell="I20" sqref="I20"/>
    </sheetView>
  </sheetViews>
  <sheetFormatPr defaultRowHeight="15"/>
  <cols>
    <col min="1" max="1" width="2.140625" customWidth="1"/>
    <col min="2" max="2" width="6" customWidth="1"/>
    <col min="3" max="3" width="5.42578125" customWidth="1"/>
    <col min="4" max="4" width="7.85546875" customWidth="1"/>
    <col min="5" max="5" width="10.7109375" bestFit="1" customWidth="1"/>
    <col min="6" max="6" width="16.28515625" bestFit="1" customWidth="1"/>
    <col min="7" max="7" width="14.42578125" bestFit="1" customWidth="1"/>
    <col min="8" max="8" width="12" bestFit="1" customWidth="1"/>
    <col min="9" max="9" width="15.5703125" bestFit="1" customWidth="1"/>
    <col min="10" max="10" width="1.42578125" customWidth="1"/>
    <col min="11" max="11" width="12.7109375" customWidth="1"/>
    <col min="12" max="14" width="9.85546875" customWidth="1"/>
    <col min="15" max="15" width="13" customWidth="1"/>
    <col min="16" max="16" width="1.42578125" customWidth="1"/>
    <col min="17" max="17" width="9.85546875" bestFit="1" customWidth="1"/>
    <col min="18" max="18" width="8.28515625" bestFit="1" customWidth="1"/>
    <col min="19" max="19" width="10.140625" customWidth="1"/>
    <col min="20" max="20" width="1.42578125" customWidth="1"/>
    <col min="21" max="21" width="23.5703125" customWidth="1"/>
    <col min="22" max="22" width="15.5703125" bestFit="1" customWidth="1"/>
    <col min="23" max="23" width="17.7109375" bestFit="1" customWidth="1"/>
    <col min="24" max="24" width="16.42578125" bestFit="1" customWidth="1"/>
    <col min="25" max="25" width="2.85546875" customWidth="1"/>
    <col min="26" max="26" width="10.5703125" customWidth="1"/>
  </cols>
  <sheetData>
    <row r="1" spans="2:2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6.75" customHeight="1"/>
    <row r="7" spans="2:24" ht="15" customHeight="1">
      <c r="B7" s="29" t="s">
        <v>36</v>
      </c>
      <c r="C7" s="29"/>
      <c r="D7" s="29"/>
      <c r="E7" s="29"/>
      <c r="F7" s="29"/>
      <c r="G7" s="29"/>
      <c r="H7" s="29"/>
      <c r="I7" s="29"/>
      <c r="K7" s="27" t="s">
        <v>41</v>
      </c>
      <c r="L7" s="27"/>
      <c r="M7" s="27"/>
      <c r="N7" s="27"/>
      <c r="O7" s="27"/>
      <c r="Q7" s="24" t="s">
        <v>46</v>
      </c>
      <c r="R7" s="24"/>
      <c r="S7" s="24"/>
      <c r="U7" s="25" t="s">
        <v>53</v>
      </c>
      <c r="V7" s="25"/>
      <c r="W7" s="25"/>
      <c r="X7" s="25"/>
    </row>
    <row r="8" spans="2:24" ht="15" customHeight="1">
      <c r="B8" s="29"/>
      <c r="C8" s="29"/>
      <c r="D8" s="29"/>
      <c r="E8" s="29"/>
      <c r="F8" s="29"/>
      <c r="G8" s="29"/>
      <c r="H8" s="29"/>
      <c r="I8" s="29"/>
      <c r="K8" s="27"/>
      <c r="L8" s="27"/>
      <c r="M8" s="27"/>
      <c r="N8" s="27"/>
      <c r="O8" s="27"/>
      <c r="Q8" s="24"/>
      <c r="R8" s="24"/>
      <c r="S8" s="24"/>
      <c r="U8" s="25"/>
      <c r="V8" s="25"/>
      <c r="W8" s="25"/>
      <c r="X8" s="25"/>
    </row>
    <row r="9" spans="2:24" ht="5.25" customHeight="1"/>
    <row r="10" spans="2:24">
      <c r="B10" s="9" t="s">
        <v>0</v>
      </c>
      <c r="C10" s="9" t="s">
        <v>1</v>
      </c>
      <c r="D10" s="9" t="s">
        <v>2</v>
      </c>
      <c r="E10" s="9" t="s">
        <v>3</v>
      </c>
      <c r="F10" s="9" t="s">
        <v>4</v>
      </c>
      <c r="G10" s="9" t="s">
        <v>5</v>
      </c>
      <c r="H10" s="9" t="s">
        <v>6</v>
      </c>
      <c r="I10" s="10" t="s">
        <v>43</v>
      </c>
      <c r="J10" s="14"/>
      <c r="K10" s="6" t="s">
        <v>42</v>
      </c>
      <c r="L10" s="6" t="s">
        <v>37</v>
      </c>
      <c r="M10" s="6" t="s">
        <v>38</v>
      </c>
      <c r="N10" s="6" t="s">
        <v>39</v>
      </c>
      <c r="O10" s="6" t="s">
        <v>40</v>
      </c>
      <c r="P10" s="14"/>
      <c r="Q10" s="11" t="s">
        <v>47</v>
      </c>
      <c r="R10" s="11" t="s">
        <v>48</v>
      </c>
      <c r="S10" s="11" t="s">
        <v>49</v>
      </c>
      <c r="T10" s="14"/>
      <c r="U10" s="11" t="s">
        <v>51</v>
      </c>
      <c r="V10" s="11" t="s">
        <v>43</v>
      </c>
      <c r="W10" s="11" t="s">
        <v>45</v>
      </c>
      <c r="X10" s="11" t="s">
        <v>52</v>
      </c>
    </row>
    <row r="11" spans="2:24">
      <c r="B11" s="15">
        <v>1</v>
      </c>
      <c r="C11" s="15">
        <v>2019</v>
      </c>
      <c r="D11" s="15" t="s">
        <v>7</v>
      </c>
      <c r="E11" s="15" t="s">
        <v>8</v>
      </c>
      <c r="F11" s="15" t="s">
        <v>14</v>
      </c>
      <c r="G11" s="15" t="s">
        <v>13</v>
      </c>
      <c r="H11" s="15">
        <v>9856352147</v>
      </c>
      <c r="I11" s="15">
        <f>Sheet1!AQ8</f>
        <v>25</v>
      </c>
      <c r="J11" s="14"/>
      <c r="K11" s="16">
        <f>$G$17*I11</f>
        <v>16250</v>
      </c>
      <c r="L11" s="16">
        <f>K11*$L$17</f>
        <v>2437.5</v>
      </c>
      <c r="M11" s="16">
        <f>K11*$L$18</f>
        <v>3250</v>
      </c>
      <c r="N11" s="16">
        <f>K11*$L$19</f>
        <v>4875</v>
      </c>
      <c r="O11" s="16">
        <f>K11+L11+M11+N11</f>
        <v>26812.5</v>
      </c>
      <c r="P11" s="14"/>
      <c r="Q11" s="16">
        <f>K11*$L$20</f>
        <v>1950</v>
      </c>
      <c r="R11" s="16">
        <f>K11*$L$21</f>
        <v>568.75</v>
      </c>
      <c r="S11" s="16">
        <f>Q11+R11</f>
        <v>2518.75</v>
      </c>
      <c r="T11" s="14"/>
      <c r="U11" s="15">
        <f>Sheet1!AM8</f>
        <v>30</v>
      </c>
      <c r="V11" s="15">
        <f>I11</f>
        <v>25</v>
      </c>
      <c r="W11" s="17">
        <f>$G$18</f>
        <v>19500</v>
      </c>
      <c r="X11" s="18">
        <f>O11-S11</f>
        <v>24293.75</v>
      </c>
    </row>
    <row r="12" spans="2:24">
      <c r="B12" s="15">
        <v>2</v>
      </c>
      <c r="C12" s="15">
        <v>2019</v>
      </c>
      <c r="D12" s="15" t="s">
        <v>7</v>
      </c>
      <c r="E12" s="15" t="s">
        <v>9</v>
      </c>
      <c r="F12" s="15" t="s">
        <v>15</v>
      </c>
      <c r="G12" s="15" t="s">
        <v>16</v>
      </c>
      <c r="H12" s="15">
        <v>9652154213</v>
      </c>
      <c r="I12" s="15">
        <f>Sheet1!AQ9</f>
        <v>26</v>
      </c>
      <c r="J12" s="14"/>
      <c r="K12" s="16">
        <f t="shared" ref="K12:K15" si="0">$G$17*I12</f>
        <v>16900</v>
      </c>
      <c r="L12" s="16">
        <f>K12*$L$17</f>
        <v>2535</v>
      </c>
      <c r="M12" s="16">
        <f>K12*$L$18</f>
        <v>3380</v>
      </c>
      <c r="N12" s="16">
        <f>K12*$L$19</f>
        <v>5070</v>
      </c>
      <c r="O12" s="16">
        <f t="shared" ref="O12:O15" si="1">K12+L12+M12+N12</f>
        <v>27885</v>
      </c>
      <c r="P12" s="14"/>
      <c r="Q12" s="16">
        <f t="shared" ref="Q12:Q15" si="2">K12*$L$20</f>
        <v>2028</v>
      </c>
      <c r="R12" s="16">
        <f t="shared" ref="R12:R15" si="3">K12*$L$21</f>
        <v>591.5</v>
      </c>
      <c r="S12" s="16">
        <f t="shared" ref="S12:S15" si="4">Q12+R12</f>
        <v>2619.5</v>
      </c>
      <c r="T12" s="14"/>
      <c r="U12" s="15">
        <f>Sheet1!AM9</f>
        <v>30</v>
      </c>
      <c r="V12" s="15">
        <f t="shared" ref="V12:V15" si="5">I12</f>
        <v>26</v>
      </c>
      <c r="W12" s="17">
        <f t="shared" ref="W12:W15" si="6">$G$18</f>
        <v>19500</v>
      </c>
      <c r="X12" s="18">
        <f t="shared" ref="X12:X15" si="7">O12-S12</f>
        <v>25265.5</v>
      </c>
    </row>
    <row r="13" spans="2:24">
      <c r="B13" s="15">
        <v>3</v>
      </c>
      <c r="C13" s="15">
        <v>2019</v>
      </c>
      <c r="D13" s="15" t="s">
        <v>7</v>
      </c>
      <c r="E13" s="15" t="s">
        <v>10</v>
      </c>
      <c r="F13" s="15" t="s">
        <v>17</v>
      </c>
      <c r="G13" s="15" t="s">
        <v>18</v>
      </c>
      <c r="H13" s="15">
        <v>9663521547</v>
      </c>
      <c r="I13" s="15">
        <f>Sheet1!AQ10</f>
        <v>30</v>
      </c>
      <c r="J13" s="14"/>
      <c r="K13" s="16">
        <f t="shared" si="0"/>
        <v>19500</v>
      </c>
      <c r="L13" s="16">
        <f>K13*$L$17</f>
        <v>2925</v>
      </c>
      <c r="M13" s="16">
        <f>K13*$L$18</f>
        <v>3900</v>
      </c>
      <c r="N13" s="16">
        <f>K13*$L$19</f>
        <v>5850</v>
      </c>
      <c r="O13" s="16">
        <f t="shared" si="1"/>
        <v>32175</v>
      </c>
      <c r="P13" s="14"/>
      <c r="Q13" s="16">
        <f t="shared" si="2"/>
        <v>2340</v>
      </c>
      <c r="R13" s="16">
        <f t="shared" si="3"/>
        <v>682.50000000000011</v>
      </c>
      <c r="S13" s="16">
        <f t="shared" si="4"/>
        <v>3022.5</v>
      </c>
      <c r="T13" s="14"/>
      <c r="U13" s="15">
        <f>Sheet1!AM10</f>
        <v>30</v>
      </c>
      <c r="V13" s="15">
        <f t="shared" si="5"/>
        <v>30</v>
      </c>
      <c r="W13" s="17">
        <f t="shared" si="6"/>
        <v>19500</v>
      </c>
      <c r="X13" s="18">
        <f t="shared" si="7"/>
        <v>29152.5</v>
      </c>
    </row>
    <row r="14" spans="2:24">
      <c r="B14" s="15">
        <v>4</v>
      </c>
      <c r="C14" s="15">
        <v>2019</v>
      </c>
      <c r="D14" s="15" t="s">
        <v>7</v>
      </c>
      <c r="E14" s="15" t="s">
        <v>11</v>
      </c>
      <c r="F14" s="15" t="s">
        <v>14</v>
      </c>
      <c r="G14" s="15" t="s">
        <v>13</v>
      </c>
      <c r="H14" s="15">
        <v>9852154781</v>
      </c>
      <c r="I14" s="15">
        <f>Sheet1!AQ11</f>
        <v>24</v>
      </c>
      <c r="J14" s="14"/>
      <c r="K14" s="16">
        <f t="shared" si="0"/>
        <v>15600</v>
      </c>
      <c r="L14" s="16">
        <f>K14*$L$17</f>
        <v>2340</v>
      </c>
      <c r="M14" s="16">
        <f>K14*$L$18</f>
        <v>3120</v>
      </c>
      <c r="N14" s="16">
        <f>K14*$L$19</f>
        <v>4680</v>
      </c>
      <c r="O14" s="16">
        <f t="shared" si="1"/>
        <v>25740</v>
      </c>
      <c r="P14" s="14"/>
      <c r="Q14" s="16">
        <f t="shared" si="2"/>
        <v>1872</v>
      </c>
      <c r="R14" s="16">
        <f t="shared" si="3"/>
        <v>546</v>
      </c>
      <c r="S14" s="16">
        <f t="shared" si="4"/>
        <v>2418</v>
      </c>
      <c r="T14" s="14"/>
      <c r="U14" s="15">
        <f>Sheet1!AM11</f>
        <v>30</v>
      </c>
      <c r="V14" s="15">
        <f t="shared" si="5"/>
        <v>24</v>
      </c>
      <c r="W14" s="17">
        <f t="shared" si="6"/>
        <v>19500</v>
      </c>
      <c r="X14" s="18">
        <f t="shared" si="7"/>
        <v>23322</v>
      </c>
    </row>
    <row r="15" spans="2:24">
      <c r="B15" s="15">
        <v>5</v>
      </c>
      <c r="C15" s="15">
        <v>2019</v>
      </c>
      <c r="D15" s="15" t="s">
        <v>7</v>
      </c>
      <c r="E15" s="15" t="s">
        <v>12</v>
      </c>
      <c r="F15" s="15" t="s">
        <v>15</v>
      </c>
      <c r="G15" s="15" t="s">
        <v>16</v>
      </c>
      <c r="H15" s="15">
        <v>9965287451</v>
      </c>
      <c r="I15" s="15">
        <f>Sheet1!AQ12</f>
        <v>26</v>
      </c>
      <c r="J15" s="14"/>
      <c r="K15" s="16">
        <f t="shared" si="0"/>
        <v>16900</v>
      </c>
      <c r="L15" s="16">
        <f>K15*$L$17</f>
        <v>2535</v>
      </c>
      <c r="M15" s="16">
        <f>K15*$L$18</f>
        <v>3380</v>
      </c>
      <c r="N15" s="16">
        <f>K15*$L$19</f>
        <v>5070</v>
      </c>
      <c r="O15" s="16">
        <f t="shared" si="1"/>
        <v>27885</v>
      </c>
      <c r="P15" s="14"/>
      <c r="Q15" s="16">
        <f t="shared" si="2"/>
        <v>2028</v>
      </c>
      <c r="R15" s="16">
        <f t="shared" si="3"/>
        <v>591.5</v>
      </c>
      <c r="S15" s="16">
        <f t="shared" si="4"/>
        <v>2619.5</v>
      </c>
      <c r="T15" s="14"/>
      <c r="U15" s="15">
        <f>Sheet1!AM12</f>
        <v>30</v>
      </c>
      <c r="V15" s="15">
        <f t="shared" si="5"/>
        <v>26</v>
      </c>
      <c r="W15" s="17">
        <f t="shared" si="6"/>
        <v>19500</v>
      </c>
      <c r="X15" s="18">
        <f t="shared" si="7"/>
        <v>25265.5</v>
      </c>
    </row>
    <row r="17" spans="5:12">
      <c r="E17" s="26" t="s">
        <v>44</v>
      </c>
      <c r="F17" s="26"/>
      <c r="G17" s="15">
        <v>650</v>
      </c>
      <c r="K17" s="7" t="s">
        <v>37</v>
      </c>
      <c r="L17" s="8">
        <v>0.15</v>
      </c>
    </row>
    <row r="18" spans="5:12">
      <c r="E18" s="28" t="s">
        <v>45</v>
      </c>
      <c r="F18" s="28"/>
      <c r="G18" s="15">
        <f>G17*30</f>
        <v>19500</v>
      </c>
      <c r="K18" s="7" t="s">
        <v>38</v>
      </c>
      <c r="L18" s="8">
        <v>0.2</v>
      </c>
    </row>
    <row r="19" spans="5:12">
      <c r="K19" s="7" t="s">
        <v>39</v>
      </c>
      <c r="L19" s="8">
        <v>0.3</v>
      </c>
    </row>
    <row r="20" spans="5:12">
      <c r="K20" s="12" t="s">
        <v>47</v>
      </c>
      <c r="L20" s="8">
        <v>0.12</v>
      </c>
    </row>
    <row r="21" spans="5:12">
      <c r="K21" s="12" t="s">
        <v>48</v>
      </c>
      <c r="L21" s="13">
        <v>3.5000000000000003E-2</v>
      </c>
    </row>
  </sheetData>
  <mergeCells count="6">
    <mergeCell ref="Q7:S8"/>
    <mergeCell ref="U7:X8"/>
    <mergeCell ref="E17:F17"/>
    <mergeCell ref="K7:O8"/>
    <mergeCell ref="E18:F18"/>
    <mergeCell ref="B7:I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F13"/>
  <sheetViews>
    <sheetView zoomScale="140" zoomScaleNormal="140" workbookViewId="0">
      <selection activeCell="F15" sqref="F15"/>
    </sheetView>
  </sheetViews>
  <sheetFormatPr defaultRowHeight="15"/>
  <cols>
    <col min="1" max="1" width="2.5703125" customWidth="1"/>
    <col min="3" max="3" width="31.5703125" customWidth="1"/>
    <col min="4" max="4" width="3.140625" customWidth="1"/>
    <col min="6" max="6" width="37.42578125" customWidth="1"/>
  </cols>
  <sheetData>
    <row r="3" spans="2:6">
      <c r="B3" s="30" t="s">
        <v>55</v>
      </c>
      <c r="C3" s="30"/>
      <c r="E3" s="31" t="s">
        <v>63</v>
      </c>
      <c r="F3" s="31"/>
    </row>
    <row r="4" spans="2:6">
      <c r="B4" s="30"/>
      <c r="C4" s="30"/>
      <c r="E4" s="32"/>
      <c r="F4" s="32"/>
    </row>
    <row r="5" spans="2:6">
      <c r="B5" s="22" t="s">
        <v>42</v>
      </c>
      <c r="C5" s="15" t="s">
        <v>56</v>
      </c>
      <c r="E5" s="20" t="s">
        <v>42</v>
      </c>
      <c r="F5" s="19" t="s">
        <v>65</v>
      </c>
    </row>
    <row r="6" spans="2:6">
      <c r="B6" s="22" t="s">
        <v>37</v>
      </c>
      <c r="C6" s="15" t="s">
        <v>57</v>
      </c>
      <c r="E6" s="20" t="s">
        <v>37</v>
      </c>
      <c r="F6" s="19" t="s">
        <v>64</v>
      </c>
    </row>
    <row r="7" spans="2:6">
      <c r="B7" s="22" t="s">
        <v>38</v>
      </c>
      <c r="C7" s="15" t="s">
        <v>58</v>
      </c>
      <c r="E7" s="20" t="s">
        <v>38</v>
      </c>
      <c r="F7" s="19" t="s">
        <v>66</v>
      </c>
    </row>
    <row r="8" spans="2:6">
      <c r="B8" s="22" t="s">
        <v>39</v>
      </c>
      <c r="C8" s="15" t="s">
        <v>59</v>
      </c>
      <c r="E8" s="20" t="s">
        <v>39</v>
      </c>
      <c r="F8" s="19" t="s">
        <v>67</v>
      </c>
    </row>
    <row r="9" spans="2:6">
      <c r="B9" s="22" t="s">
        <v>40</v>
      </c>
      <c r="C9" s="15" t="s">
        <v>60</v>
      </c>
      <c r="E9" s="21" t="s">
        <v>40</v>
      </c>
      <c r="F9" s="19" t="s">
        <v>68</v>
      </c>
    </row>
    <row r="10" spans="2:6">
      <c r="B10" s="22" t="s">
        <v>47</v>
      </c>
      <c r="C10" s="15" t="s">
        <v>61</v>
      </c>
      <c r="E10" s="21" t="s">
        <v>47</v>
      </c>
      <c r="F10" s="19" t="s">
        <v>69</v>
      </c>
    </row>
    <row r="11" spans="2:6">
      <c r="B11" s="22" t="s">
        <v>48</v>
      </c>
      <c r="C11" s="15" t="s">
        <v>62</v>
      </c>
      <c r="E11" s="21" t="s">
        <v>48</v>
      </c>
      <c r="F11" s="19" t="s">
        <v>70</v>
      </c>
    </row>
    <row r="12" spans="2:6">
      <c r="B12" s="22" t="s">
        <v>49</v>
      </c>
      <c r="C12" s="15" t="s">
        <v>46</v>
      </c>
      <c r="E12" s="21" t="s">
        <v>49</v>
      </c>
      <c r="F12" s="19" t="s">
        <v>71</v>
      </c>
    </row>
    <row r="13" spans="2:6">
      <c r="B13" s="22" t="s">
        <v>54</v>
      </c>
      <c r="C13" s="15" t="s">
        <v>50</v>
      </c>
      <c r="E13" s="21" t="s">
        <v>54</v>
      </c>
      <c r="F13" s="19" t="s">
        <v>72</v>
      </c>
    </row>
  </sheetData>
  <mergeCells count="2">
    <mergeCell ref="B3:C4"/>
    <mergeCell ref="E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New-Tech</dc:creator>
  <cp:lastModifiedBy>New-Tech</cp:lastModifiedBy>
  <dcterms:created xsi:type="dcterms:W3CDTF">2019-11-15T16:31:07Z</dcterms:created>
  <dcterms:modified xsi:type="dcterms:W3CDTF">2020-02-25T06:52:45Z</dcterms:modified>
</cp:coreProperties>
</file>