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 SIP 6 MAWAR" sheetId="3" r:id="rId7"/>
    <sheet state="visible" name="KES SIP 6 KENANGA" sheetId="4" r:id="rId8"/>
    <sheet state="visible" name="Sheet14" sheetId="5" r:id="rId9"/>
    <sheet state="visible" name="KES SIP 6 DAHLIA" sheetId="6" r:id="rId10"/>
    <sheet state="visible" name="KES SIP 6 MELATI" sheetId="7" r:id="rId11"/>
    <sheet state="visible" name="KES SIP 6 BUMIMAS" sheetId="8" r:id="rId12"/>
    <sheet state="visible" name="KES SIP 7 Mawar" sheetId="9" r:id="rId13"/>
    <sheet state="visible" name="KES SIP 7 Kenang" sheetId="10" r:id="rId14"/>
    <sheet state="visible" name="KES SIP 7 Dahlia" sheetId="11" r:id="rId15"/>
    <sheet state="visible" name="KES SIP 7 Melati" sheetId="12" r:id="rId16"/>
    <sheet state="visible" name="KES SIP 7 Bumimas" sheetId="13" r:id="rId17"/>
    <sheet state="visible" name="PU" sheetId="14" r:id="rId18"/>
    <sheet state="visible" name="PR" sheetId="15" r:id="rId19"/>
    <sheet state="visible" name="TRANTIB LINMAS" sheetId="16" r:id="rId20"/>
    <sheet state="visible" name="SOSIAL" sheetId="17" r:id="rId21"/>
  </sheets>
  <definedNames/>
  <calcPr/>
</workbook>
</file>

<file path=xl/sharedStrings.xml><?xml version="1.0" encoding="utf-8"?>
<sst xmlns="http://schemas.openxmlformats.org/spreadsheetml/2006/main" count="9373" uniqueCount="3267">
  <si>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</si>
  <si>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</si>
  <si>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</si>
  <si>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</si>
  <si>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</si>
  <si>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</si>
  <si>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</si>
  <si>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</si>
  <si>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</si>
  <si>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</si>
  <si>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</si>
  <si>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</si>
  <si>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</si>
  <si>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</si>
  <si>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</si>
  <si>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</si>
  <si>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</si>
  <si>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</si>
  <si>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L</t>
  </si>
  <si>
    <t>P</t>
  </si>
  <si>
    <t>PUS</t>
  </si>
  <si>
    <t>WUS</t>
  </si>
  <si>
    <t>MILIK SENDIRI</t>
  </si>
  <si>
    <t>MENUMPANG</t>
  </si>
  <si>
    <t>ADA</t>
  </si>
  <si>
    <t>TIDAK ADA</t>
  </si>
  <si>
    <t>MAWAR</t>
  </si>
  <si>
    <t>Tanggal 8</t>
  </si>
  <si>
    <t>Madya</t>
  </si>
  <si>
    <t>KENANGA</t>
  </si>
  <si>
    <t>Tanggal 5</t>
  </si>
  <si>
    <t>DAHLIA</t>
  </si>
  <si>
    <t>Tanggal 11</t>
  </si>
  <si>
    <t>MELATI</t>
  </si>
  <si>
    <t>Tanggal 12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</si>
  <si>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</si>
  <si>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</si>
  <si>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</si>
  <si>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</si>
  <si>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</si>
  <si>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</si>
  <si>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</si>
  <si>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</si>
  <si>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</si>
  <si>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</si>
  <si>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</si>
  <si>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</si>
  <si>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</si>
  <si>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</si>
  <si>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CONTOH1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</si>
  <si>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</si>
  <si>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</si>
  <si>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</si>
  <si>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</si>
  <si>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</si>
  <si>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</si>
  <si>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</si>
  <si>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DESA : BUMI MAS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</si>
  <si>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</si>
  <si>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</si>
  <si>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</si>
  <si>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</si>
  <si>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</si>
  <si>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</si>
  <si>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</si>
  <si>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</si>
  <si>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</si>
  <si>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</si>
  <si>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</si>
  <si>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</si>
  <si>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</si>
  <si>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</si>
  <si>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</si>
  <si>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</si>
  <si>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</si>
  <si>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HAMIL</t>
  </si>
  <si>
    <t>MENYUSUI</t>
  </si>
  <si>
    <t>BARU</t>
  </si>
  <si>
    <t>LAMA</t>
  </si>
  <si>
    <t>TOTAL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</si>
  <si>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</si>
  <si>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</si>
  <si>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</si>
  <si>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</si>
  <si>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</si>
  <si>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</si>
  <si>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</si>
  <si>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</si>
  <si>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</si>
  <si>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</si>
  <si>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</si>
  <si>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</si>
  <si>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</si>
  <si>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</si>
  <si>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BUMI MAS</t>
  </si>
  <si>
    <t>TAHUN :</t>
  </si>
  <si>
    <t>DATA SASARAN IBU HAMIL/NIFAS/MENYUSUI</t>
  </si>
  <si>
    <t>SASARAN IBU HAMIL/MENYUSUI</t>
  </si>
  <si>
    <t>TANGGAL LAHIR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</si>
  <si>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</si>
  <si>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</si>
  <si>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</si>
  <si>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</si>
  <si>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</si>
  <si>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</si>
  <si>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</si>
  <si>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</si>
  <si>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</si>
  <si>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</si>
  <si>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</si>
  <si>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</si>
  <si>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</si>
  <si>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</si>
  <si>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</si>
  <si>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Tika Mayasari</t>
  </si>
  <si>
    <t>Romadona Catur</t>
  </si>
  <si>
    <t>Fahel Tristian Daneswara</t>
  </si>
  <si>
    <t>Ani Kholifatunnisa</t>
  </si>
  <si>
    <t>Edi Julianto</t>
  </si>
  <si>
    <t>Elshinta Khodijah</t>
  </si>
  <si>
    <t>Indri Eka Saputri</t>
  </si>
  <si>
    <t>Sugiarto</t>
  </si>
  <si>
    <t>Anya Sabrina Naviera</t>
  </si>
  <si>
    <t>Dinda Yulia Krisma</t>
  </si>
  <si>
    <t>Afrizal Fahri</t>
  </si>
  <si>
    <t>Muhammad ElZavier Aswindra</t>
  </si>
  <si>
    <t>Neliyana Lasmita</t>
  </si>
  <si>
    <t>Elga Erlangga</t>
  </si>
  <si>
    <t>DATA SASARAN BAYI (0-12 BULAN)</t>
  </si>
  <si>
    <t>NAMA BAYI/BALITA</t>
  </si>
  <si>
    <t>JENIS KELAMIN</t>
  </si>
  <si>
    <t>USIA</t>
  </si>
  <si>
    <t>NAMA</t>
  </si>
  <si>
    <t>JUMLAH KUNJUNGAN DAN JUMLAH SASARAN BALITA BAYI 0-12 BULAN</t>
  </si>
  <si>
    <t>AYAH</t>
  </si>
  <si>
    <t>Muhammad Bara Alfatih</t>
  </si>
  <si>
    <t>Laki-laki</t>
  </si>
  <si>
    <t>0bulan</t>
  </si>
  <si>
    <t>Audina Sari</t>
  </si>
  <si>
    <t>Rijal</t>
  </si>
  <si>
    <t>Fahel Tristian Dhaniswara</t>
  </si>
  <si>
    <t>1bulan</t>
  </si>
  <si>
    <t>Romadhona Catur</t>
  </si>
  <si>
    <t>Elshinta khodijah</t>
  </si>
  <si>
    <t>Perempuan</t>
  </si>
  <si>
    <t>Muhammad Elzayn Kenzio</t>
  </si>
  <si>
    <t>laki-laki</t>
  </si>
  <si>
    <t>Ona Rohimatul Jannah</t>
  </si>
  <si>
    <t>Alayya Fahma Hafiza</t>
  </si>
  <si>
    <t>Habibah</t>
  </si>
  <si>
    <t>M. Khoironi</t>
  </si>
  <si>
    <t>Jumlah</t>
  </si>
  <si>
    <t>DATA SASARAN BALITA USIA 1-2TAHUN</t>
  </si>
  <si>
    <t>JUMLAH KUNJUNGAN DAN JUMLAH SASARAN BALITA 1-5 TAHUN</t>
  </si>
  <si>
    <t>Nizam Bara Sanjaya</t>
  </si>
  <si>
    <t>Novita sari</t>
  </si>
  <si>
    <t>M Den Sanjaya</t>
  </si>
  <si>
    <t>Khalila Mutanalu Aruna Khoiri</t>
  </si>
  <si>
    <t>Nina Fajaryanti</t>
  </si>
  <si>
    <t>Nurul Khoiri</t>
  </si>
  <si>
    <t>Naysa Lita Almahira</t>
  </si>
  <si>
    <t>Narayya Adiba Syaquila</t>
  </si>
  <si>
    <t>DATA SASARAN BALITA USIA 3-6TAHUN</t>
  </si>
  <si>
    <t>NAMA BALITA/PRA</t>
  </si>
  <si>
    <t>Aruni Nafeeza Kristian</t>
  </si>
  <si>
    <t>Yuni Astuti</t>
  </si>
  <si>
    <t>Ari Kristian</t>
  </si>
  <si>
    <t>Atiqah Zayda Rifaya</t>
  </si>
  <si>
    <t>Septiana</t>
  </si>
  <si>
    <t>Teguh Arianto</t>
  </si>
  <si>
    <t>Thufaila Cinda Nazrima</t>
  </si>
  <si>
    <t>Diah Nurrohmah</t>
  </si>
  <si>
    <t>Tomi Kurniawan</t>
  </si>
  <si>
    <t>Valerio Gevano</t>
  </si>
  <si>
    <t>Rika Ayunita</t>
  </si>
  <si>
    <t>Iwan Purwanto</t>
  </si>
  <si>
    <t>Jihan Aira Syaquila</t>
  </si>
  <si>
    <t>Rizal</t>
  </si>
  <si>
    <t>Amaira Dara Gauri</t>
  </si>
  <si>
    <t>Ni Ketut Ara</t>
  </si>
  <si>
    <t xml:space="preserve">Willy Yuda W. </t>
  </si>
  <si>
    <t>Fahrezel Ganendra</t>
  </si>
  <si>
    <t>Tika Maya Sari</t>
  </si>
  <si>
    <t xml:space="preserve">Romadhona Catur N. </t>
  </si>
  <si>
    <t>M. Albiansyah Denandra</t>
  </si>
  <si>
    <t>Laki laki</t>
  </si>
  <si>
    <t>Arshela wahyu N</t>
  </si>
  <si>
    <t xml:space="preserve">Sukma Puji S. </t>
  </si>
  <si>
    <t>Arsyla Aluna Camelia Kinanti</t>
  </si>
  <si>
    <t>Nurul Lutfiana</t>
  </si>
  <si>
    <t>Arif Amirudin</t>
  </si>
  <si>
    <t>Quinbee Nabila Aisyah</t>
  </si>
  <si>
    <t xml:space="preserve">Febriyanti Tri S. </t>
  </si>
  <si>
    <t>Eli susanto</t>
  </si>
  <si>
    <t>M. Syafiq Dzulfikri</t>
  </si>
  <si>
    <t>Robbani Ghazala Fernanda</t>
  </si>
  <si>
    <t>Intan Septiani</t>
  </si>
  <si>
    <t>Hendri Fernanda</t>
  </si>
  <si>
    <t>Muhammad Izzam Alfaris</t>
  </si>
  <si>
    <t>Devi Anggraini</t>
  </si>
  <si>
    <t>Nur Apriyansyah</t>
  </si>
  <si>
    <t>Alfatih Zayn Abid</t>
  </si>
  <si>
    <t>Arya sari</t>
  </si>
  <si>
    <t>M. Zainal</t>
  </si>
  <si>
    <t>Bulan Putri Kinanti</t>
  </si>
  <si>
    <t>Katinem</t>
  </si>
  <si>
    <t>Setyo edi</t>
  </si>
  <si>
    <t>Keysha Sabina Anwar</t>
  </si>
  <si>
    <t>Fita Ratna Sari</t>
  </si>
  <si>
    <t>Soni Anwar</t>
  </si>
  <si>
    <t>DATA SASARAN ANAK USIA 7-15 TAHUN</t>
  </si>
  <si>
    <t>NAMA ANAK USIA 7-15 TAHUN</t>
  </si>
  <si>
    <t>JUMLAH KUNJUNGAN DAN JUMLAH SASARAN ANAK USIA 6-15 TAHUN</t>
  </si>
  <si>
    <t>Aulia izzatun nisa</t>
  </si>
  <si>
    <t>Indri eka saputri</t>
  </si>
  <si>
    <t>Reiki Savian Al tezza</t>
  </si>
  <si>
    <t>laki laki</t>
  </si>
  <si>
    <t>sugiarto</t>
  </si>
  <si>
    <t>Alesha nada saviea</t>
  </si>
  <si>
    <t>perempuan</t>
  </si>
  <si>
    <t>miyanti</t>
  </si>
  <si>
    <t>Zainul abidin</t>
  </si>
  <si>
    <t>khalifi Aruna Khoiri</t>
  </si>
  <si>
    <t>Nina f</t>
  </si>
  <si>
    <t>Nurul .l.k.</t>
  </si>
  <si>
    <t>Assyifa Zahra Fadia .H.</t>
  </si>
  <si>
    <t>Fadhillah.A.</t>
  </si>
  <si>
    <t>yoga trimawan</t>
  </si>
  <si>
    <t>Melin Tumanan</t>
  </si>
  <si>
    <t>Linda .w.</t>
  </si>
  <si>
    <t>Beni tumanan</t>
  </si>
  <si>
    <t>Xavier faeyza tumanan</t>
  </si>
  <si>
    <t>Azka Abyan nandana</t>
  </si>
  <si>
    <t>Ari Lusiana.w.</t>
  </si>
  <si>
    <t>merdi priono</t>
  </si>
  <si>
    <t>Alvaro Akbar Anindito</t>
  </si>
  <si>
    <t>septiana</t>
  </si>
  <si>
    <t>teguh ariyanto</t>
  </si>
  <si>
    <t>Anida Rahma putri syam</t>
  </si>
  <si>
    <t>sukarsih</t>
  </si>
  <si>
    <t>syamsudin</t>
  </si>
  <si>
    <t>jaya prayoga</t>
  </si>
  <si>
    <t>katinem</t>
  </si>
  <si>
    <t>Setiyo edi</t>
  </si>
  <si>
    <t>lintang permata putri</t>
  </si>
  <si>
    <t>Malka El Azam.f.</t>
  </si>
  <si>
    <t>marlia</t>
  </si>
  <si>
    <t>Nuh supani</t>
  </si>
  <si>
    <t>Zahra Syifana Bilqis</t>
  </si>
  <si>
    <t>Rusmiyati</t>
  </si>
  <si>
    <t>purwanto</t>
  </si>
  <si>
    <t>Alby nuril mauza</t>
  </si>
  <si>
    <t>Zahwa Neha Azkiya</t>
  </si>
  <si>
    <t>Nurul lutfia</t>
  </si>
  <si>
    <t>Azzam Khoirul Anam</t>
  </si>
  <si>
    <t>Nurul komariyah</t>
  </si>
  <si>
    <t>Hartono</t>
  </si>
  <si>
    <t>Afizah izzatunnisa</t>
  </si>
  <si>
    <t>Supraptiyani</t>
  </si>
  <si>
    <t>M.Mutholib</t>
  </si>
  <si>
    <t>Febbi Wan Saputra</t>
  </si>
  <si>
    <t>nursiah</t>
  </si>
  <si>
    <t>riadi</t>
  </si>
  <si>
    <t>Chiko Triagung .s.</t>
  </si>
  <si>
    <t>Sri sukaisih</t>
  </si>
  <si>
    <t>sumarsono</t>
  </si>
  <si>
    <t>M.ridho fernata</t>
  </si>
  <si>
    <t>Susi asmawati</t>
  </si>
  <si>
    <t>supeno</t>
  </si>
  <si>
    <t>lavona Amarsya.p.</t>
  </si>
  <si>
    <t>Fita Ratna sari</t>
  </si>
  <si>
    <t>soni anwar</t>
  </si>
  <si>
    <t>Velicia Azalea</t>
  </si>
  <si>
    <t>Rika ayu nita</t>
  </si>
  <si>
    <t>Iwan.p.</t>
  </si>
  <si>
    <t xml:space="preserve">khalissa Naila Azahra </t>
  </si>
  <si>
    <t>Rica Agustina</t>
  </si>
  <si>
    <t>prasetyo Noto.s.</t>
  </si>
  <si>
    <t>M.firdan firmansyah</t>
  </si>
  <si>
    <t>Titis khoiriah</t>
  </si>
  <si>
    <t>Taufik hidayat</t>
  </si>
  <si>
    <t>Arju Allsky Eldandi</t>
  </si>
  <si>
    <t>Titin erawati</t>
  </si>
  <si>
    <t>Widi winarko</t>
  </si>
  <si>
    <t>Kayla nur azahra</t>
  </si>
  <si>
    <t>Dwi Malinda</t>
  </si>
  <si>
    <t>Wahyu prabowo</t>
  </si>
  <si>
    <t>Rindang faeyza.f.</t>
  </si>
  <si>
    <t>intan.s.</t>
  </si>
  <si>
    <t>Hendri.f.</t>
  </si>
  <si>
    <t>M.lutfi sa'id</t>
  </si>
  <si>
    <t>Nur Hamimah</t>
  </si>
  <si>
    <t>Imam Mujahidin</t>
  </si>
  <si>
    <t>zidna ILma navia</t>
  </si>
  <si>
    <t>Nurhamimah</t>
  </si>
  <si>
    <t>Naila Azzahra.y.</t>
  </si>
  <si>
    <t>Yuswarti</t>
  </si>
  <si>
    <t>Susilo Handoko</t>
  </si>
  <si>
    <t>Aretha Khanza Zayna</t>
  </si>
  <si>
    <t>Munawaroh</t>
  </si>
  <si>
    <t>Tukirin</t>
  </si>
  <si>
    <t>Yumna Romesa.A.</t>
  </si>
  <si>
    <t>Asih suparsih</t>
  </si>
  <si>
    <t>AAn supendi</t>
  </si>
  <si>
    <t>Hata Rama gustian</t>
  </si>
  <si>
    <t>Fitri meilani</t>
  </si>
  <si>
    <t>Ambar.s.c.</t>
  </si>
  <si>
    <t>M Robby furqon</t>
  </si>
  <si>
    <t>Sumatin</t>
  </si>
  <si>
    <t>Suyitno</t>
  </si>
  <si>
    <t>Fabregas Rafa .T.</t>
  </si>
  <si>
    <t>Tika Maya sari</t>
  </si>
  <si>
    <t>Romadhona .C.N.</t>
  </si>
  <si>
    <t>Muftifatul Luluk.U.</t>
  </si>
  <si>
    <t>Martuti</t>
  </si>
  <si>
    <t>Kasmudi</t>
  </si>
  <si>
    <t>Syifa Nur Sabilla .l.</t>
  </si>
  <si>
    <t>Rinawati</t>
  </si>
  <si>
    <t>ikhsan</t>
  </si>
  <si>
    <t>Syahidah Nur Aqila.l.</t>
  </si>
  <si>
    <t>Abdul Azim Yusuf Dzaki</t>
  </si>
  <si>
    <t>Reni.l.</t>
  </si>
  <si>
    <t>Wahyudi</t>
  </si>
  <si>
    <t>Afrilitha zernis</t>
  </si>
  <si>
    <t>Umiatun</t>
  </si>
  <si>
    <t>Harianto</t>
  </si>
  <si>
    <t>Raffasya Alfarizi</t>
  </si>
  <si>
    <t>Tulat mini</t>
  </si>
  <si>
    <t>purwoko</t>
  </si>
  <si>
    <t>Arshaka Virendra.s.</t>
  </si>
  <si>
    <t>Risa Angraeni</t>
  </si>
  <si>
    <t>Arlin Saputra</t>
  </si>
  <si>
    <t>M.ricky Ardian</t>
  </si>
  <si>
    <t>Hesti Astuti</t>
  </si>
  <si>
    <t>M.mualib</t>
  </si>
  <si>
    <t>Abizar Adi prawirya</t>
  </si>
  <si>
    <t>Retno puspita</t>
  </si>
  <si>
    <t>Adi winarno</t>
  </si>
  <si>
    <t>Afnan Aufar Al Adi</t>
  </si>
  <si>
    <t>Retno Puspita</t>
  </si>
  <si>
    <t>Adi Winarno</t>
  </si>
  <si>
    <t>M.Askha Mariono</t>
  </si>
  <si>
    <t>Eka yuliana</t>
  </si>
  <si>
    <t>Yulida catur.N.</t>
  </si>
  <si>
    <t>Tifanie Ramadhani.A.</t>
  </si>
  <si>
    <t>Lilik Lestari</t>
  </si>
  <si>
    <t>Andi Siswoyo</t>
  </si>
  <si>
    <t>Ayesha Kirana Mahestri</t>
  </si>
  <si>
    <t>F.Tri susanti</t>
  </si>
  <si>
    <t>Elli susanto</t>
  </si>
  <si>
    <t>Dzakiyya Thalita Sakhi</t>
  </si>
  <si>
    <t>Siti Bayinah</t>
  </si>
  <si>
    <t>Suryono</t>
  </si>
  <si>
    <t>Adzriel Rafif Fakhri</t>
  </si>
  <si>
    <t>Dahlia Alifiana Ula</t>
  </si>
  <si>
    <t>fatimah</t>
  </si>
  <si>
    <t>Abasuki</t>
  </si>
  <si>
    <t>DATA SASARAN PRODUKTIF</t>
  </si>
  <si>
    <t>JUMLAH KUNJUNGAN DAN JUMLAH SASARAN PRODUKTIF</t>
  </si>
  <si>
    <t>Afifa Zulfa Maharama</t>
  </si>
  <si>
    <t>Kamsiyah</t>
  </si>
  <si>
    <t>Akbar Basuki</t>
  </si>
  <si>
    <t>Laily Zain Fadhila Fara</t>
  </si>
  <si>
    <t>Muanap</t>
  </si>
  <si>
    <t>Turah</t>
  </si>
  <si>
    <t>Jemani</t>
  </si>
  <si>
    <t>Tri Sugiati</t>
  </si>
  <si>
    <t>Supiyah</t>
  </si>
  <si>
    <t>Suradi</t>
  </si>
  <si>
    <t>Muhammad vikri saputra</t>
  </si>
  <si>
    <t>Painem</t>
  </si>
  <si>
    <t>Toelan</t>
  </si>
  <si>
    <t>Siti Mayasaroh</t>
  </si>
  <si>
    <t>Wagino</t>
  </si>
  <si>
    <t>Alfin Seorang Anggara</t>
  </si>
  <si>
    <t>Suhartati</t>
  </si>
  <si>
    <t>Supriyono</t>
  </si>
  <si>
    <t>Teguh Ariyanto</t>
  </si>
  <si>
    <t>Suparmi</t>
  </si>
  <si>
    <t>Ngadiyo</t>
  </si>
  <si>
    <t>Lasiyem</t>
  </si>
  <si>
    <t>Miseri</t>
  </si>
  <si>
    <t>Devi Diana Saputri</t>
  </si>
  <si>
    <t>Ambar Cahyono</t>
  </si>
  <si>
    <t>Suminah</t>
  </si>
  <si>
    <t>Nasrul Aman</t>
  </si>
  <si>
    <t>Kadiyem</t>
  </si>
  <si>
    <t>A. Mukmin</t>
  </si>
  <si>
    <t>Waginah</t>
  </si>
  <si>
    <t>Jumadi</t>
  </si>
  <si>
    <t>Srimiatun</t>
  </si>
  <si>
    <t>Sukarjiyah</t>
  </si>
  <si>
    <t>Joyo S</t>
  </si>
  <si>
    <t>Andi Saputra</t>
  </si>
  <si>
    <t>Katam</t>
  </si>
  <si>
    <t>Dedi Kurniawan</t>
  </si>
  <si>
    <t>Deni Kurniawan</t>
  </si>
  <si>
    <t>Mulyani</t>
  </si>
  <si>
    <t>Mesran</t>
  </si>
  <si>
    <t>Gunawan</t>
  </si>
  <si>
    <t>Syamsudin</t>
  </si>
  <si>
    <t>Kamisah</t>
  </si>
  <si>
    <t>Amat Sari</t>
  </si>
  <si>
    <t>Sukarsih</t>
  </si>
  <si>
    <t>Anida Rahma Putri Syam</t>
  </si>
  <si>
    <t>Napsiah</t>
  </si>
  <si>
    <t>Kamsir</t>
  </si>
  <si>
    <t>Herlianawati</t>
  </si>
  <si>
    <t>Sudiman</t>
  </si>
  <si>
    <t>Merdi Priono</t>
  </si>
  <si>
    <t>Satini</t>
  </si>
  <si>
    <t>Tukiman</t>
  </si>
  <si>
    <t>Ari Lusiana Wati</t>
  </si>
  <si>
    <t>Suwarni</t>
  </si>
  <si>
    <t>Sofiyan</t>
  </si>
  <si>
    <t>Revo Sheandi Pratama</t>
  </si>
  <si>
    <t>Azka Abyan Nandana</t>
  </si>
  <si>
    <t>Nur Apriansyah</t>
  </si>
  <si>
    <t>Sukinem</t>
  </si>
  <si>
    <t>Baetak</t>
  </si>
  <si>
    <t>Siti Ngaropah</t>
  </si>
  <si>
    <t>Katemin</t>
  </si>
  <si>
    <t>Yulinar Wahyu Murti</t>
  </si>
  <si>
    <t>Sunartinah</t>
  </si>
  <si>
    <t>Sugiman Suryo</t>
  </si>
  <si>
    <t>Marsudi</t>
  </si>
  <si>
    <t>Nalem</t>
  </si>
  <si>
    <t>Sutiono</t>
  </si>
  <si>
    <t>Sugiati</t>
  </si>
  <si>
    <t>Poniyah</t>
  </si>
  <si>
    <t>Sengut</t>
  </si>
  <si>
    <t>Petrik Budianto</t>
  </si>
  <si>
    <t>Yoan Abdi Putra</t>
  </si>
  <si>
    <t>Bintaro</t>
  </si>
  <si>
    <t>Ripah</t>
  </si>
  <si>
    <t>Kalam</t>
  </si>
  <si>
    <t>Siti Fatimah</t>
  </si>
  <si>
    <t>Sutino</t>
  </si>
  <si>
    <t>Betran Dimas Projo</t>
  </si>
  <si>
    <t>Bintoro</t>
  </si>
  <si>
    <t>Kintana</t>
  </si>
  <si>
    <t>Suciya Maharani</t>
  </si>
  <si>
    <t xml:space="preserve">Siti wasitah </t>
  </si>
  <si>
    <t>Sukisno</t>
  </si>
  <si>
    <t>M. Jamhari</t>
  </si>
  <si>
    <t>Makrifah</t>
  </si>
  <si>
    <t>M. Yakub</t>
  </si>
  <si>
    <t>Murtinah</t>
  </si>
  <si>
    <t>Sukiman</t>
  </si>
  <si>
    <t>Almaida Syana Azzahra</t>
  </si>
  <si>
    <t>Beni Tumanan</t>
  </si>
  <si>
    <t>Tina</t>
  </si>
  <si>
    <t>Daniel Tumanan</t>
  </si>
  <si>
    <t>Linda Widyawati</t>
  </si>
  <si>
    <t>Siti Wasitah</t>
  </si>
  <si>
    <t>Supeno</t>
  </si>
  <si>
    <t>Sunarti</t>
  </si>
  <si>
    <t>Pangadi</t>
  </si>
  <si>
    <t>Susi Asmawati</t>
  </si>
  <si>
    <t>Wijiatun</t>
  </si>
  <si>
    <t>Meswan</t>
  </si>
  <si>
    <t>Muhammad Ridho Fernata</t>
  </si>
  <si>
    <t>Nurul Lailatul Khoiri</t>
  </si>
  <si>
    <t>Mujirah</t>
  </si>
  <si>
    <t>Wagiman</t>
  </si>
  <si>
    <t>Tarsiyem</t>
  </si>
  <si>
    <t>Suhartono</t>
  </si>
  <si>
    <t>Nuh Supani</t>
  </si>
  <si>
    <t>Sumiati</t>
  </si>
  <si>
    <t>Poniran</t>
  </si>
  <si>
    <t>Marlia</t>
  </si>
  <si>
    <t>Tumirah</t>
  </si>
  <si>
    <t>Jono</t>
  </si>
  <si>
    <t>Agustono</t>
  </si>
  <si>
    <t>Bayu Surya Atmaja</t>
  </si>
  <si>
    <t>Yuli Astomo</t>
  </si>
  <si>
    <t>Sutirah</t>
  </si>
  <si>
    <t>Sumardi</t>
  </si>
  <si>
    <t>Rifki Safrizal</t>
  </si>
  <si>
    <t>Sri Hartati</t>
  </si>
  <si>
    <t>Purwito</t>
  </si>
  <si>
    <t>Purwanto</t>
  </si>
  <si>
    <t>Kuspiyati</t>
  </si>
  <si>
    <t>Dapan Iksanudin</t>
  </si>
  <si>
    <t>Intan Amelia Agustin</t>
  </si>
  <si>
    <t>Nanda Pradipta</t>
  </si>
  <si>
    <t>Tri Puji Rahayu</t>
  </si>
  <si>
    <t>Bambang Hermanto</t>
  </si>
  <si>
    <t>Zainul Abidin</t>
  </si>
  <si>
    <t>Jaroh</t>
  </si>
  <si>
    <t>Mustopa</t>
  </si>
  <si>
    <t>Miyanti</t>
  </si>
  <si>
    <t>Al Abdi Panji Pangstu</t>
  </si>
  <si>
    <t>Alesha Nada Savea</t>
  </si>
  <si>
    <t>Taufik Hidayat</t>
  </si>
  <si>
    <t>Satiah</t>
  </si>
  <si>
    <t>Suminto</t>
  </si>
  <si>
    <t>Titis khoiriyah</t>
  </si>
  <si>
    <t>Adik Wiratno</t>
  </si>
  <si>
    <t>Wanti</t>
  </si>
  <si>
    <t>Parman</t>
  </si>
  <si>
    <t>Siti Khotimah</t>
  </si>
  <si>
    <t>Umingatun</t>
  </si>
  <si>
    <t>Imam Nawawi</t>
  </si>
  <si>
    <t>Elya Agustin</t>
  </si>
  <si>
    <t>Siti khotimah</t>
  </si>
  <si>
    <t>Awik Wiranto</t>
  </si>
  <si>
    <t>Putri Widiya Astuti</t>
  </si>
  <si>
    <t>Susmini</t>
  </si>
  <si>
    <t>Sukidi</t>
  </si>
  <si>
    <t>Supiyatun</t>
  </si>
  <si>
    <t>Amir</t>
  </si>
  <si>
    <t>Siti Muyasaroh</t>
  </si>
  <si>
    <t>Poniyem</t>
  </si>
  <si>
    <t>Amin</t>
  </si>
  <si>
    <t>Muhammad Khafid Rahman</t>
  </si>
  <si>
    <t>Wati</t>
  </si>
  <si>
    <t>Yuliatin</t>
  </si>
  <si>
    <t>Misnan</t>
  </si>
  <si>
    <t>Sri Sukaesih</t>
  </si>
  <si>
    <t>Sukiyem</t>
  </si>
  <si>
    <t>Supatmo</t>
  </si>
  <si>
    <t>Muhammad Mutholib</t>
  </si>
  <si>
    <t>DATA SASARAN DEWASA</t>
  </si>
  <si>
    <t>JUMLAH KUNJUNGAN DAN JUMLAH SASARAN DEWASA</t>
  </si>
  <si>
    <t>eli purnawati</t>
  </si>
  <si>
    <t xml:space="preserve">Perempuan </t>
  </si>
  <si>
    <t>Mursinah</t>
  </si>
  <si>
    <t>Poniman Sugiarto</t>
  </si>
  <si>
    <t>rukilah</t>
  </si>
  <si>
    <t>suparji</t>
  </si>
  <si>
    <t>yuswarti</t>
  </si>
  <si>
    <t>Siti kalsum</t>
  </si>
  <si>
    <t>Abdul said</t>
  </si>
  <si>
    <t>suyati</t>
  </si>
  <si>
    <t>tamisah</t>
  </si>
  <si>
    <t>jamiyo</t>
  </si>
  <si>
    <t>sugeng</t>
  </si>
  <si>
    <t>sunaryo</t>
  </si>
  <si>
    <t>wartini</t>
  </si>
  <si>
    <t>edy</t>
  </si>
  <si>
    <t>Agus dadi</t>
  </si>
  <si>
    <t>yatir</t>
  </si>
  <si>
    <t>samsudin</t>
  </si>
  <si>
    <t>sriyani</t>
  </si>
  <si>
    <t>kamisah</t>
  </si>
  <si>
    <t>Desi Siti masitoh</t>
  </si>
  <si>
    <t>edy gunawan</t>
  </si>
  <si>
    <t>sunarseh</t>
  </si>
  <si>
    <t>sutadi</t>
  </si>
  <si>
    <t>idanita Agus siswati.d</t>
  </si>
  <si>
    <t>sumiasih</t>
  </si>
  <si>
    <t>katimun</t>
  </si>
  <si>
    <t>rudiyanto</t>
  </si>
  <si>
    <t>Rahma</t>
  </si>
  <si>
    <t>Zainal Hadi</t>
  </si>
  <si>
    <t>sinung purwani</t>
  </si>
  <si>
    <t>Supriyatin</t>
  </si>
  <si>
    <t>Parmadi</t>
  </si>
  <si>
    <t>Adam Anggi lesmana</t>
  </si>
  <si>
    <t>Sinung Purwani</t>
  </si>
  <si>
    <t>Rudiyanto</t>
  </si>
  <si>
    <t>sekar tanjung ramadan</t>
  </si>
  <si>
    <t>tukirin</t>
  </si>
  <si>
    <t>Tukiyem</t>
  </si>
  <si>
    <t>Dasuki</t>
  </si>
  <si>
    <t>munawaroh</t>
  </si>
  <si>
    <t>Sarnati</t>
  </si>
  <si>
    <t>Harun</t>
  </si>
  <si>
    <t>Eny Wati</t>
  </si>
  <si>
    <t>Ngadiyem</t>
  </si>
  <si>
    <t>Sutrisno</t>
  </si>
  <si>
    <t>Galang Restu Anandira</t>
  </si>
  <si>
    <t>Andi Irawan</t>
  </si>
  <si>
    <t>Namisah</t>
  </si>
  <si>
    <t>Kiyem</t>
  </si>
  <si>
    <t>Ponimin</t>
  </si>
  <si>
    <t>Retno Indriani</t>
  </si>
  <si>
    <t>Topan</t>
  </si>
  <si>
    <t>Aan Supendi</t>
  </si>
  <si>
    <t>Katiyem</t>
  </si>
  <si>
    <t>San Marto</t>
  </si>
  <si>
    <t>Asih Suparsih</t>
  </si>
  <si>
    <t>Fatimah</t>
  </si>
  <si>
    <t>Amat Rusdi</t>
  </si>
  <si>
    <t>Restu Aprizal Fahmi</t>
  </si>
  <si>
    <t>Dimas Saputra</t>
  </si>
  <si>
    <t>Winarsih</t>
  </si>
  <si>
    <t>Maryanto</t>
  </si>
  <si>
    <t>Yulita Sari</t>
  </si>
  <si>
    <t>Semi</t>
  </si>
  <si>
    <t>Sodik</t>
  </si>
  <si>
    <t>Fitri Meilani</t>
  </si>
  <si>
    <t>Supatmi</t>
  </si>
  <si>
    <t>Suyono</t>
  </si>
  <si>
    <t>Sumiatin</t>
  </si>
  <si>
    <t>Uminah</t>
  </si>
  <si>
    <t>Timin</t>
  </si>
  <si>
    <t>Rista Malinda</t>
  </si>
  <si>
    <t>Nanda Ayu Anggraini</t>
  </si>
  <si>
    <t>Sumiatun</t>
  </si>
  <si>
    <t>Pajan</t>
  </si>
  <si>
    <t>Romadhona Catur Nugraha</t>
  </si>
  <si>
    <t>Sudarmi</t>
  </si>
  <si>
    <t>Suwondo</t>
  </si>
  <si>
    <t>Nurita</t>
  </si>
  <si>
    <t>Sukino</t>
  </si>
  <si>
    <t>Darsiyem</t>
  </si>
  <si>
    <t>Santoyib</t>
  </si>
  <si>
    <t>Painah</t>
  </si>
  <si>
    <t>Giman</t>
  </si>
  <si>
    <t>Partini</t>
  </si>
  <si>
    <t>Mustar</t>
  </si>
  <si>
    <t>Danil Setya Nugraha</t>
  </si>
  <si>
    <t>Lilis Wahyuningsih</t>
  </si>
  <si>
    <t>Tri Wantoro</t>
  </si>
  <si>
    <t>Muhammad Zainal</t>
  </si>
  <si>
    <t>Rusmiati</t>
  </si>
  <si>
    <t>Rusdi</t>
  </si>
  <si>
    <t>Aria Sari</t>
  </si>
  <si>
    <t>Bundayati</t>
  </si>
  <si>
    <t>Nasirudin</t>
  </si>
  <si>
    <t>Ikhsan</t>
  </si>
  <si>
    <t>Tun Mariah</t>
  </si>
  <si>
    <t>Soderi</t>
  </si>
  <si>
    <t>Tumini</t>
  </si>
  <si>
    <t>Achmad Saeri</t>
  </si>
  <si>
    <t>Wakhidah Salsabilla Ikhsani</t>
  </si>
  <si>
    <t>Tumilah</t>
  </si>
  <si>
    <t>Ahmad Danuri</t>
  </si>
  <si>
    <t>Gilang Fahriza</t>
  </si>
  <si>
    <t>Budi Harto</t>
  </si>
  <si>
    <t>Ponijem</t>
  </si>
  <si>
    <t>Murjianto</t>
  </si>
  <si>
    <t>Ananda Rasya Arisandi</t>
  </si>
  <si>
    <t>Suryati</t>
  </si>
  <si>
    <t>Demsi Arisandi</t>
  </si>
  <si>
    <t>Mesiah</t>
  </si>
  <si>
    <t>Karsum</t>
  </si>
  <si>
    <t>Echa Junita Safitri</t>
  </si>
  <si>
    <t>Marlina Dwi Saputri</t>
  </si>
  <si>
    <t>Purwoko</t>
  </si>
  <si>
    <t>Slamet</t>
  </si>
  <si>
    <t>Tulat Miningsih</t>
  </si>
  <si>
    <t>Sukirah</t>
  </si>
  <si>
    <t>Imam Sunjono</t>
  </si>
  <si>
    <t>Hendra Jaya Kusuma</t>
  </si>
  <si>
    <t>Bagas Romadoni</t>
  </si>
  <si>
    <t>Suroto</t>
  </si>
  <si>
    <t>Rusmini</t>
  </si>
  <si>
    <t>Prio Sutrisno</t>
  </si>
  <si>
    <t>Masikem</t>
  </si>
  <si>
    <t>Kaslam</t>
  </si>
  <si>
    <t>Risa Anggraini</t>
  </si>
  <si>
    <t>Perempun</t>
  </si>
  <si>
    <t xml:space="preserve">Karni </t>
  </si>
  <si>
    <t>Sakrup</t>
  </si>
  <si>
    <t>Kartini</t>
  </si>
  <si>
    <t>Tisem</t>
  </si>
  <si>
    <t>Karyo Ponen</t>
  </si>
  <si>
    <t>Dedek Fredi Kurniawan</t>
  </si>
  <si>
    <t>Ari Kuswantoro</t>
  </si>
  <si>
    <t>Novita Sari</t>
  </si>
  <si>
    <t>Nomo Katino</t>
  </si>
  <si>
    <t>Jamal</t>
  </si>
  <si>
    <t>Sukemi</t>
  </si>
  <si>
    <t>Margono</t>
  </si>
  <si>
    <t>Siti Rukijah</t>
  </si>
  <si>
    <t>Maryatun</t>
  </si>
  <si>
    <t>Hadi</t>
  </si>
  <si>
    <t>Muhamad Ali</t>
  </si>
  <si>
    <t>Edi julianto</t>
  </si>
  <si>
    <t>Muntobiah</t>
  </si>
  <si>
    <t>Rajab</t>
  </si>
  <si>
    <t>Ani Kholifatun Nisa</t>
  </si>
  <si>
    <t>Mustari</t>
  </si>
  <si>
    <t>Tugiatun</t>
  </si>
  <si>
    <t>Kardani</t>
  </si>
  <si>
    <t>Muhammad Khoirudin</t>
  </si>
  <si>
    <t>Edi Yulianto</t>
  </si>
  <si>
    <t>Minah</t>
  </si>
  <si>
    <t>Karyo</t>
  </si>
  <si>
    <t>Riska Saputri</t>
  </si>
  <si>
    <t>Ariyanti</t>
  </si>
  <si>
    <t>Ardi Triandana</t>
  </si>
  <si>
    <t>Muhamad Mualib</t>
  </si>
  <si>
    <t>Sutinah</t>
  </si>
  <si>
    <t>Sukadi</t>
  </si>
  <si>
    <t>Misriyati</t>
  </si>
  <si>
    <t>Jumino</t>
  </si>
  <si>
    <t>Miskiyem</t>
  </si>
  <si>
    <t>Gayul</t>
  </si>
  <si>
    <t>Retno Puspita Sari</t>
  </si>
  <si>
    <t>Siti Jubaidah</t>
  </si>
  <si>
    <t>Sunarto</t>
  </si>
  <si>
    <t>Yulida Catur Nugroho</t>
  </si>
  <si>
    <t>Eka Yuliana</t>
  </si>
  <si>
    <t>Sutini</t>
  </si>
  <si>
    <t>Edwar Firyanto</t>
  </si>
  <si>
    <t>Eni Wati</t>
  </si>
  <si>
    <t>Siyamto</t>
  </si>
  <si>
    <t>Irma Yanti</t>
  </si>
  <si>
    <t>Rasdi</t>
  </si>
  <si>
    <t>Bambang Suseno</t>
  </si>
  <si>
    <t>Sunjono</t>
  </si>
  <si>
    <t>Susanti</t>
  </si>
  <si>
    <t>Tukinem</t>
  </si>
  <si>
    <t>Paijo</t>
  </si>
  <si>
    <t>Iis Belina Melsiana</t>
  </si>
  <si>
    <t>Laki-Laki</t>
  </si>
  <si>
    <t>Legiman</t>
  </si>
  <si>
    <t>Istianah</t>
  </si>
  <si>
    <t>Suroso</t>
  </si>
  <si>
    <t>Supangat</t>
  </si>
  <si>
    <t>Rizka Dwiyanti</t>
  </si>
  <si>
    <t>Neti Herawati</t>
  </si>
  <si>
    <t>Supriyanto</t>
  </si>
  <si>
    <t>Umiyatun</t>
  </si>
  <si>
    <t>Tugiman</t>
  </si>
  <si>
    <t>Karsiyah</t>
  </si>
  <si>
    <t>Jumiati</t>
  </si>
  <si>
    <t>Madyo Rejo</t>
  </si>
  <si>
    <t>Rivo Patra Kavindo</t>
  </si>
  <si>
    <t>Renggi Diana Saputri</t>
  </si>
  <si>
    <t>Haryati</t>
  </si>
  <si>
    <t>Tukijan</t>
  </si>
  <si>
    <t>Fricylia Syaharani</t>
  </si>
  <si>
    <t>Saryono</t>
  </si>
  <si>
    <t>Elli Susanto</t>
  </si>
  <si>
    <t>Suyati</t>
  </si>
  <si>
    <t>Santoman</t>
  </si>
  <si>
    <t>Febriyani Tri Susanti</t>
  </si>
  <si>
    <t>Surip</t>
  </si>
  <si>
    <t>Mujib</t>
  </si>
  <si>
    <t>Ngatiran</t>
  </si>
  <si>
    <t>Sutarmi</t>
  </si>
  <si>
    <t>Ngatimin</t>
  </si>
  <si>
    <t>Arya Chandra Kusuma</t>
  </si>
  <si>
    <t>Ponirah</t>
  </si>
  <si>
    <t>Mahnila</t>
  </si>
  <si>
    <t>Almansyah</t>
  </si>
  <si>
    <t>Armah</t>
  </si>
  <si>
    <t>Elisabet Prasetya Ningtias</t>
  </si>
  <si>
    <t>Tugiarti</t>
  </si>
  <si>
    <t>T Haryoto</t>
  </si>
  <si>
    <t>Siti Johariah</t>
  </si>
  <si>
    <t>Abdul Basir</t>
  </si>
  <si>
    <t>Mariyamah</t>
  </si>
  <si>
    <t>Sodikin</t>
  </si>
  <si>
    <t>Joko Janjang Prasetiyo</t>
  </si>
  <si>
    <t>Sumini</t>
  </si>
  <si>
    <t>Sumadi</t>
  </si>
  <si>
    <t>Dani Kurniawan</t>
  </si>
  <si>
    <t>Didik Setiawan</t>
  </si>
  <si>
    <t>Putri Indah Lestari</t>
  </si>
  <si>
    <t>Muhamad Fikri Saputra</t>
  </si>
  <si>
    <t>Tri Sugiyati</t>
  </si>
  <si>
    <t>.0</t>
  </si>
  <si>
    <t>M. Mutholib</t>
  </si>
  <si>
    <t>Suprapti Yani</t>
  </si>
  <si>
    <t>Suryani</t>
  </si>
  <si>
    <t>Samingin</t>
  </si>
  <si>
    <t>Riadi</t>
  </si>
  <si>
    <t>Budiwati</t>
  </si>
  <si>
    <t>Karmin</t>
  </si>
  <si>
    <t>Nursiah</t>
  </si>
  <si>
    <t>Rumijah</t>
  </si>
  <si>
    <t>Sudirman</t>
  </si>
  <si>
    <t>Eri Setiawan</t>
  </si>
  <si>
    <t>Sri Sukaisih</t>
  </si>
  <si>
    <t>Mesnan</t>
  </si>
  <si>
    <t>Supinah</t>
  </si>
  <si>
    <t>Mulyo Suwarno</t>
  </si>
  <si>
    <t>Parmi</t>
  </si>
  <si>
    <t>Katwin</t>
  </si>
  <si>
    <t>Rubiyati Rahayu</t>
  </si>
  <si>
    <t>Rejono</t>
  </si>
  <si>
    <t>Prasetyo Noto Susilo</t>
  </si>
  <si>
    <t>Paryani</t>
  </si>
  <si>
    <t>Diah Nurohmah</t>
  </si>
  <si>
    <t>Titis Khoiriyah</t>
  </si>
  <si>
    <t>Widi Winarko</t>
  </si>
  <si>
    <t>Rumiati</t>
  </si>
  <si>
    <t>Warsito</t>
  </si>
  <si>
    <t>Titin Erawati</t>
  </si>
  <si>
    <t>Bandiran</t>
  </si>
  <si>
    <t>Samsudin</t>
  </si>
  <si>
    <t>Saripah</t>
  </si>
  <si>
    <t>Salam</t>
  </si>
  <si>
    <t>Rosrosati</t>
  </si>
  <si>
    <t>Muntirah</t>
  </si>
  <si>
    <t>Sugio</t>
  </si>
  <si>
    <t>Oktavia Safitri</t>
  </si>
  <si>
    <t>Budiono</t>
  </si>
  <si>
    <t>Kasmini</t>
  </si>
  <si>
    <t>Kasem</t>
  </si>
  <si>
    <t>Ahmad Suhaimi</t>
  </si>
  <si>
    <t>Mafadah</t>
  </si>
  <si>
    <t>Awik Wiratno</t>
  </si>
  <si>
    <t>Elya Agustina</t>
  </si>
  <si>
    <t>Imam Safingi</t>
  </si>
  <si>
    <t>Gunari</t>
  </si>
  <si>
    <t>Imam Hambali</t>
  </si>
  <si>
    <t>Wahyu Prabowo</t>
  </si>
  <si>
    <t>Siti Nasikah</t>
  </si>
  <si>
    <t>Mesrun</t>
  </si>
  <si>
    <t>Puji Rahayu</t>
  </si>
  <si>
    <t>Samini</t>
  </si>
  <si>
    <t>Darsono</t>
  </si>
  <si>
    <t>Anggelina Oksita Dewi</t>
  </si>
  <si>
    <t>Samiran</t>
  </si>
  <si>
    <t>Husnal Abdillah</t>
  </si>
  <si>
    <t>Setyo Edi</t>
  </si>
  <si>
    <t>Juminten</t>
  </si>
  <si>
    <t>Jiran</t>
  </si>
  <si>
    <t>Paikem</t>
  </si>
  <si>
    <t>Tumin</t>
  </si>
  <si>
    <t>Yogi Samson Firmansyah</t>
  </si>
  <si>
    <t>Setiyo Edi</t>
  </si>
  <si>
    <t>Krisnawati</t>
  </si>
  <si>
    <t>Suprihatin</t>
  </si>
  <si>
    <t>Kamidi</t>
  </si>
  <si>
    <t>Kuspiati</t>
  </si>
  <si>
    <t>Gunawan Agus Saputra</t>
  </si>
  <si>
    <t>Novandi Sanjaya</t>
  </si>
  <si>
    <t>Sarmini San</t>
  </si>
  <si>
    <t>Sumarno</t>
  </si>
  <si>
    <t>Diyah Wahyu Ningsih</t>
  </si>
  <si>
    <t>Ning Astuti</t>
  </si>
  <si>
    <t>Yogha Trismawan</t>
  </si>
  <si>
    <t>Tri Pujirahayu</t>
  </si>
  <si>
    <t>Fadhila Azhari Khusnun. J</t>
  </si>
  <si>
    <t>Marwiyah</t>
  </si>
  <si>
    <t>Tri Harjono</t>
  </si>
  <si>
    <t>Sugiyati</t>
  </si>
  <si>
    <t>Laki-laku</t>
  </si>
  <si>
    <t>Revo Sheandy Pratama</t>
  </si>
  <si>
    <t>Somdani</t>
  </si>
  <si>
    <t>Nandha Pradipta</t>
  </si>
  <si>
    <t>Ambar Suryo Cahyono</t>
  </si>
  <si>
    <t>Masrul Aman</t>
  </si>
  <si>
    <t>Prima Destia Fitriana Huda</t>
  </si>
  <si>
    <t>Masrukil Huda</t>
  </si>
  <si>
    <t>Arif Umardani</t>
  </si>
  <si>
    <t>Maulana Muhammaf Farhan</t>
  </si>
  <si>
    <t>Sri Miatun</t>
  </si>
  <si>
    <t>Sukma Puji Santoso</t>
  </si>
  <si>
    <t>Rosidah</t>
  </si>
  <si>
    <t>Suharto</t>
  </si>
  <si>
    <t>Arsela Wahyu Noviana</t>
  </si>
  <si>
    <t>Yus Ariani</t>
  </si>
  <si>
    <t>Wahyono</t>
  </si>
  <si>
    <t>Al Abdi Panji Pangestu</t>
  </si>
  <si>
    <t>Alfin Septa Anggara</t>
  </si>
  <si>
    <t>DATA SASARAN LANSIA</t>
  </si>
  <si>
    <t>JUMLAH KUNJUNGAN DAN JUMLAH SASARAN DEWASA/LANSIA</t>
  </si>
  <si>
    <t>Ngadinem</t>
  </si>
  <si>
    <t>Wirsipon</t>
  </si>
  <si>
    <t>Jamiyo</t>
  </si>
  <si>
    <t>Leginah</t>
  </si>
  <si>
    <t>Misratun</t>
  </si>
  <si>
    <t>Untung</t>
  </si>
  <si>
    <t>Sinem</t>
  </si>
  <si>
    <t>Dahuri</t>
  </si>
  <si>
    <t>Saminah</t>
  </si>
  <si>
    <t>ponikem</t>
  </si>
  <si>
    <t>Karto rejo</t>
  </si>
  <si>
    <t>Rusinah</t>
  </si>
  <si>
    <t>Suparman</t>
  </si>
  <si>
    <t>Suparti</t>
  </si>
  <si>
    <t>irpangi</t>
  </si>
  <si>
    <t>Suprapmiatin</t>
  </si>
  <si>
    <t>Umiatin</t>
  </si>
  <si>
    <t>warni</t>
  </si>
  <si>
    <t>Ngadimin</t>
  </si>
  <si>
    <t>Wasis sutrisno</t>
  </si>
  <si>
    <t>Salbiyah</t>
  </si>
  <si>
    <t>Hadi siswoyo</t>
  </si>
  <si>
    <t>Lastini</t>
  </si>
  <si>
    <t>Sapaud</t>
  </si>
  <si>
    <t>Siyem</t>
  </si>
  <si>
    <t>Marso wiyono</t>
  </si>
  <si>
    <t>Yatinah</t>
  </si>
  <si>
    <t>Cawirja</t>
  </si>
  <si>
    <t>Boniah</t>
  </si>
  <si>
    <t>Amat sari</t>
  </si>
  <si>
    <t>Mesdi</t>
  </si>
  <si>
    <t>Karto .R.</t>
  </si>
  <si>
    <t>Sulyanti</t>
  </si>
  <si>
    <t>Karmidah</t>
  </si>
  <si>
    <t>Sadi</t>
  </si>
  <si>
    <t>Sumarsono</t>
  </si>
  <si>
    <t>jemadi</t>
  </si>
  <si>
    <t>Burni</t>
  </si>
  <si>
    <t>Kasan muhni</t>
  </si>
  <si>
    <t>Paijah</t>
  </si>
  <si>
    <t>Musbari</t>
  </si>
  <si>
    <t>Maryamah</t>
  </si>
  <si>
    <t>ihsanah</t>
  </si>
  <si>
    <t>Damiri</t>
  </si>
  <si>
    <t>Baniah</t>
  </si>
  <si>
    <t>Pariyem</t>
  </si>
  <si>
    <t>Sankasdi</t>
  </si>
  <si>
    <t>Maryono</t>
  </si>
  <si>
    <t>Sutah</t>
  </si>
  <si>
    <t>Wiryo suparto</t>
  </si>
  <si>
    <t>Dewi fatonah</t>
  </si>
  <si>
    <t>Tumiyah</t>
  </si>
  <si>
    <t>S.jumiyanto</t>
  </si>
  <si>
    <t>Maryuni Nurhadi</t>
  </si>
  <si>
    <t>Gito Suwarno</t>
  </si>
  <si>
    <t>Saras Witri</t>
  </si>
  <si>
    <t>Sri sunarti</t>
  </si>
  <si>
    <t>Arjunad</t>
  </si>
  <si>
    <t>Darkumi</t>
  </si>
  <si>
    <t>Kayudi</t>
  </si>
  <si>
    <t>T haryoto</t>
  </si>
  <si>
    <t>T.Wagiyah</t>
  </si>
  <si>
    <t>P.harjo utomo</t>
  </si>
  <si>
    <t>Turgiati</t>
  </si>
  <si>
    <t>M.subandiyah</t>
  </si>
  <si>
    <t>p Wiryo utomo</t>
  </si>
  <si>
    <t>Sananom</t>
  </si>
  <si>
    <t>warikem</t>
  </si>
  <si>
    <t>jusnanwikyo</t>
  </si>
  <si>
    <t>Tukul</t>
  </si>
  <si>
    <t>Kasan</t>
  </si>
  <si>
    <t>Nasem</t>
  </si>
  <si>
    <t>Duladi</t>
  </si>
  <si>
    <t>Tukinah</t>
  </si>
  <si>
    <t>Jaimun</t>
  </si>
  <si>
    <t>Sutaji</t>
  </si>
  <si>
    <t>Markinah</t>
  </si>
  <si>
    <t>Marto samin</t>
  </si>
  <si>
    <t>Sumirah</t>
  </si>
  <si>
    <t>jumadi</t>
  </si>
  <si>
    <t>Wagini</t>
  </si>
  <si>
    <t>Brawek</t>
  </si>
  <si>
    <t>Suripah</t>
  </si>
  <si>
    <t>Mangun wirono</t>
  </si>
  <si>
    <t>Supilah</t>
  </si>
  <si>
    <t>Kasan nad</t>
  </si>
  <si>
    <t>Taridi</t>
  </si>
  <si>
    <t>Suminah.A.</t>
  </si>
  <si>
    <t>Jemadi</t>
  </si>
  <si>
    <t>Siti wasitah</t>
  </si>
  <si>
    <t>Sukarjo</t>
  </si>
  <si>
    <t>Suatmi</t>
  </si>
  <si>
    <t>Sajari</t>
  </si>
  <si>
    <t>Jami</t>
  </si>
  <si>
    <t>Madrokim</t>
  </si>
  <si>
    <t>Maspupah</t>
  </si>
  <si>
    <t>Misgimin</t>
  </si>
  <si>
    <t>Srihartati</t>
  </si>
  <si>
    <t>Sastro hartono</t>
  </si>
  <si>
    <t>Bardono</t>
  </si>
  <si>
    <t>Kasih</t>
  </si>
  <si>
    <t>Karto wigeno</t>
  </si>
  <si>
    <t>Suminah.B.</t>
  </si>
  <si>
    <t>Mukinah</t>
  </si>
  <si>
    <t>Buamin</t>
  </si>
  <si>
    <t>Suwarno</t>
  </si>
  <si>
    <t>Mujinah</t>
  </si>
  <si>
    <t>Tarwan</t>
  </si>
  <si>
    <t>Rondiyah</t>
  </si>
  <si>
    <t>Mijem</t>
  </si>
  <si>
    <t>Sudiryono</t>
  </si>
  <si>
    <t>Dasiyem</t>
  </si>
  <si>
    <t>kestar</t>
  </si>
  <si>
    <t>Rusmiatun</t>
  </si>
  <si>
    <t>Meru</t>
  </si>
  <si>
    <t>Yayuk indiawati</t>
  </si>
  <si>
    <t>Supriono</t>
  </si>
  <si>
    <t>Kenzie alvaro devanka</t>
  </si>
  <si>
    <t>Utari</t>
  </si>
  <si>
    <t>Doni kurniawan</t>
  </si>
  <si>
    <t>Handewon kurnia d</t>
  </si>
  <si>
    <t>Dinda yulia krisma</t>
  </si>
  <si>
    <t>Afrizal fakhri</t>
  </si>
  <si>
    <t>M elzavier khairan</t>
  </si>
  <si>
    <t>Putri septiana dewi</t>
  </si>
  <si>
    <t>Akhyar sochib</t>
  </si>
  <si>
    <t>Handewon kurnia devandra</t>
  </si>
  <si>
    <t>M elzavir khairan</t>
  </si>
  <si>
    <t>Hafizhan Fakhri anant</t>
  </si>
  <si>
    <t>Hanafia indri</t>
  </si>
  <si>
    <t>muchtar khudori</t>
  </si>
  <si>
    <t>Hanaya shafiya akhyar</t>
  </si>
  <si>
    <t>M. akhyar sohib</t>
  </si>
  <si>
    <t>M. zhafir migunani</t>
  </si>
  <si>
    <t>Anggia Dwi larasati</t>
  </si>
  <si>
    <t>Miftahul huda</t>
  </si>
  <si>
    <t>Gibran gio saputra</t>
  </si>
  <si>
    <t xml:space="preserve">laki laki </t>
  </si>
  <si>
    <t>Siti munawaroh</t>
  </si>
  <si>
    <t>anton juahiri</t>
  </si>
  <si>
    <t>Alisha Inara wijaya</t>
  </si>
  <si>
    <t xml:space="preserve">perempuan </t>
  </si>
  <si>
    <t>Irvan Kurnia wijaya</t>
  </si>
  <si>
    <t>khotimah</t>
  </si>
  <si>
    <t>Alletha graziella prasetyo</t>
  </si>
  <si>
    <t>arvi Puspita riani</t>
  </si>
  <si>
    <t>doni prasetyo</t>
  </si>
  <si>
    <t>M. zayn ashraf</t>
  </si>
  <si>
    <t>indah ayu</t>
  </si>
  <si>
    <t>galih prayoga</t>
  </si>
  <si>
    <t>Komine zea taniya</t>
  </si>
  <si>
    <t>Septi Dwi mahardika</t>
  </si>
  <si>
    <t>Komine takuya</t>
  </si>
  <si>
    <t>M. khafi hamzah</t>
  </si>
  <si>
    <t>Ulfa septianti</t>
  </si>
  <si>
    <t>M. nur hasan</t>
  </si>
  <si>
    <t>Kiara fayola bernika</t>
  </si>
  <si>
    <t>Ika septiana</t>
  </si>
  <si>
    <t>Nanang aji P</t>
  </si>
  <si>
    <t>Jenisa arsyila nadhifa</t>
  </si>
  <si>
    <t>yunia farantika</t>
  </si>
  <si>
    <t>M. fauzan</t>
  </si>
  <si>
    <t>Lingga aji Al ramadhan</t>
  </si>
  <si>
    <t>sulistiowati</t>
  </si>
  <si>
    <t xml:space="preserve">Nazarudin </t>
  </si>
  <si>
    <t>Faeza Hana nirwasita k</t>
  </si>
  <si>
    <t xml:space="preserve">Fadhilla Azhari </t>
  </si>
  <si>
    <t>yogha trismawan</t>
  </si>
  <si>
    <t>Hasbiyan Chandra setiaji</t>
  </si>
  <si>
    <t>Siti khomsatun</t>
  </si>
  <si>
    <t>Nanang setiaji</t>
  </si>
  <si>
    <t>Novita Anggraeni</t>
  </si>
  <si>
    <t>Wiwit saputri</t>
  </si>
  <si>
    <t>kurniawan</t>
  </si>
  <si>
    <t>Nayla Azura agustina</t>
  </si>
  <si>
    <t>Febi Antika sari</t>
  </si>
  <si>
    <t>Syaiful aziz</t>
  </si>
  <si>
    <t>Nala aurora putri</t>
  </si>
  <si>
    <t>eka  siamini</t>
  </si>
  <si>
    <t xml:space="preserve">Triono </t>
  </si>
  <si>
    <t>M. Taqa El fatih</t>
  </si>
  <si>
    <t>eka reto priantari</t>
  </si>
  <si>
    <t>Husni tamrin</t>
  </si>
  <si>
    <t>Arsy jafna azzikra</t>
  </si>
  <si>
    <t>Rizka Anggi susanti</t>
  </si>
  <si>
    <t>supriyadi</t>
  </si>
  <si>
    <t>Syafania ayu hanifa</t>
  </si>
  <si>
    <t>Intan monika</t>
  </si>
  <si>
    <t xml:space="preserve">Riono Sofi novian </t>
  </si>
  <si>
    <t>Arash algara kurniawan</t>
  </si>
  <si>
    <t>Eka Yulianti</t>
  </si>
  <si>
    <t>Harjo Dinoto</t>
  </si>
  <si>
    <t>Ayumna humaira yusuf</t>
  </si>
  <si>
    <t xml:space="preserve">Anisa Hidayati </t>
  </si>
  <si>
    <t>Rendy abu yusuf</t>
  </si>
  <si>
    <t>Faisal sofyan</t>
  </si>
  <si>
    <t>Toni sofian</t>
  </si>
  <si>
    <t>Azzahra libby fauqiyah</t>
  </si>
  <si>
    <t>Ela trisniawati</t>
  </si>
  <si>
    <t>Feri oktara</t>
  </si>
  <si>
    <t>Nabil gagah alvano</t>
  </si>
  <si>
    <t>Lili sugiarti</t>
  </si>
  <si>
    <t>Saifudin</t>
  </si>
  <si>
    <t>M atif aslam</t>
  </si>
  <si>
    <t>Masniah yulianti</t>
  </si>
  <si>
    <t>Agus riyanto</t>
  </si>
  <si>
    <t>Arshaka rafif arbinta</t>
  </si>
  <si>
    <t>Nita desi susanti</t>
  </si>
  <si>
    <t>Sarbini</t>
  </si>
  <si>
    <t>Alfino abhimana</t>
  </si>
  <si>
    <t>29/11/0201</t>
  </si>
  <si>
    <t>Hanny puji lestari</t>
  </si>
  <si>
    <t>Guruh purlawadi</t>
  </si>
  <si>
    <t>Kaka dwi saputra</t>
  </si>
  <si>
    <t>Fitriyani</t>
  </si>
  <si>
    <t>Suselo</t>
  </si>
  <si>
    <t>Johan prayoga</t>
  </si>
  <si>
    <t>Yeyen novita santi</t>
  </si>
  <si>
    <t>Wawan irmawan</t>
  </si>
  <si>
    <t>Yazid misbahul umam</t>
  </si>
  <si>
    <t>Fasichah</t>
  </si>
  <si>
    <t>Syaiful anam</t>
  </si>
  <si>
    <t>M baha azzami</t>
  </si>
  <si>
    <t>Eka retno priantari</t>
  </si>
  <si>
    <t>M husni thamrin</t>
  </si>
  <si>
    <t>Cinta salsabila putri</t>
  </si>
  <si>
    <t>Eka siamini</t>
  </si>
  <si>
    <t>Triono</t>
  </si>
  <si>
    <t>Adinda faridatul ghania</t>
  </si>
  <si>
    <t>Indah ayu N</t>
  </si>
  <si>
    <t>Galih prayoga</t>
  </si>
  <si>
    <t>Dania arumi nasha</t>
  </si>
  <si>
    <t>Siti nurohma</t>
  </si>
  <si>
    <t>Fandi saputra</t>
  </si>
  <si>
    <t>Reanita wulandari</t>
  </si>
  <si>
    <t>Fransisca reni W</t>
  </si>
  <si>
    <t>Regal setiawan</t>
  </si>
  <si>
    <t>Maulida alwiyah</t>
  </si>
  <si>
    <t>Rohyati</t>
  </si>
  <si>
    <t>Rumaisha salsabila</t>
  </si>
  <si>
    <t>Ita susilowati</t>
  </si>
  <si>
    <t>Ruhyat</t>
  </si>
  <si>
    <t>Ashab dhaffa alhanan</t>
  </si>
  <si>
    <t>Rohani</t>
  </si>
  <si>
    <t>Hanaya agnia azwa</t>
  </si>
  <si>
    <t>Hawa medina</t>
  </si>
  <si>
    <t>M nur hasan</t>
  </si>
  <si>
    <t>Fanya auristela</t>
  </si>
  <si>
    <t>Septi ariyanti</t>
  </si>
  <si>
    <t>Widianto</t>
  </si>
  <si>
    <t>M raka ramadhan</t>
  </si>
  <si>
    <t>Vida masruroh</t>
  </si>
  <si>
    <t>M ihsom</t>
  </si>
  <si>
    <t>Shanum arunindyra</t>
  </si>
  <si>
    <t>Dwi ardiyani</t>
  </si>
  <si>
    <t>Fajar imawan</t>
  </si>
  <si>
    <t>Meysa putri humaira</t>
  </si>
  <si>
    <t>Anggi saputri</t>
  </si>
  <si>
    <t>Ardiyanto</t>
  </si>
  <si>
    <t>Zhakeysia putri wijaya</t>
  </si>
  <si>
    <t>Arigato ade W</t>
  </si>
  <si>
    <t>Dwi rahayu</t>
  </si>
  <si>
    <t>Kanaka rayyan harmadi</t>
  </si>
  <si>
    <t>Siti aisyah</t>
  </si>
  <si>
    <t>Heri harmadi</t>
  </si>
  <si>
    <t>Trisna tri cipta</t>
  </si>
  <si>
    <t>Iftina asyabia rafifa</t>
  </si>
  <si>
    <t>Hanafiah indri S</t>
  </si>
  <si>
    <t>Muchtar khudori</t>
  </si>
  <si>
    <t>Aisha syifa almira</t>
  </si>
  <si>
    <t>Maya sofia dini</t>
  </si>
  <si>
    <t>Heriyanto</t>
  </si>
  <si>
    <t>Taruna azimam</t>
  </si>
  <si>
    <t>Rose malinda</t>
  </si>
  <si>
    <t>Komarudin</t>
  </si>
  <si>
    <t>elmar Sakha rensi alden</t>
  </si>
  <si>
    <t>Dita listiani</t>
  </si>
  <si>
    <t>Syaiful rahman</t>
  </si>
  <si>
    <t xml:space="preserve">Hafizhan Fakhri Ananta </t>
  </si>
  <si>
    <t xml:space="preserve">Alisa Inara Wijaya </t>
  </si>
  <si>
    <t>Irvan kurnia W</t>
  </si>
  <si>
    <t>Arvi puspita riani</t>
  </si>
  <si>
    <t>Doni prasetyo</t>
  </si>
  <si>
    <t>M khafi hamzah</t>
  </si>
  <si>
    <t>Faeza hana nirwasita kinasih</t>
  </si>
  <si>
    <t>Fadhilla azhari k.j</t>
  </si>
  <si>
    <t>Yogha trismawan</t>
  </si>
  <si>
    <t xml:space="preserve">Okta avanza saputra </t>
  </si>
  <si>
    <t>Dewi rusmini</t>
  </si>
  <si>
    <t>Alim saputra</t>
  </si>
  <si>
    <t>Febriano ananta</t>
  </si>
  <si>
    <t>Yustina ernawati</t>
  </si>
  <si>
    <t>nofa saputra</t>
  </si>
  <si>
    <t>M zainul ikhsan</t>
  </si>
  <si>
    <t>Maya sofiadini</t>
  </si>
  <si>
    <t>heriyanto</t>
  </si>
  <si>
    <t>Adeva shakila y</t>
  </si>
  <si>
    <t>Siti yuniah</t>
  </si>
  <si>
    <t>Amanda julia putri</t>
  </si>
  <si>
    <t>Yuni ekasari</t>
  </si>
  <si>
    <t>Agus setiyono</t>
  </si>
  <si>
    <t>Devin aditya</t>
  </si>
  <si>
    <t>Ilyas al mustofa</t>
  </si>
  <si>
    <t>kun huzaimah</t>
  </si>
  <si>
    <t>basir</t>
  </si>
  <si>
    <t>Oka rama wijaya</t>
  </si>
  <si>
    <t>fitriyani</t>
  </si>
  <si>
    <t>suseli</t>
  </si>
  <si>
    <t>Zaskia puspita sari</t>
  </si>
  <si>
    <t>rumiyati</t>
  </si>
  <si>
    <t>rohani</t>
  </si>
  <si>
    <t>Aditya putra alfa</t>
  </si>
  <si>
    <t>hani puji lestari</t>
  </si>
  <si>
    <t>guruh purlawadi</t>
  </si>
  <si>
    <t>Genta helsa aldo</t>
  </si>
  <si>
    <t>guruh purwadi</t>
  </si>
  <si>
    <t>Bahtiar firnando</t>
  </si>
  <si>
    <t>Farhan fadhil mustofa</t>
  </si>
  <si>
    <t>Asyifa nur latif</t>
  </si>
  <si>
    <t>Ahmad bukhori al amin</t>
  </si>
  <si>
    <t>Wahyu sabara</t>
  </si>
  <si>
    <t>Ero wati</t>
  </si>
  <si>
    <t>M abizar al ghifari</t>
  </si>
  <si>
    <t>Randi</t>
  </si>
  <si>
    <t>Fitriani</t>
  </si>
  <si>
    <t>Kinara laveni H</t>
  </si>
  <si>
    <t>Vernando ferdi anggoro</t>
  </si>
  <si>
    <t>Riyanto</t>
  </si>
  <si>
    <t>Sri astuti</t>
  </si>
  <si>
    <t>Meliska wulandari</t>
  </si>
  <si>
    <t>Mulyanto</t>
  </si>
  <si>
    <t>Wilda juliawati</t>
  </si>
  <si>
    <t>Nola selsilia putri</t>
  </si>
  <si>
    <t>Ayunda ramadhani</t>
  </si>
  <si>
    <t>Siti fatimah</t>
  </si>
  <si>
    <t>Irsyad al hisyam</t>
  </si>
  <si>
    <t>Niah wati</t>
  </si>
  <si>
    <t>Suprapto</t>
  </si>
  <si>
    <t>M asril al fariji</t>
  </si>
  <si>
    <t>Daffa aulia sunarto</t>
  </si>
  <si>
    <t>Rini widiastuti</t>
  </si>
  <si>
    <t>Dinda aulia sunarto</t>
  </si>
  <si>
    <t>Vika aulia ramadhani</t>
  </si>
  <si>
    <t>Nurhasanah</t>
  </si>
  <si>
    <t>Ali agus</t>
  </si>
  <si>
    <t>Aneke felicia</t>
  </si>
  <si>
    <t>Marin nurwinda S</t>
  </si>
  <si>
    <t>Yudi andarwanto</t>
  </si>
  <si>
    <t>Azka zully setiawan</t>
  </si>
  <si>
    <t>Mia agustina putri</t>
  </si>
  <si>
    <t>Rizky ratna S</t>
  </si>
  <si>
    <t>Fadilla nur aziza</t>
  </si>
  <si>
    <t>Rini purwanti</t>
  </si>
  <si>
    <t>Judianto</t>
  </si>
  <si>
    <t>Almira nurhidayah</t>
  </si>
  <si>
    <t>Marliyah</t>
  </si>
  <si>
    <t>Muhajir</t>
  </si>
  <si>
    <t>Reifan fathurroziq</t>
  </si>
  <si>
    <t>Masriyah</t>
  </si>
  <si>
    <t>Suroso abdulloh</t>
  </si>
  <si>
    <t>Firda khofifatul azizah</t>
  </si>
  <si>
    <t>Tarwiyati</t>
  </si>
  <si>
    <t>Choiru solikin</t>
  </si>
  <si>
    <t>Rizki aditya</t>
  </si>
  <si>
    <t>Rohimah</t>
  </si>
  <si>
    <t>Uhud ansori</t>
  </si>
  <si>
    <t>Chika arina nadhilla</t>
  </si>
  <si>
    <t>Yunia farantika</t>
  </si>
  <si>
    <t>M fauzan</t>
  </si>
  <si>
    <t>Eleven novriza</t>
  </si>
  <si>
    <t>Wartina kumala</t>
  </si>
  <si>
    <t>Eko widono</t>
  </si>
  <si>
    <t>Emilya fernanda</t>
  </si>
  <si>
    <t>Nunung khoiriyah</t>
  </si>
  <si>
    <t>Dedi irawan</t>
  </si>
  <si>
    <t>Ibank putra wardhana</t>
  </si>
  <si>
    <t>Melani dwi safitri</t>
  </si>
  <si>
    <t>Neni</t>
  </si>
  <si>
    <t>M safei</t>
  </si>
  <si>
    <t>Miftahul jannah</t>
  </si>
  <si>
    <t>Tri iriyanti</t>
  </si>
  <si>
    <t>Darmuji</t>
  </si>
  <si>
    <t>Jepri angga pratama</t>
  </si>
  <si>
    <t>Aulia marista wahida</t>
  </si>
  <si>
    <t>Diah</t>
  </si>
  <si>
    <t>M apriwahseno</t>
  </si>
  <si>
    <t>Ezia umi ghuzaimah</t>
  </si>
  <si>
    <t>Alya shifa nadia</t>
  </si>
  <si>
    <t>Aminah</t>
  </si>
  <si>
    <t>Sulthoni rahman</t>
  </si>
  <si>
    <t>Raisya Afifa S</t>
  </si>
  <si>
    <t xml:space="preserve">Yudistira Setiawan </t>
  </si>
  <si>
    <t>Bima arbinta hakim</t>
  </si>
  <si>
    <t>Nayyara citra A</t>
  </si>
  <si>
    <t xml:space="preserve">Bilqis atifa putri </t>
  </si>
  <si>
    <t>M Fahri wijaya</t>
  </si>
  <si>
    <t>M Ezra ibnu rozi</t>
  </si>
  <si>
    <t>Azzam Maulina A</t>
  </si>
  <si>
    <t>Narendra jafas N</t>
  </si>
  <si>
    <t>Alisya aura mafifah</t>
  </si>
  <si>
    <t>Aura assifa</t>
  </si>
  <si>
    <t>M Maulana azidan</t>
  </si>
  <si>
    <t>Ivona zaib Setiaji</t>
  </si>
  <si>
    <t>Siti Khomsatun</t>
  </si>
  <si>
    <t xml:space="preserve">Nanang Setiaji </t>
  </si>
  <si>
    <t>Intan Dwi lestari</t>
  </si>
  <si>
    <t>Mujiati</t>
  </si>
  <si>
    <t xml:space="preserve">Nasirin </t>
  </si>
  <si>
    <t>Aira Jenna mehrunisa</t>
  </si>
  <si>
    <t xml:space="preserve">Wahyuni </t>
  </si>
  <si>
    <t>M. irsyad</t>
  </si>
  <si>
    <t>Husni Maulana rozak</t>
  </si>
  <si>
    <t xml:space="preserve">Saipul Anam </t>
  </si>
  <si>
    <t>Syubanul Aqil Tamam</t>
  </si>
  <si>
    <t xml:space="preserve">Priska alvi azzikra </t>
  </si>
  <si>
    <t>Rizka Anggi susyanti</t>
  </si>
  <si>
    <t>Wilda umaisaroh</t>
  </si>
  <si>
    <t>Wiji retnowati</t>
  </si>
  <si>
    <t>M.daffa Rizky A</t>
  </si>
  <si>
    <t>khalimatus</t>
  </si>
  <si>
    <t>edi Pramono</t>
  </si>
  <si>
    <t>Adventus thandy axelio</t>
  </si>
  <si>
    <t>Ester tanti</t>
  </si>
  <si>
    <t>adi pramono</t>
  </si>
  <si>
    <t>Ezra alia ramadhani</t>
  </si>
  <si>
    <t>yayuk</t>
  </si>
  <si>
    <t>supri</t>
  </si>
  <si>
    <t>Yesaya Keenan Ardi</t>
  </si>
  <si>
    <t>Gandang jaler Saketi</t>
  </si>
  <si>
    <t>sukinem</t>
  </si>
  <si>
    <t>sujatmiko</t>
  </si>
  <si>
    <t xml:space="preserve">Chairunisa Salsabila </t>
  </si>
  <si>
    <t>yuli</t>
  </si>
  <si>
    <t>jianto</t>
  </si>
  <si>
    <t>M. nur hisan</t>
  </si>
  <si>
    <t>khotijah</t>
  </si>
  <si>
    <t>maman</t>
  </si>
  <si>
    <t>Satria Aditya R</t>
  </si>
  <si>
    <t>Fransiska Reni</t>
  </si>
  <si>
    <t>Regal</t>
  </si>
  <si>
    <t xml:space="preserve">Mikhael Fernando </t>
  </si>
  <si>
    <t>rumanti</t>
  </si>
  <si>
    <t>bandrio</t>
  </si>
  <si>
    <t xml:space="preserve">Desty Dwi Pratiwi </t>
  </si>
  <si>
    <t>ermiyati</t>
  </si>
  <si>
    <t>joko</t>
  </si>
  <si>
    <t>Indra bagus P</t>
  </si>
  <si>
    <t xml:space="preserve">Watini </t>
  </si>
  <si>
    <t>sumaryo</t>
  </si>
  <si>
    <t>Kenzo Tristan aljaras</t>
  </si>
  <si>
    <t>Peni</t>
  </si>
  <si>
    <t>bikin</t>
  </si>
  <si>
    <t>Ainayya fatiya turahma</t>
  </si>
  <si>
    <t>sikin</t>
  </si>
  <si>
    <t>Aisyah alula</t>
  </si>
  <si>
    <t>Siti rohma</t>
  </si>
  <si>
    <t>vandi</t>
  </si>
  <si>
    <t>Aqsal Zhafran auril</t>
  </si>
  <si>
    <t>Aulia Tri Astuti</t>
  </si>
  <si>
    <t>andri</t>
  </si>
  <si>
    <t>Khizwa Fitra auril</t>
  </si>
  <si>
    <t xml:space="preserve">Aulia Tri Astuti </t>
  </si>
  <si>
    <t xml:space="preserve">andri </t>
  </si>
  <si>
    <t>mutiara Amalia Aufa</t>
  </si>
  <si>
    <t>muslimah</t>
  </si>
  <si>
    <t>miskin</t>
  </si>
  <si>
    <t>Yusuf Dian pratama</t>
  </si>
  <si>
    <t>M. Daffa syokhibul</t>
  </si>
  <si>
    <t>rohyati</t>
  </si>
  <si>
    <t>Safrudin</t>
  </si>
  <si>
    <t>M.fariz kurniawan</t>
  </si>
  <si>
    <t>Sri Munawar</t>
  </si>
  <si>
    <t>sudirman</t>
  </si>
  <si>
    <t>Ahmad Ihsan H</t>
  </si>
  <si>
    <t>milati</t>
  </si>
  <si>
    <t>Solikhin</t>
  </si>
  <si>
    <t xml:space="preserve">Andika Fernando </t>
  </si>
  <si>
    <t>Tri kahanaya</t>
  </si>
  <si>
    <t>sujatkmiko</t>
  </si>
  <si>
    <t>Haris revaldi</t>
  </si>
  <si>
    <t>yatinah</t>
  </si>
  <si>
    <t>handoko</t>
  </si>
  <si>
    <t>Khanza laiqa safwa</t>
  </si>
  <si>
    <t>astrid</t>
  </si>
  <si>
    <t>fitrii</t>
  </si>
  <si>
    <t>Fitri Suryanto</t>
  </si>
  <si>
    <t>Slamet riyadi</t>
  </si>
  <si>
    <t>Jemingan</t>
  </si>
  <si>
    <t>Anisa kurniati</t>
  </si>
  <si>
    <t>Karmi</t>
  </si>
  <si>
    <t>Nova saputra</t>
  </si>
  <si>
    <t>Ikhwan marsudi</t>
  </si>
  <si>
    <t>Rina wati</t>
  </si>
  <si>
    <t>Kirani firdaus</t>
  </si>
  <si>
    <t>Karunia putri</t>
  </si>
  <si>
    <t>Anggi saputra</t>
  </si>
  <si>
    <t>Agus setyono</t>
  </si>
  <si>
    <t>Yuni eka sari</t>
  </si>
  <si>
    <t>Basir</t>
  </si>
  <si>
    <t>Kun huzaimah</t>
  </si>
  <si>
    <t>Eva lutfi azizah</t>
  </si>
  <si>
    <t>Anisa amalia rahman</t>
  </si>
  <si>
    <t>Tuminah</t>
  </si>
  <si>
    <t>Maedi setiawan</t>
  </si>
  <si>
    <t>Rumiyati</t>
  </si>
  <si>
    <t>Nisa qurotul ngaini</t>
  </si>
  <si>
    <t>M apri wahseno</t>
  </si>
  <si>
    <t>Istiqomah</t>
  </si>
  <si>
    <t>Ita kurnia sari</t>
  </si>
  <si>
    <t>Suparno</t>
  </si>
  <si>
    <t>Dedi setyawan</t>
  </si>
  <si>
    <t>Ina mila sari</t>
  </si>
  <si>
    <t>Ikhwan firmansyah</t>
  </si>
  <si>
    <t>Bahar andi muhammad</t>
  </si>
  <si>
    <t>Cendekiawardhani</t>
  </si>
  <si>
    <t>Misikem</t>
  </si>
  <si>
    <t>Parti</t>
  </si>
  <si>
    <t>Sahrul wariyan</t>
  </si>
  <si>
    <t>Septi dwi mardika</t>
  </si>
  <si>
    <t>Anggun valencia ramadhani</t>
  </si>
  <si>
    <t>Manisah</t>
  </si>
  <si>
    <t>Silvia ananda</t>
  </si>
  <si>
    <t>Wanda guslaini</t>
  </si>
  <si>
    <t>Marin nurwinda sari</t>
  </si>
  <si>
    <t>Rusmawati</t>
  </si>
  <si>
    <t>Riski ahmad saputra</t>
  </si>
  <si>
    <t>Risky ratna setiawan</t>
  </si>
  <si>
    <t>Jidan wira yuda</t>
  </si>
  <si>
    <t>Rico kurniawan</t>
  </si>
  <si>
    <t>Rusbandi</t>
  </si>
  <si>
    <t>Sartinah</t>
  </si>
  <si>
    <t>Putri lestari</t>
  </si>
  <si>
    <t>Eny andarwati</t>
  </si>
  <si>
    <t>Arya suhada kesuma</t>
  </si>
  <si>
    <t>Dwi ardiani</t>
  </si>
  <si>
    <t>Mutholib</t>
  </si>
  <si>
    <t>Umayana</t>
  </si>
  <si>
    <t>Choiru solikhin</t>
  </si>
  <si>
    <t>Samporna KH</t>
  </si>
  <si>
    <t>Wartina kumalasari</t>
  </si>
  <si>
    <t>Kerina</t>
  </si>
  <si>
    <t>Bayu nugroho</t>
  </si>
  <si>
    <t>Susi widati</t>
  </si>
  <si>
    <t>Kurniawan</t>
  </si>
  <si>
    <t>Bunga silvy auliana</t>
  </si>
  <si>
    <t>M arief aji handoko</t>
  </si>
  <si>
    <t>Edi susanto</t>
  </si>
  <si>
    <t>M rifky sani</t>
  </si>
  <si>
    <t>Novalia agustina</t>
  </si>
  <si>
    <t>M khairul azzam</t>
  </si>
  <si>
    <t>Fachry ikhtafa yazid</t>
  </si>
  <si>
    <t>Alifia zahra nisa</t>
  </si>
  <si>
    <t>Fira norliza</t>
  </si>
  <si>
    <t>Sabrina olivia mumtaza</t>
  </si>
  <si>
    <t>Cacha abelia putri</t>
  </si>
  <si>
    <t>Aulia rama</t>
  </si>
  <si>
    <t>Pindo prayoga</t>
  </si>
  <si>
    <t>Dara alfath aufa</t>
  </si>
  <si>
    <t>Syarif hidayatulloh</t>
  </si>
  <si>
    <t>Farid wahidu rakhman</t>
  </si>
  <si>
    <t>Anya marakehesi</t>
  </si>
  <si>
    <t>Diki Aditia h</t>
  </si>
  <si>
    <t>Kumaera Alfasari</t>
  </si>
  <si>
    <t>Tsamrutus zahro</t>
  </si>
  <si>
    <t>Alfan narulloh</t>
  </si>
  <si>
    <t xml:space="preserve">Alfin narulloh </t>
  </si>
  <si>
    <t xml:space="preserve">Eci fratista </t>
  </si>
  <si>
    <t>Yasmine assadza</t>
  </si>
  <si>
    <t>Sani adelia putri</t>
  </si>
  <si>
    <t>Eko susanto</t>
  </si>
  <si>
    <t>Nazarudin</t>
  </si>
  <si>
    <t xml:space="preserve">Sulistiowati </t>
  </si>
  <si>
    <t>Nur Salamah</t>
  </si>
  <si>
    <t>Zanuba Amalia Aufa</t>
  </si>
  <si>
    <t>Ahmad Syafei dafiqta</t>
  </si>
  <si>
    <t>Slamet Riyadi</t>
  </si>
  <si>
    <t>Sumilah</t>
  </si>
  <si>
    <t>Wawan Irawan</t>
  </si>
  <si>
    <t>Yeyen Novita Santi</t>
  </si>
  <si>
    <t>Nasirin</t>
  </si>
  <si>
    <t>27/051977</t>
  </si>
  <si>
    <t xml:space="preserve">Agus Nuryanto </t>
  </si>
  <si>
    <t>Isti nuryani</t>
  </si>
  <si>
    <t>M. Irsyad</t>
  </si>
  <si>
    <t xml:space="preserve">Muslimah </t>
  </si>
  <si>
    <t>Nining hermiati</t>
  </si>
  <si>
    <t>Yeni anisa lista</t>
  </si>
  <si>
    <t xml:space="preserve">Dwi Fitri Andrianto </t>
  </si>
  <si>
    <t>Putri ayu Fadilla</t>
  </si>
  <si>
    <t xml:space="preserve">Siti Maimunah </t>
  </si>
  <si>
    <t xml:space="preserve">Robi Trianto </t>
  </si>
  <si>
    <t xml:space="preserve">Komarudin </t>
  </si>
  <si>
    <t xml:space="preserve">Sri Rahayu </t>
  </si>
  <si>
    <t>Nisa apriliani</t>
  </si>
  <si>
    <t xml:space="preserve">M. Akhyar sohib </t>
  </si>
  <si>
    <t>25/15/1995</t>
  </si>
  <si>
    <t xml:space="preserve">Putri Septiana Dewi </t>
  </si>
  <si>
    <t>Alpiyan</t>
  </si>
  <si>
    <t>Kustina</t>
  </si>
  <si>
    <t xml:space="preserve">Heri Harmadi </t>
  </si>
  <si>
    <t xml:space="preserve">Siti Aisyah </t>
  </si>
  <si>
    <t xml:space="preserve">Rohmat </t>
  </si>
  <si>
    <t>18/101972</t>
  </si>
  <si>
    <t xml:space="preserve">Sartini </t>
  </si>
  <si>
    <t xml:space="preserve">Karim Kurniawan </t>
  </si>
  <si>
    <t xml:space="preserve">Agung Anggara </t>
  </si>
  <si>
    <t xml:space="preserve">Ita Susilo Wati </t>
  </si>
  <si>
    <t xml:space="preserve">Sartono </t>
  </si>
  <si>
    <t xml:space="preserve">Muslih </t>
  </si>
  <si>
    <t>Hasma Wati</t>
  </si>
  <si>
    <t>Wais Alquraini</t>
  </si>
  <si>
    <t>M. firdaus</t>
  </si>
  <si>
    <t>Bella Valentina</t>
  </si>
  <si>
    <t>Billi Valentino</t>
  </si>
  <si>
    <t>Febriyanti</t>
  </si>
  <si>
    <t>Nanang aji p</t>
  </si>
  <si>
    <t xml:space="preserve">Sucipto </t>
  </si>
  <si>
    <t>Coynideo bay ik won</t>
  </si>
  <si>
    <t>Nita Desi Susanti</t>
  </si>
  <si>
    <t>Muchtar hudori</t>
  </si>
  <si>
    <t>Hanafia Indri s</t>
  </si>
  <si>
    <t>Nuril Huda zazuli</t>
  </si>
  <si>
    <t>Uki Najmul khamil</t>
  </si>
  <si>
    <t xml:space="preserve">Edi Purwanto </t>
  </si>
  <si>
    <t>Sri turni</t>
  </si>
  <si>
    <t xml:space="preserve">Vinda Widi Rahayu </t>
  </si>
  <si>
    <t xml:space="preserve">Mukhsin </t>
  </si>
  <si>
    <t>Maryati</t>
  </si>
  <si>
    <t>Arigato Ade wijaya</t>
  </si>
  <si>
    <t xml:space="preserve">Dwi Rahayu </t>
  </si>
  <si>
    <t xml:space="preserve">Irvan Kurnia Wijaya </t>
  </si>
  <si>
    <t xml:space="preserve">Khotimah </t>
  </si>
  <si>
    <t xml:space="preserve">Dony Kurniawan </t>
  </si>
  <si>
    <t xml:space="preserve">Ela Trisnawati </t>
  </si>
  <si>
    <t xml:space="preserve">Husni Tamrin </t>
  </si>
  <si>
    <t>Eka Retno priantari</t>
  </si>
  <si>
    <t xml:space="preserve">Wahyu Pratama </t>
  </si>
  <si>
    <t>Hariyanto</t>
  </si>
  <si>
    <t xml:space="preserve">Tri Utami </t>
  </si>
  <si>
    <t xml:space="preserve">Deni Riyan Sanjaya </t>
  </si>
  <si>
    <t>Khusaeni</t>
  </si>
  <si>
    <t>Paryati</t>
  </si>
  <si>
    <t xml:space="preserve">Tedy Angga Saputra </t>
  </si>
  <si>
    <t>Dwi ismaryati</t>
  </si>
  <si>
    <t xml:space="preserve">Ian Irvandi </t>
  </si>
  <si>
    <t>Sahrun fuad</t>
  </si>
  <si>
    <t xml:space="preserve">Siti mahmudah </t>
  </si>
  <si>
    <t xml:space="preserve">Luthfi Aziz </t>
  </si>
  <si>
    <t xml:space="preserve">Siti Nuraini </t>
  </si>
  <si>
    <t>Silahudin Mirzal</t>
  </si>
  <si>
    <t xml:space="preserve">Yuli lestari Ningsih </t>
  </si>
  <si>
    <t>M . Zaki bima darda</t>
  </si>
  <si>
    <t xml:space="preserve">Syahrudin </t>
  </si>
  <si>
    <t xml:space="preserve">Badriyah </t>
  </si>
  <si>
    <t>Feri Ardianto</t>
  </si>
  <si>
    <t xml:space="preserve">Bariyah </t>
  </si>
  <si>
    <t xml:space="preserve">Nur Latifah </t>
  </si>
  <si>
    <t xml:space="preserve">Agus Riyanto </t>
  </si>
  <si>
    <t xml:space="preserve">Masniah Yulianti </t>
  </si>
  <si>
    <t xml:space="preserve">M Nur Hasan </t>
  </si>
  <si>
    <t>Rosadi</t>
  </si>
  <si>
    <t>Eti pujiowati</t>
  </si>
  <si>
    <t xml:space="preserve">Rendy abu yusuf </t>
  </si>
  <si>
    <t xml:space="preserve">M. Ishom </t>
  </si>
  <si>
    <t xml:space="preserve">Vida Masruroh </t>
  </si>
  <si>
    <t xml:space="preserve">Lutfia indah Fitriani </t>
  </si>
  <si>
    <t xml:space="preserve">Ridwan </t>
  </si>
  <si>
    <t>Sugiatno</t>
  </si>
  <si>
    <t xml:space="preserve">Rohayati </t>
  </si>
  <si>
    <t>Ahmad alfarizi</t>
  </si>
  <si>
    <t>Yusuf fuad</t>
  </si>
  <si>
    <t xml:space="preserve">Andang Sudrajat </t>
  </si>
  <si>
    <t xml:space="preserve">Doni Prasetyo </t>
  </si>
  <si>
    <t>Arvi Puspita R</t>
  </si>
  <si>
    <t>Faiqotul himah</t>
  </si>
  <si>
    <t>Rohyadi</t>
  </si>
  <si>
    <t>Suprapti</t>
  </si>
  <si>
    <t>M. Ikbal</t>
  </si>
  <si>
    <t>Fasial akbar</t>
  </si>
  <si>
    <t xml:space="preserve">haflah Rezki Ulin Nuha </t>
  </si>
  <si>
    <t>scencen ayu Sawitri</t>
  </si>
  <si>
    <t>Ahmad Galang s</t>
  </si>
  <si>
    <t>chistian Natandy P</t>
  </si>
  <si>
    <t>elsa Dwi lestari</t>
  </si>
  <si>
    <t>arsela Wulan Ramadhani</t>
  </si>
  <si>
    <t>joana agista</t>
  </si>
  <si>
    <t>Iqbal Zaini Muzaki</t>
  </si>
  <si>
    <t>davin Aulia</t>
  </si>
  <si>
    <t>Alfandy kurniawan</t>
  </si>
  <si>
    <t>Muhammad Safrudin</t>
  </si>
  <si>
    <t>Muhammad lucky</t>
  </si>
  <si>
    <t>Siti Fatonah</t>
  </si>
  <si>
    <t>kholida nur Fadilah</t>
  </si>
  <si>
    <t>Ahmad Fatoni</t>
  </si>
  <si>
    <t>Sariah</t>
  </si>
  <si>
    <t>Saipul Anam</t>
  </si>
  <si>
    <t>fasichah</t>
  </si>
  <si>
    <t>Siti munarah</t>
  </si>
  <si>
    <t xml:space="preserve">Rizka Anggi susyanti </t>
  </si>
  <si>
    <t>galih Prayogo</t>
  </si>
  <si>
    <t>indah ayu nurmalita</t>
  </si>
  <si>
    <t>Giska Komala Dewi</t>
  </si>
  <si>
    <t>Sri Suryani</t>
  </si>
  <si>
    <t xml:space="preserve">cika praska Anggraeni </t>
  </si>
  <si>
    <t xml:space="preserve">Harun Subagio </t>
  </si>
  <si>
    <t>latifa umaisaroh</t>
  </si>
  <si>
    <t>istinganatul umaisaroh</t>
  </si>
  <si>
    <t>khalimatus sya'diyah</t>
  </si>
  <si>
    <t>Riski Aulia Pratiwi</t>
  </si>
  <si>
    <t>Ester Dwi cristanti</t>
  </si>
  <si>
    <t>sih twingtiyas</t>
  </si>
  <si>
    <t>y .kesi puji Astuti</t>
  </si>
  <si>
    <t>supriyono</t>
  </si>
  <si>
    <t>yayuk India Wati</t>
  </si>
  <si>
    <t>Ahmad Suwanda</t>
  </si>
  <si>
    <t>m.solikin</t>
  </si>
  <si>
    <t>Ahmad Sahroni</t>
  </si>
  <si>
    <t>susanto</t>
  </si>
  <si>
    <t>lasmiasih</t>
  </si>
  <si>
    <t>panca Surya pratama</t>
  </si>
  <si>
    <t>imam khanafi</t>
  </si>
  <si>
    <t>sumarti</t>
  </si>
  <si>
    <t>ofi eka Kartika</t>
  </si>
  <si>
    <t>suryani</t>
  </si>
  <si>
    <t xml:space="preserve">Muhammad Lutfi Yani </t>
  </si>
  <si>
    <t>misjianto</t>
  </si>
  <si>
    <t>Yuliana</t>
  </si>
  <si>
    <t>maman s</t>
  </si>
  <si>
    <t>Siti Khotijah</t>
  </si>
  <si>
    <t>Ponijo</t>
  </si>
  <si>
    <t>sulastri</t>
  </si>
  <si>
    <t>Fransiska Reni f</t>
  </si>
  <si>
    <t>husodo</t>
  </si>
  <si>
    <t>Joko Pramono</t>
  </si>
  <si>
    <t>ermi anawati</t>
  </si>
  <si>
    <t>tri Watini</t>
  </si>
  <si>
    <t>Handoyo</t>
  </si>
  <si>
    <t>Slamet Nasikin</t>
  </si>
  <si>
    <t>Febrianti Dwi sudarmini</t>
  </si>
  <si>
    <t>Ika diva Agustin</t>
  </si>
  <si>
    <t>tasyana Dwi saputri</t>
  </si>
  <si>
    <t>Salimah</t>
  </si>
  <si>
    <t>ines Adelia sari</t>
  </si>
  <si>
    <t>sukari</t>
  </si>
  <si>
    <t>ani</t>
  </si>
  <si>
    <t>m.wahyu abiyan</t>
  </si>
  <si>
    <t>Dimas Renaldi</t>
  </si>
  <si>
    <t>legiah</t>
  </si>
  <si>
    <t>Dedi Sarianto</t>
  </si>
  <si>
    <t>David nikmal Akbar</t>
  </si>
  <si>
    <t>vandi saputra</t>
  </si>
  <si>
    <t>Siti nurohman</t>
  </si>
  <si>
    <t>andri fatkurohman</t>
  </si>
  <si>
    <t xml:space="preserve">aulia Tri Astuti </t>
  </si>
  <si>
    <t>Muhammad Nurul Fitri</t>
  </si>
  <si>
    <t>astrid Purwita sari</t>
  </si>
  <si>
    <t>zhafira nihel akashifa</t>
  </si>
  <si>
    <t>Riono Sofi Novianto</t>
  </si>
  <si>
    <t>intan monika</t>
  </si>
  <si>
    <t>ulfatul Hasanah</t>
  </si>
  <si>
    <t>Saipul Rahman</t>
  </si>
  <si>
    <t>dita listiani</t>
  </si>
  <si>
    <t>Suliyo</t>
  </si>
  <si>
    <t>Tomi sofian</t>
  </si>
  <si>
    <t xml:space="preserve">Eko susanto </t>
  </si>
  <si>
    <t xml:space="preserve">Alim saputra </t>
  </si>
  <si>
    <t xml:space="preserve">Siti yuniah </t>
  </si>
  <si>
    <t xml:space="preserve">M Akhyar sohib </t>
  </si>
  <si>
    <t xml:space="preserve">Alpiyan </t>
  </si>
  <si>
    <t xml:space="preserve">Kustina </t>
  </si>
  <si>
    <t xml:space="preserve">Ruhyat </t>
  </si>
  <si>
    <t xml:space="preserve">Sukarsih </t>
  </si>
  <si>
    <t>Hasma wati</t>
  </si>
  <si>
    <t xml:space="preserve">Tuminah </t>
  </si>
  <si>
    <t>Nanang aji l</t>
  </si>
  <si>
    <t xml:space="preserve">Ika septiana </t>
  </si>
  <si>
    <t xml:space="preserve">Sarbini </t>
  </si>
  <si>
    <t xml:space="preserve">Nita Desi Susanti </t>
  </si>
  <si>
    <t xml:space="preserve">Muchtar hudori </t>
  </si>
  <si>
    <t xml:space="preserve">Hanafia Indri </t>
  </si>
  <si>
    <t xml:space="preserve">Sri turni </t>
  </si>
  <si>
    <t>Mariyati</t>
  </si>
  <si>
    <t xml:space="preserve">Arigato Ade </t>
  </si>
  <si>
    <t xml:space="preserve">khotimah </t>
  </si>
  <si>
    <t xml:space="preserve">Utari </t>
  </si>
  <si>
    <t xml:space="preserve">Feri oktara </t>
  </si>
  <si>
    <t xml:space="preserve">Husni Thamrin </t>
  </si>
  <si>
    <t xml:space="preserve">Eka Retno priantari </t>
  </si>
  <si>
    <t xml:space="preserve">Hariyanto </t>
  </si>
  <si>
    <t xml:space="preserve">Khusaeni </t>
  </si>
  <si>
    <t>Pariyati</t>
  </si>
  <si>
    <t xml:space="preserve">Dwi ismaryati </t>
  </si>
  <si>
    <t xml:space="preserve">Sahrun fuad </t>
  </si>
  <si>
    <t xml:space="preserve">Silahudin Mirzal </t>
  </si>
  <si>
    <t xml:space="preserve">Yuli Lestari Ningsih </t>
  </si>
  <si>
    <t xml:space="preserve">Agus Rianto </t>
  </si>
  <si>
    <t xml:space="preserve">Ulfa septianti </t>
  </si>
  <si>
    <t xml:space="preserve">Rosadi </t>
  </si>
  <si>
    <t xml:space="preserve">Eti pujiowati </t>
  </si>
  <si>
    <t xml:space="preserve">M Ishom </t>
  </si>
  <si>
    <t xml:space="preserve">Sugiatno </t>
  </si>
  <si>
    <t xml:space="preserve">Arvi Puspita R </t>
  </si>
  <si>
    <t xml:space="preserve">Faiqotul himah </t>
  </si>
  <si>
    <t>andang Sudrajat</t>
  </si>
  <si>
    <t>Nanang Setiaji</t>
  </si>
  <si>
    <t>Wawan Irmawan</t>
  </si>
  <si>
    <t>nasirin</t>
  </si>
  <si>
    <t>Mujiati N</t>
  </si>
  <si>
    <t>Muhammad Irsyad</t>
  </si>
  <si>
    <t>M.safrudin</t>
  </si>
  <si>
    <t xml:space="preserve">rohyati </t>
  </si>
  <si>
    <t>Miftahul Huda</t>
  </si>
  <si>
    <t xml:space="preserve">Anggia Dwi larasati </t>
  </si>
  <si>
    <t>Ester Dwi Kristanti</t>
  </si>
  <si>
    <t>yayuk indiawati</t>
  </si>
  <si>
    <t>M.solikhim</t>
  </si>
  <si>
    <t>partini</t>
  </si>
  <si>
    <t>regal setiawan</t>
  </si>
  <si>
    <t xml:space="preserve">Fransiska Reni </t>
  </si>
  <si>
    <t xml:space="preserve">joko Pramono </t>
  </si>
  <si>
    <t xml:space="preserve">ermi anawati </t>
  </si>
  <si>
    <t>m.nurul fitri</t>
  </si>
  <si>
    <t xml:space="preserve">Riono Sofi Novianto </t>
  </si>
  <si>
    <t>Saipul Rohman</t>
  </si>
  <si>
    <t xml:space="preserve">dita Listiani </t>
  </si>
  <si>
    <t>Hadi prayitno</t>
  </si>
  <si>
    <t>Jumirah</t>
  </si>
  <si>
    <t>Karso rejo</t>
  </si>
  <si>
    <t>Sumarni H</t>
  </si>
  <si>
    <t>Sumarni</t>
  </si>
  <si>
    <t>Lasinah</t>
  </si>
  <si>
    <t>Marwik</t>
  </si>
  <si>
    <t>Romo Dikromo</t>
  </si>
  <si>
    <t>Rojiah</t>
  </si>
  <si>
    <t>Turiyah</t>
  </si>
  <si>
    <t>Munasir</t>
  </si>
  <si>
    <t>Sarman</t>
  </si>
  <si>
    <t>Saridah</t>
  </si>
  <si>
    <t>Minjaya</t>
  </si>
  <si>
    <t>Rilem</t>
  </si>
  <si>
    <t>Rakiwen</t>
  </si>
  <si>
    <t>Sapon</t>
  </si>
  <si>
    <t>Miskun</t>
  </si>
  <si>
    <t>Suratman</t>
  </si>
  <si>
    <t xml:space="preserve">Riyadi </t>
  </si>
  <si>
    <t>Tugem</t>
  </si>
  <si>
    <t>Purwo Suwito</t>
  </si>
  <si>
    <t>Kadimin</t>
  </si>
  <si>
    <t>Saikem</t>
  </si>
  <si>
    <t>Tomejo</t>
  </si>
  <si>
    <t>Sarmin</t>
  </si>
  <si>
    <t>Muryati</t>
  </si>
  <si>
    <t xml:space="preserve">Siti Zubaidah </t>
  </si>
  <si>
    <t>Sukirno</t>
  </si>
  <si>
    <t>sulihaning</t>
  </si>
  <si>
    <t>Sumitro</t>
  </si>
  <si>
    <t>Jalal</t>
  </si>
  <si>
    <t>Parsiyem</t>
  </si>
  <si>
    <t>Nikem</t>
  </si>
  <si>
    <t>Wongso dikromo</t>
  </si>
  <si>
    <t>Kusmiadi</t>
  </si>
  <si>
    <t>Marto Samin</t>
  </si>
  <si>
    <t>Sih Lumadi</t>
  </si>
  <si>
    <t>Arimah</t>
  </si>
  <si>
    <t>Yusuf</t>
  </si>
  <si>
    <t>Karsum/ Sumedi</t>
  </si>
  <si>
    <t xml:space="preserve">Ponijo </t>
  </si>
  <si>
    <t>Karisun</t>
  </si>
  <si>
    <t>Suwadi</t>
  </si>
  <si>
    <t>Sodriyah</t>
  </si>
  <si>
    <t>Sangadi</t>
  </si>
  <si>
    <t>Wartini</t>
  </si>
  <si>
    <t>Sukoco</t>
  </si>
  <si>
    <t>Sujilah</t>
  </si>
  <si>
    <t>Saben</t>
  </si>
  <si>
    <t>Wagiono</t>
  </si>
  <si>
    <t>Sobiyatin</t>
  </si>
  <si>
    <t>Samirah</t>
  </si>
  <si>
    <t>Samsi</t>
  </si>
  <si>
    <t>Marsiyem</t>
  </si>
  <si>
    <t>Robingah</t>
  </si>
  <si>
    <t>Mujiono</t>
  </si>
  <si>
    <t>Kateno</t>
  </si>
  <si>
    <t>Lamiyem</t>
  </si>
  <si>
    <t>Jamaludin yunus</t>
  </si>
  <si>
    <t>Dasiwen</t>
  </si>
  <si>
    <t>Anwari</t>
  </si>
  <si>
    <t>Jasmani</t>
  </si>
  <si>
    <t>Suproni</t>
  </si>
  <si>
    <t>Saimo</t>
  </si>
  <si>
    <t>Mainah</t>
  </si>
  <si>
    <t>Sunardi</t>
  </si>
  <si>
    <t xml:space="preserve">Jariyah </t>
  </si>
  <si>
    <t xml:space="preserve">M Robani </t>
  </si>
  <si>
    <t>Nurlela sari</t>
  </si>
  <si>
    <t>Wasiyah</t>
  </si>
  <si>
    <t xml:space="preserve">Soimah </t>
  </si>
  <si>
    <t>Sidik</t>
  </si>
  <si>
    <t>Supri Hadiyono</t>
  </si>
  <si>
    <t>Sungaib</t>
  </si>
  <si>
    <t xml:space="preserve">Sutrisno </t>
  </si>
  <si>
    <t>Katemi</t>
  </si>
  <si>
    <t>Sunarjono</t>
  </si>
  <si>
    <t xml:space="preserve">Tati Hasanah </t>
  </si>
  <si>
    <t>Maijo</t>
  </si>
  <si>
    <t xml:space="preserve">Siti Hamidah </t>
  </si>
  <si>
    <t xml:space="preserve">Badri </t>
  </si>
  <si>
    <t>Rustiah</t>
  </si>
  <si>
    <t>Lamitun</t>
  </si>
  <si>
    <t xml:space="preserve">Sunarsih </t>
  </si>
  <si>
    <t>Miskitatun</t>
  </si>
  <si>
    <t xml:space="preserve">Suparjo </t>
  </si>
  <si>
    <t>Misyati</t>
  </si>
  <si>
    <t>Sohiran</t>
  </si>
  <si>
    <t>Sarkiah</t>
  </si>
  <si>
    <t>Muntofingah</t>
  </si>
  <si>
    <t>Tanggal Lahir</t>
  </si>
  <si>
    <t>Rilliana Suci Lestari</t>
  </si>
  <si>
    <t>Arif Wicaksono</t>
  </si>
  <si>
    <t>Niken Andriani</t>
  </si>
  <si>
    <t>Frenky jakaria</t>
  </si>
  <si>
    <t>Muhammad Azam Ghazy</t>
  </si>
  <si>
    <t>Laelatul Qodariah</t>
  </si>
  <si>
    <t>Wahyu Prasetyo</t>
  </si>
  <si>
    <t>Bilal Arshaka Prastyo</t>
  </si>
  <si>
    <t>Selvi Yundasari</t>
  </si>
  <si>
    <t>Budi Susilo</t>
  </si>
  <si>
    <t>Rezqiana Shakiera Zahbia</t>
  </si>
  <si>
    <t>Ernella Muhsanti</t>
  </si>
  <si>
    <t>Yuda Prasetya</t>
  </si>
  <si>
    <t>Genanzio Mehan Prasetya</t>
  </si>
  <si>
    <t>Fenti Farida</t>
  </si>
  <si>
    <t>DWi Ardian Prabowo</t>
  </si>
  <si>
    <t>Naura Zefanya Ramlan</t>
  </si>
  <si>
    <t>Naira Kayla Ramlan</t>
  </si>
  <si>
    <t>Rima Nevita</t>
  </si>
  <si>
    <t>Bayu Hermawan</t>
  </si>
  <si>
    <t>Yeni Irawati</t>
  </si>
  <si>
    <t>Muhammad Fahrurozy</t>
  </si>
  <si>
    <t>Deni Astutik</t>
  </si>
  <si>
    <t>Yudi Yanto</t>
  </si>
  <si>
    <t>Elbarra Rygananta</t>
  </si>
  <si>
    <t>Siti Rohmah</t>
  </si>
  <si>
    <t>Musana Ardika</t>
  </si>
  <si>
    <t>Nada Almahira Qirani</t>
  </si>
  <si>
    <t>Siti Nur Salamah</t>
  </si>
  <si>
    <t>Qoirul Anam</t>
  </si>
  <si>
    <t>Amera Zoya Annaila</t>
  </si>
  <si>
    <t>Nurmala</t>
  </si>
  <si>
    <t>Mariyono</t>
  </si>
  <si>
    <t>Garvi Sultan Aghastya</t>
  </si>
  <si>
    <t>Esni Sinta Dewi</t>
  </si>
  <si>
    <t>Asep Winoto</t>
  </si>
  <si>
    <t>Kinanti Alana Rizqiyara</t>
  </si>
  <si>
    <t>Bella Franciska</t>
  </si>
  <si>
    <t>Ravi Dinnanshinwani</t>
  </si>
  <si>
    <t>Mikhayla Livia Aras Hinwa</t>
  </si>
  <si>
    <t>Deka Aristantia</t>
  </si>
  <si>
    <t>Vinchen Valentino</t>
  </si>
  <si>
    <t>Gwen Isabel Vionita</t>
  </si>
  <si>
    <t>Eka SEtiawati</t>
  </si>
  <si>
    <t>Sugeng Pramono</t>
  </si>
  <si>
    <t>Lucia Zeaafzena</t>
  </si>
  <si>
    <t>Susi Rahayu</t>
  </si>
  <si>
    <t>Jeffri Pratomo</t>
  </si>
  <si>
    <t>Zulfikar Aditya Pratomo</t>
  </si>
  <si>
    <t>Dhea Sefi Anasya</t>
  </si>
  <si>
    <t>Affief Purwanto</t>
  </si>
  <si>
    <t>Miyuki Asa Kanesya</t>
  </si>
  <si>
    <t>Mukti Utari</t>
  </si>
  <si>
    <t>Rifki Efendi</t>
  </si>
  <si>
    <t>Zevallo Revan Varendra</t>
  </si>
  <si>
    <t>Firda Marlinda</t>
  </si>
  <si>
    <t>Ambiyah</t>
  </si>
  <si>
    <t>Devanka Keizan Zin</t>
  </si>
  <si>
    <t>Suci Rahmawati</t>
  </si>
  <si>
    <t>Imam Rifai</t>
  </si>
  <si>
    <t>Fahel Alfarez Rifai</t>
  </si>
  <si>
    <t>Fisya Fayeeza Rifai</t>
  </si>
  <si>
    <t>Dwi Desti Rahayu</t>
  </si>
  <si>
    <t>Febri Hartono</t>
  </si>
  <si>
    <t>Ebra Abgari Zufar</t>
  </si>
  <si>
    <t>Liana Fajarani</t>
  </si>
  <si>
    <t>M. Aynul Firmansyah</t>
  </si>
  <si>
    <t>Gala Nadhif Al Ghiffari</t>
  </si>
  <si>
    <t>Jumilah</t>
  </si>
  <si>
    <t>Gesang Kurniawan</t>
  </si>
  <si>
    <t>Daffa Aryasatya Hafidzuan</t>
  </si>
  <si>
    <t>Elbarra Reygananta</t>
  </si>
  <si>
    <t>LAKI-LAKI</t>
  </si>
  <si>
    <t>0tahun4bulan</t>
  </si>
  <si>
    <t>Deni astuti</t>
  </si>
  <si>
    <t>Gala Nadhif al Ghiffari</t>
  </si>
  <si>
    <t>0tahun8bulan</t>
  </si>
  <si>
    <t xml:space="preserve">Liana Fajarani         </t>
  </si>
  <si>
    <t>Mohammad aynul Firmansyah</t>
  </si>
  <si>
    <t>Devanka Keizan Zein</t>
  </si>
  <si>
    <t>PEREMPUAN</t>
  </si>
  <si>
    <t>0tahun3bulan</t>
  </si>
  <si>
    <t>Bilal Arshaka Prasetyo</t>
  </si>
  <si>
    <t>0tahun0bulan</t>
  </si>
  <si>
    <t>Frenky Zakariya</t>
  </si>
  <si>
    <t>Miyuki Asa Kenesya</t>
  </si>
  <si>
    <t xml:space="preserve">1tahun1bulan </t>
  </si>
  <si>
    <t>Dhea Sevi Anasya</t>
  </si>
  <si>
    <t>Feisya Fayeeza Rifai</t>
  </si>
  <si>
    <t>1tahun1bulan</t>
  </si>
  <si>
    <t xml:space="preserve">Rezqiana Shakiera Zahbia </t>
  </si>
  <si>
    <t>SELVI YUNDASARI</t>
  </si>
  <si>
    <t>BUDI  SUSILO</t>
  </si>
  <si>
    <t>DWI DESTI RAHAYU</t>
  </si>
  <si>
    <t>FEBRI HARTONO</t>
  </si>
  <si>
    <t>Ernela Muhsanti</t>
  </si>
  <si>
    <t>Yuda prasetya</t>
  </si>
  <si>
    <t>Lucia Zea Afzena</t>
  </si>
  <si>
    <t>Eka Setiawati</t>
  </si>
  <si>
    <t>Naura Zefanya Ramelan</t>
  </si>
  <si>
    <t>Dwi Ardiyan Prabowo</t>
  </si>
  <si>
    <t>Naira Keyla Ramelan</t>
  </si>
  <si>
    <t>Kinanti Alana Risqiara</t>
  </si>
  <si>
    <t>Faheel Alfarez Rifai</t>
  </si>
  <si>
    <t>Garvi Sultan Aghasya</t>
  </si>
  <si>
    <t>Mariono</t>
  </si>
  <si>
    <t>Gavino Abheiseva</t>
  </si>
  <si>
    <t>Yulina Nova Arbaiti</t>
  </si>
  <si>
    <t>Hendri Fidayat</t>
  </si>
  <si>
    <t>Nabel Ejas Fazli</t>
  </si>
  <si>
    <t>Erma Yanti</t>
  </si>
  <si>
    <t>Rahmat Widodo</t>
  </si>
  <si>
    <t>Nirandjana Ryola Asmara</t>
  </si>
  <si>
    <t>Frensi Utami</t>
  </si>
  <si>
    <t>Windu</t>
  </si>
  <si>
    <t>Kainuna Aizha Amsa</t>
  </si>
  <si>
    <t>Alif Dylan Arraji</t>
  </si>
  <si>
    <t>Kayla Nadhifa Almaira</t>
  </si>
  <si>
    <t>Sulistiawati</t>
  </si>
  <si>
    <t>Andi Suryanto</t>
  </si>
  <si>
    <t>Muhammad Syakhi Alfarizi</t>
  </si>
  <si>
    <t>Dewi Khabsah</t>
  </si>
  <si>
    <t>Dimas Anugrah Yonanda</t>
  </si>
  <si>
    <t>Mikayla Khanza Azzahra</t>
  </si>
  <si>
    <t>Nurfadilatut Diniah Jafis</t>
  </si>
  <si>
    <t>Handoko Itikadi</t>
  </si>
  <si>
    <t>Hanna Altafia</t>
  </si>
  <si>
    <t>Umi Faijah</t>
  </si>
  <si>
    <t>Septa</t>
  </si>
  <si>
    <t>Namia Dhakiatul Karima</t>
  </si>
  <si>
    <t>Nicka Sofiani</t>
  </si>
  <si>
    <t>Rahmat Hidayat</t>
  </si>
  <si>
    <t>Faizar Ghifari Wicaksono</t>
  </si>
  <si>
    <t>Rilian Suci Lestari</t>
  </si>
  <si>
    <t>Arief Wicaksono</t>
  </si>
  <si>
    <t>Arsenio Aboard Zhafran</t>
  </si>
  <si>
    <t>Mei Herniawati</t>
  </si>
  <si>
    <t>Adi Julianto</t>
  </si>
  <si>
    <t>Airen Chan Putu Hawa</t>
  </si>
  <si>
    <t>Agustina Susiati</t>
  </si>
  <si>
    <t>Itong Siswanto</t>
  </si>
  <si>
    <t xml:space="preserve">Fahmi Arsyadana </t>
  </si>
  <si>
    <t>Sriyani</t>
  </si>
  <si>
    <t>Pulung Wastito</t>
  </si>
  <si>
    <t>Muhammad Dhefin Alfatih</t>
  </si>
  <si>
    <t>maya Rahmawati</t>
  </si>
  <si>
    <t>siswanto</t>
  </si>
  <si>
    <t>Muhammad Kholifatur Rohman</t>
  </si>
  <si>
    <t>Dian Ratnasari</t>
  </si>
  <si>
    <t>Adi HArianto</t>
  </si>
  <si>
    <t>Aretha Qayla Saputri</t>
  </si>
  <si>
    <t>Tika Yuli Saputri</t>
  </si>
  <si>
    <t>Juni Eko Saputro</t>
  </si>
  <si>
    <t>Alfatih Asmarantaka</t>
  </si>
  <si>
    <t>Raka Nala Asmarantaka</t>
  </si>
  <si>
    <t>Kiki Viviana</t>
  </si>
  <si>
    <t>Nirandjana Rylie Asmara</t>
  </si>
  <si>
    <t>Frensy Utama</t>
  </si>
  <si>
    <t>Dimas Windu Asmara</t>
  </si>
  <si>
    <t>Arsyad Evano Hadi</t>
  </si>
  <si>
    <t>Eka Aristian</t>
  </si>
  <si>
    <t>Samsul Hadi</t>
  </si>
  <si>
    <t>Nadhera Ayezha Z</t>
  </si>
  <si>
    <t>M. Fahrurozy</t>
  </si>
  <si>
    <t>Muhammad Zefa Al Faruq</t>
  </si>
  <si>
    <t>Dwi Rina Astuti</t>
  </si>
  <si>
    <t>M. Ngaturrohman</t>
  </si>
  <si>
    <t>Aisha Mifta Almahyra</t>
  </si>
  <si>
    <t>Arif Rahmad Akbar</t>
  </si>
  <si>
    <t>Yency Meranda Pasha</t>
  </si>
  <si>
    <t>Sheren Putri Hermawan</t>
  </si>
  <si>
    <t>Chonsey Amaury Abaylano</t>
  </si>
  <si>
    <t>Miftahul Habib</t>
  </si>
  <si>
    <t>Yecin Charoline Carlisv</t>
  </si>
  <si>
    <t>Daffa Khairul Azam</t>
  </si>
  <si>
    <t xml:space="preserve">Khairul Anam </t>
  </si>
  <si>
    <t>Siti Salamah</t>
  </si>
  <si>
    <t>Firhan Afiq Al Ayyubi</t>
  </si>
  <si>
    <t>Nanang</t>
  </si>
  <si>
    <t>Eni Ratna Wati</t>
  </si>
  <si>
    <t>Arshaka Virendra Ediyanto</t>
  </si>
  <si>
    <t>Gatot Suryadi</t>
  </si>
  <si>
    <t>Sulistianingsih</t>
  </si>
  <si>
    <t>Saddam Favian Azzami</t>
  </si>
  <si>
    <t>Imam Supardi</t>
  </si>
  <si>
    <t xml:space="preserve">Cantika Aisyah </t>
  </si>
  <si>
    <t>Marwoto</t>
  </si>
  <si>
    <t>Ani APrila</t>
  </si>
  <si>
    <t>Kenan Naeswara</t>
  </si>
  <si>
    <t>Andika Indra Permana</t>
  </si>
  <si>
    <t>Widiana</t>
  </si>
  <si>
    <t>Agustina Susianti</t>
  </si>
  <si>
    <t>Mahendra Arta Nabil RAmadan</t>
  </si>
  <si>
    <t>Suhadi</t>
  </si>
  <si>
    <t>Purwitaningsih</t>
  </si>
  <si>
    <t>Faesa Soffi Queensha</t>
  </si>
  <si>
    <t>Eko Mardiono</t>
  </si>
  <si>
    <t>DATA SASARAN ANAK USIA 7-15 TAHUN (SD)</t>
  </si>
  <si>
    <t>Muhammad Dhanis Damara</t>
  </si>
  <si>
    <t>Sarah Riwayati</t>
  </si>
  <si>
    <t>Ismanto</t>
  </si>
  <si>
    <t>Oktavia Lestari Pratama</t>
  </si>
  <si>
    <t>apri Nrujanah</t>
  </si>
  <si>
    <t>Sandi</t>
  </si>
  <si>
    <t>Aqilla Azma Nafeza</t>
  </si>
  <si>
    <t>Anggi Novia Sinta</t>
  </si>
  <si>
    <t>dadang Suhemi</t>
  </si>
  <si>
    <t>Naura arshely Aisyah</t>
  </si>
  <si>
    <t>Lailatul Qodariah</t>
  </si>
  <si>
    <t>Ardiyaz Atmadewa</t>
  </si>
  <si>
    <t>Dwi Agustina</t>
  </si>
  <si>
    <t>Saiful Anam</t>
  </si>
  <si>
    <t>Galih Adyatama</t>
  </si>
  <si>
    <t>Hetti NUraini</t>
  </si>
  <si>
    <t>Yudi aryanto</t>
  </si>
  <si>
    <t>Muhammad Raffa Al Fathan</t>
  </si>
  <si>
    <t xml:space="preserve">Nur Fadilatud Diniah dawis </t>
  </si>
  <si>
    <t>Muhammad Khairul Wafa</t>
  </si>
  <si>
    <t>Siti Asiyah</t>
  </si>
  <si>
    <t>Muhammad Basuki</t>
  </si>
  <si>
    <t>Khanza Aufa Amsah</t>
  </si>
  <si>
    <t>Dwi Rismawati</t>
  </si>
  <si>
    <t>Idwar Amsah</t>
  </si>
  <si>
    <t>Sabbilul Hikam</t>
  </si>
  <si>
    <t>Khalimah</t>
  </si>
  <si>
    <t>sukoco</t>
  </si>
  <si>
    <t>Paksi Catur Samekto</t>
  </si>
  <si>
    <t>Wurgi astuti</t>
  </si>
  <si>
    <t>Edi Junaidi</t>
  </si>
  <si>
    <t>Tegar Kurniawan</t>
  </si>
  <si>
    <t>Mindarti</t>
  </si>
  <si>
    <t xml:space="preserve">Yusuf </t>
  </si>
  <si>
    <t>Elfa Rika Rahmadani</t>
  </si>
  <si>
    <t>Siti Muslihah</t>
  </si>
  <si>
    <t>Agus Widiantoro</t>
  </si>
  <si>
    <t>Vicky Ardian Saputra</t>
  </si>
  <si>
    <t>Tika Yuni Saputri</t>
  </si>
  <si>
    <t>Febrianto Tigar Aviantara</t>
  </si>
  <si>
    <t>Mulyanti</t>
  </si>
  <si>
    <t>Husodo Ariysnto</t>
  </si>
  <si>
    <t>Azwar Hafidz</t>
  </si>
  <si>
    <t>Misyana Diana</t>
  </si>
  <si>
    <t>Broto Winoto</t>
  </si>
  <si>
    <t>Firmansyah Alam</t>
  </si>
  <si>
    <t>Adi Haryanto</t>
  </si>
  <si>
    <t>Alysia Syafitri</t>
  </si>
  <si>
    <t>Muhammad Faiz Haqiqi</t>
  </si>
  <si>
    <t>Maya Rahmawati</t>
  </si>
  <si>
    <t>Siswanto</t>
  </si>
  <si>
    <t>Alvian Reza Irshandi</t>
  </si>
  <si>
    <t>Faisal Nailul Huda</t>
  </si>
  <si>
    <t>Ruli Mega Septiana</t>
  </si>
  <si>
    <t>Hadi MUkhlison</t>
  </si>
  <si>
    <t>A.Fadhil Abdilah Khalwani</t>
  </si>
  <si>
    <t>Siti Aisah</t>
  </si>
  <si>
    <t>Abdul Mutholib</t>
  </si>
  <si>
    <t>Rafa Darmawan</t>
  </si>
  <si>
    <t>Zahira Annajwa</t>
  </si>
  <si>
    <t>Muhammad Ngautur  Rohman</t>
  </si>
  <si>
    <t>Azzahira Yasmin Putri</t>
  </si>
  <si>
    <t>Ruspeni</t>
  </si>
  <si>
    <t>Eko Wahono</t>
  </si>
  <si>
    <t>Anindya Putri</t>
  </si>
  <si>
    <t>Nurul Avivah</t>
  </si>
  <si>
    <t>Adnan Syahrudin</t>
  </si>
  <si>
    <t>Ambar Tri Ani</t>
  </si>
  <si>
    <t>Desta Rizky Wahdani</t>
  </si>
  <si>
    <t>Ata Zam-Zam Mubarok</t>
  </si>
  <si>
    <t>Muhammad Muzaki</t>
  </si>
  <si>
    <t>Ornella Hidayah</t>
  </si>
  <si>
    <t>Saskia Mega</t>
  </si>
  <si>
    <t>Wandi Ahmad Setiawan</t>
  </si>
  <si>
    <t>Dara Bunga Selasih</t>
  </si>
  <si>
    <t>Nendi Dwi Jayanti</t>
  </si>
  <si>
    <t>Eka Neng Tyas Safitri</t>
  </si>
  <si>
    <t>Dhea Prastianda</t>
  </si>
  <si>
    <t>Melta Dela</t>
  </si>
  <si>
    <t>Mudrikatul Musyarofah</t>
  </si>
  <si>
    <t>Nayla Nezza Azzahra</t>
  </si>
  <si>
    <t>Fajar Ardiansah</t>
  </si>
  <si>
    <t>Zahrotun Nuha</t>
  </si>
  <si>
    <t>Rocky Rahmad Saputra</t>
  </si>
  <si>
    <t>Ahmad Reza Saputra</t>
  </si>
  <si>
    <t>Istingatus Solihah</t>
  </si>
  <si>
    <t>Evita Dewi</t>
  </si>
  <si>
    <t>Muhammad hafid Rifai</t>
  </si>
  <si>
    <t>Lingga Pratama</t>
  </si>
  <si>
    <t>Tamara Dwi Berlin</t>
  </si>
  <si>
    <t>Niken Wijayanti</t>
  </si>
  <si>
    <t>Amanda Rahmawati</t>
  </si>
  <si>
    <t>Wisnu Ade Bayangkara</t>
  </si>
  <si>
    <t>Denti Amelia</t>
  </si>
  <si>
    <t>Nanda Kurniawan</t>
  </si>
  <si>
    <t>Dicky Ari Pratama</t>
  </si>
  <si>
    <t>Heri Nuryanto</t>
  </si>
  <si>
    <t>Kusmawarti</t>
  </si>
  <si>
    <t>Broto Witono</t>
  </si>
  <si>
    <t>Budi Raharjo</t>
  </si>
  <si>
    <t>Fitri Ati</t>
  </si>
  <si>
    <t>Riliani Suci Lestari</t>
  </si>
  <si>
    <t>Dian Ratna Sari</t>
  </si>
  <si>
    <t>Dwi Agustina Wati</t>
  </si>
  <si>
    <t>Siti Ngaisah</t>
  </si>
  <si>
    <t xml:space="preserve">Samsul Hadi </t>
  </si>
  <si>
    <t>Eka Aristiani</t>
  </si>
  <si>
    <t>Nulfadilatul Diniah Javis</t>
  </si>
  <si>
    <t>Fahtul Aziz</t>
  </si>
  <si>
    <t>Ririn Wijayanti</t>
  </si>
  <si>
    <t>Muslimah</t>
  </si>
  <si>
    <t>Rahma Munirah</t>
  </si>
  <si>
    <t>Edwar Amsah</t>
  </si>
  <si>
    <t>Dadang Suhelmi</t>
  </si>
  <si>
    <t>Sri Wahyuni</t>
  </si>
  <si>
    <t>Sudarman</t>
  </si>
  <si>
    <t>RA. Aisyah</t>
  </si>
  <si>
    <t>Sukayah</t>
  </si>
  <si>
    <t>Toto Lastono</t>
  </si>
  <si>
    <t>Kotimah</t>
  </si>
  <si>
    <t>Abu Jarno</t>
  </si>
  <si>
    <t xml:space="preserve">Suprihatin </t>
  </si>
  <si>
    <t>Muhammad Fahrur Rozy</t>
  </si>
  <si>
    <t>Satiyah</t>
  </si>
  <si>
    <t>Sarno Winandi</t>
  </si>
  <si>
    <t>Budi Susislo</t>
  </si>
  <si>
    <t>Selvi Yunanda Sari</t>
  </si>
  <si>
    <t>Tukirah</t>
  </si>
  <si>
    <t>Sapono</t>
  </si>
  <si>
    <t>Ngatiyah</t>
  </si>
  <si>
    <t>Ardi Anggoro</t>
  </si>
  <si>
    <t>Sukinah</t>
  </si>
  <si>
    <t>Sariyanto</t>
  </si>
  <si>
    <t>Sulami</t>
  </si>
  <si>
    <t>Dwiky Sariyanto</t>
  </si>
  <si>
    <t>Lia Apriani</t>
  </si>
  <si>
    <t>Rahmad Hidayat</t>
  </si>
  <si>
    <t>Nicka Soviani</t>
  </si>
  <si>
    <t xml:space="preserve">Muhammad Ali </t>
  </si>
  <si>
    <t>Yono S Waiseng</t>
  </si>
  <si>
    <t>Ratiyem</t>
  </si>
  <si>
    <t>Raka Nala AS Marantaka</t>
  </si>
  <si>
    <t>Kiki Fafiana</t>
  </si>
  <si>
    <t>Sumanto</t>
  </si>
  <si>
    <t>Lestari</t>
  </si>
  <si>
    <t>Suharti</t>
  </si>
  <si>
    <t>Nur Rohmah</t>
  </si>
  <si>
    <t>Muhammad Ngatur Rohman</t>
  </si>
  <si>
    <t>Suhardi</t>
  </si>
  <si>
    <t>Mursiyah</t>
  </si>
  <si>
    <t>Miftahudin</t>
  </si>
  <si>
    <t>Hetti Nuraini</t>
  </si>
  <si>
    <t>Suharyanto</t>
  </si>
  <si>
    <t>Husodo Ariyanto</t>
  </si>
  <si>
    <t>Mulyati</t>
  </si>
  <si>
    <t>Dimas Windu Jati Asmara</t>
  </si>
  <si>
    <t>Fensi Utami</t>
  </si>
  <si>
    <t>Frastika Anggarani</t>
  </si>
  <si>
    <t>Siti Khasiyah</t>
  </si>
  <si>
    <t>Wurgiatuti</t>
  </si>
  <si>
    <t>Ruli Mega Sebtiana</t>
  </si>
  <si>
    <t>Partoyo</t>
  </si>
  <si>
    <t>Yusup</t>
  </si>
  <si>
    <t>Yuda Prasetyo</t>
  </si>
  <si>
    <t>Muhammad Romadhon</t>
  </si>
  <si>
    <t>Niken Andriyani</t>
  </si>
  <si>
    <t>Dwi Ardian Prabowo</t>
  </si>
  <si>
    <t>Sebta Adi Saputra</t>
  </si>
  <si>
    <t>Umi Faizah</t>
  </si>
  <si>
    <t>Mashudi</t>
  </si>
  <si>
    <t>Rido Ali</t>
  </si>
  <si>
    <t>SUDOMO</t>
  </si>
  <si>
    <t>Jaikem</t>
  </si>
  <si>
    <t>Muksin</t>
  </si>
  <si>
    <t>SUPARTI</t>
  </si>
  <si>
    <t>Sepi</t>
  </si>
  <si>
    <t>Ali</t>
  </si>
  <si>
    <t>SUPARNO</t>
  </si>
  <si>
    <t>Sopiatun</t>
  </si>
  <si>
    <t>Sipan</t>
  </si>
  <si>
    <t>USTIYAH</t>
  </si>
  <si>
    <t>Sapiah</t>
  </si>
  <si>
    <t>Abu Yahya</t>
  </si>
  <si>
    <t>SAMSUDIN</t>
  </si>
  <si>
    <t>Klenteni</t>
  </si>
  <si>
    <t>Marto Miharjo</t>
  </si>
  <si>
    <t>SUNARTO</t>
  </si>
  <si>
    <t>Sri Pangatun</t>
  </si>
  <si>
    <t>Mangun Witono</t>
  </si>
  <si>
    <t>SUKARSO</t>
  </si>
  <si>
    <t>Muhadi</t>
  </si>
  <si>
    <t>ANJAR FATONAH</t>
  </si>
  <si>
    <t>Tumiatun</t>
  </si>
  <si>
    <t>Abdu Ghofur</t>
  </si>
  <si>
    <t>WINARSIH</t>
  </si>
  <si>
    <t>Jumingat</t>
  </si>
  <si>
    <t>MASRUR</t>
  </si>
  <si>
    <t>NGATINI</t>
  </si>
  <si>
    <t>jambari</t>
  </si>
  <si>
    <t>SUYANTO</t>
  </si>
  <si>
    <t>Siti S</t>
  </si>
  <si>
    <t>Suyatno</t>
  </si>
  <si>
    <t>RASIDI</t>
  </si>
  <si>
    <t>Natem</t>
  </si>
  <si>
    <t>Martoji</t>
  </si>
  <si>
    <t>SUMILAH</t>
  </si>
  <si>
    <t>SALEH</t>
  </si>
  <si>
    <t>Natun</t>
  </si>
  <si>
    <t>Anat rais</t>
  </si>
  <si>
    <t>SAKIYEM</t>
  </si>
  <si>
    <t>Calem</t>
  </si>
  <si>
    <t>Kasroni</t>
  </si>
  <si>
    <t>SALEM</t>
  </si>
  <si>
    <t>Wartem</t>
  </si>
  <si>
    <t>Samuji</t>
  </si>
  <si>
    <t>SUKADI</t>
  </si>
  <si>
    <t>Warsih</t>
  </si>
  <si>
    <t>setro REjo</t>
  </si>
  <si>
    <t>DARMANTO</t>
  </si>
  <si>
    <t>WARSITO</t>
  </si>
  <si>
    <t>Daisah</t>
  </si>
  <si>
    <t>Dasim</t>
  </si>
  <si>
    <t>RUMIATI</t>
  </si>
  <si>
    <t>Musinah</t>
  </si>
  <si>
    <t>Abdul Jain</t>
  </si>
  <si>
    <t>MURSIDAH</t>
  </si>
  <si>
    <t xml:space="preserve">Nikem </t>
  </si>
  <si>
    <t>Wangso Dikromo</t>
  </si>
  <si>
    <t>SUPARDOPO</t>
  </si>
  <si>
    <t>Siswati</t>
  </si>
  <si>
    <t>Saminem</t>
  </si>
  <si>
    <t>MARTO ATMOJO</t>
  </si>
  <si>
    <t>Siwen</t>
  </si>
  <si>
    <t>Murtajak</t>
  </si>
  <si>
    <t>SRI KARTINI</t>
  </si>
  <si>
    <t xml:space="preserve">Sakinem </t>
  </si>
  <si>
    <t>Purwoatmojo</t>
  </si>
  <si>
    <t>DWI SULISTYO</t>
  </si>
  <si>
    <t>Kasbiran</t>
  </si>
  <si>
    <t>ASMUNGI</t>
  </si>
  <si>
    <t>Amira</t>
  </si>
  <si>
    <t>Gimin</t>
  </si>
  <si>
    <t>SUWARDI</t>
  </si>
  <si>
    <t>JUMIASIH</t>
  </si>
  <si>
    <t>PARIJAH</t>
  </si>
  <si>
    <t>Setro Rejo</t>
  </si>
  <si>
    <t>PONIMIN</t>
  </si>
  <si>
    <t>Ramsih</t>
  </si>
  <si>
    <t>Nandar</t>
  </si>
  <si>
    <t>RUSMANTO</t>
  </si>
  <si>
    <t>Ralem</t>
  </si>
  <si>
    <t>Radon</t>
  </si>
  <si>
    <t>SRI SUMARLIN</t>
  </si>
  <si>
    <t>Tumiran</t>
  </si>
  <si>
    <t>SALPIAH</t>
  </si>
  <si>
    <t>Satimah</t>
  </si>
  <si>
    <t>Rasmin</t>
  </si>
  <si>
    <t>SUNARDI</t>
  </si>
  <si>
    <t>Sariyah</t>
  </si>
  <si>
    <t>Samuni</t>
  </si>
  <si>
    <t>SRI SUARTINI</t>
  </si>
  <si>
    <t>Saninah</t>
  </si>
  <si>
    <t>Tarwiyo</t>
  </si>
  <si>
    <t>KAMIDI ZULKARNAIN</t>
  </si>
  <si>
    <t>Khamsiyah</t>
  </si>
  <si>
    <t>Ukin</t>
  </si>
  <si>
    <t>ISTIANAH</t>
  </si>
  <si>
    <t>Karti</t>
  </si>
  <si>
    <t>M.Muchtar</t>
  </si>
  <si>
    <t>SUMALI</t>
  </si>
  <si>
    <t>samuni</t>
  </si>
  <si>
    <t>RUSTINA</t>
  </si>
  <si>
    <t>Atin</t>
  </si>
  <si>
    <t>Kadim</t>
  </si>
  <si>
    <t>PAIJEM</t>
  </si>
  <si>
    <t>Kainem</t>
  </si>
  <si>
    <t>Hawiyo</t>
  </si>
  <si>
    <t>TUMIRAH</t>
  </si>
  <si>
    <t>Rasiti</t>
  </si>
  <si>
    <t>wartim</t>
  </si>
  <si>
    <t>KASIPAH</t>
  </si>
  <si>
    <t>Rejo</t>
  </si>
  <si>
    <t>KATENO</t>
  </si>
  <si>
    <t>Tukijah</t>
  </si>
  <si>
    <t>Sukijo</t>
  </si>
  <si>
    <t>SADIKIN</t>
  </si>
  <si>
    <t>RASIKEM</t>
  </si>
  <si>
    <t>Kamijah</t>
  </si>
  <si>
    <t>Matkarno</t>
  </si>
  <si>
    <t>PAINAH</t>
  </si>
  <si>
    <t>Jikem</t>
  </si>
  <si>
    <t>Miken</t>
  </si>
  <si>
    <t>ABDUL MUTHOLIB</t>
  </si>
  <si>
    <t>Siti Parmiah</t>
  </si>
  <si>
    <t>Madsupandi</t>
  </si>
  <si>
    <t>IMAM SUPANGAT</t>
  </si>
  <si>
    <t>Pondak</t>
  </si>
  <si>
    <t>Suparjono</t>
  </si>
  <si>
    <t>SAIMUN</t>
  </si>
  <si>
    <t>Sadiyem</t>
  </si>
  <si>
    <t>Sankardi</t>
  </si>
  <si>
    <t>SITI FATIMAH</t>
  </si>
  <si>
    <t>Gofur</t>
  </si>
  <si>
    <t>Abdul</t>
  </si>
  <si>
    <t>SURATMAN AS</t>
  </si>
  <si>
    <t>Ratem</t>
  </si>
  <si>
    <t>Martosurip</t>
  </si>
  <si>
    <t>SODERI</t>
  </si>
  <si>
    <t>Soadah</t>
  </si>
  <si>
    <t>Taslam</t>
  </si>
  <si>
    <t>MARTINI</t>
  </si>
  <si>
    <t>SUROTO</t>
  </si>
  <si>
    <t>Darmi</t>
  </si>
  <si>
    <t>Arwan</t>
  </si>
  <si>
    <t>SITI HALIMAH</t>
  </si>
  <si>
    <t>Saodah</t>
  </si>
  <si>
    <t>DUL WAHID</t>
  </si>
  <si>
    <t>RUBIYAH</t>
  </si>
  <si>
    <t>karni</t>
  </si>
  <si>
    <t>semah</t>
  </si>
  <si>
    <t>SUNARTI</t>
  </si>
  <si>
    <t>sakem</t>
  </si>
  <si>
    <t>Setoni Dikaryo</t>
  </si>
  <si>
    <t>KUSTAM</t>
  </si>
  <si>
    <t>Seni</t>
  </si>
  <si>
    <t>Casam</t>
  </si>
  <si>
    <t>M.KHOIRUDIN</t>
  </si>
  <si>
    <t>Satinem</t>
  </si>
  <si>
    <t>Mustaji</t>
  </si>
  <si>
    <t>Tuminem</t>
  </si>
  <si>
    <t>Yatimin</t>
  </si>
  <si>
    <t>SUNARDI .M</t>
  </si>
  <si>
    <t>Darsiem</t>
  </si>
  <si>
    <t>Wakim</t>
  </si>
  <si>
    <t>NGADIMAN</t>
  </si>
  <si>
    <t>Jaminem</t>
  </si>
  <si>
    <t>Kursi</t>
  </si>
  <si>
    <t>RASIM</t>
  </si>
  <si>
    <t>Najid</t>
  </si>
  <si>
    <t>03/07/1559</t>
  </si>
  <si>
    <t>Komariyah</t>
  </si>
  <si>
    <t>Kadisi</t>
  </si>
  <si>
    <t>TUMIKUN</t>
  </si>
  <si>
    <t>Miton</t>
  </si>
  <si>
    <t>Dul Mungin</t>
  </si>
  <si>
    <t>SUKATMI</t>
  </si>
  <si>
    <t xml:space="preserve">Sainem </t>
  </si>
  <si>
    <t>Marto Sentono</t>
  </si>
  <si>
    <t>SIDAM</t>
  </si>
  <si>
    <t>NASIP MINANTO</t>
  </si>
  <si>
    <t>tuminem</t>
  </si>
  <si>
    <t>TITUS SAKIRTI</t>
  </si>
  <si>
    <t>Sarwen</t>
  </si>
  <si>
    <t>Ngabdul</t>
  </si>
  <si>
    <t>KUWAT</t>
  </si>
  <si>
    <t>Sakini</t>
  </si>
  <si>
    <t>Sakaryo</t>
  </si>
  <si>
    <t>KATEMI</t>
  </si>
  <si>
    <t>sakinem</t>
  </si>
  <si>
    <t>Somo</t>
  </si>
  <si>
    <t>TARSIH</t>
  </si>
  <si>
    <t>Wirotruno</t>
  </si>
  <si>
    <t>SALIMAN</t>
  </si>
  <si>
    <t>AWEN</t>
  </si>
  <si>
    <t>Warti</t>
  </si>
  <si>
    <t>Munjari</t>
  </si>
  <si>
    <t>MINARNI</t>
  </si>
  <si>
    <t>Tarni</t>
  </si>
  <si>
    <t>sareh</t>
  </si>
  <si>
    <t>MESWATI</t>
  </si>
  <si>
    <t>Marto Surep</t>
  </si>
  <si>
    <t>RASMIN</t>
  </si>
  <si>
    <t>wartem</t>
  </si>
  <si>
    <t>najid</t>
  </si>
  <si>
    <t>SUPRAPTO</t>
  </si>
  <si>
    <t>Yatimah</t>
  </si>
  <si>
    <t>rasmen</t>
  </si>
  <si>
    <t>SALTINI</t>
  </si>
  <si>
    <t>Kassini</t>
  </si>
  <si>
    <t>Sammat</t>
  </si>
  <si>
    <t>SUKIMAN</t>
  </si>
  <si>
    <t>Ramin</t>
  </si>
  <si>
    <t>RODIAH</t>
  </si>
  <si>
    <t>satiah</t>
  </si>
  <si>
    <t>Dullah Rasum</t>
  </si>
  <si>
    <t>RANU DWIATMOKO</t>
  </si>
  <si>
    <t>Kasini</t>
  </si>
  <si>
    <t>Sarijo</t>
  </si>
  <si>
    <t>MINDARSIH</t>
  </si>
  <si>
    <t>Katiwen</t>
  </si>
  <si>
    <t>Purwadi</t>
  </si>
  <si>
    <t>PAIMIN</t>
  </si>
  <si>
    <t>TOIRIN</t>
  </si>
  <si>
    <t>Tarsiwen</t>
  </si>
  <si>
    <t>Tarsin</t>
  </si>
  <si>
    <t>YATIMAH</t>
  </si>
  <si>
    <t>Sakem</t>
  </si>
  <si>
    <t>Setradikarya</t>
  </si>
  <si>
    <t>SUHIRMAN</t>
  </si>
  <si>
    <t>TASWIN</t>
  </si>
  <si>
    <t>CAlem</t>
  </si>
  <si>
    <t>Parlan</t>
  </si>
  <si>
    <t>SULASMI</t>
  </si>
  <si>
    <t>Nasid</t>
  </si>
  <si>
    <t>RUKIDAH</t>
  </si>
  <si>
    <t>Tasem</t>
  </si>
  <si>
    <t>Samadi</t>
  </si>
  <si>
    <t>KASDI PURWANTORO</t>
  </si>
  <si>
    <t>katiwen</t>
  </si>
  <si>
    <t>SETIATI</t>
  </si>
  <si>
    <t>MInten</t>
  </si>
  <si>
    <t>imam Adi MArtono</t>
  </si>
  <si>
    <t>SUDARMO</t>
  </si>
  <si>
    <t>Abu Wardi</t>
  </si>
  <si>
    <t>SITI AMINAH</t>
  </si>
  <si>
    <t xml:space="preserve">Satinah </t>
  </si>
  <si>
    <t>Dolah Maksum</t>
  </si>
  <si>
    <t>LASINEM</t>
  </si>
  <si>
    <t>Jakem</t>
  </si>
  <si>
    <t>KASIATUN</t>
  </si>
  <si>
    <t>JASWAN</t>
  </si>
  <si>
    <t>Katwen</t>
  </si>
  <si>
    <t>Porwadi</t>
  </si>
  <si>
    <t>SAHYEKTI</t>
  </si>
  <si>
    <t>Sehami</t>
  </si>
  <si>
    <t>Sang Basuki</t>
  </si>
  <si>
    <t>ISMAIL</t>
  </si>
  <si>
    <t>JIANTO</t>
  </si>
  <si>
    <t>supinah</t>
  </si>
  <si>
    <t>dol wakit</t>
  </si>
  <si>
    <t>sakiyem</t>
  </si>
  <si>
    <t>Kasom</t>
  </si>
  <si>
    <t>NURTI</t>
  </si>
  <si>
    <t>Wirya kadeni</t>
  </si>
  <si>
    <t>SUBARNOK</t>
  </si>
  <si>
    <t>kasom</t>
  </si>
  <si>
    <t>HAMBALI</t>
  </si>
  <si>
    <t xml:space="preserve">Sakiyem </t>
  </si>
  <si>
    <t>Tarkiman</t>
  </si>
  <si>
    <t>SUMIAH</t>
  </si>
  <si>
    <t>painah</t>
  </si>
  <si>
    <t>karison</t>
  </si>
  <si>
    <t>HANDOYO</t>
  </si>
  <si>
    <t>Baris</t>
  </si>
  <si>
    <t>KASMAN</t>
  </si>
  <si>
    <t>dasih</t>
  </si>
  <si>
    <t>Tusijo</t>
  </si>
  <si>
    <t>SAMIREN</t>
  </si>
  <si>
    <t>Sri</t>
  </si>
  <si>
    <t>Sardan</t>
  </si>
  <si>
    <t>INDARYATI</t>
  </si>
  <si>
    <t>Pondok</t>
  </si>
  <si>
    <t>suparjomo</t>
  </si>
  <si>
    <t>Paiyem</t>
  </si>
  <si>
    <t>reso</t>
  </si>
  <si>
    <t>SISWOYO</t>
  </si>
  <si>
    <t>KAtiyem</t>
  </si>
  <si>
    <t>SRI HARTINI</t>
  </si>
  <si>
    <t>Suminem</t>
  </si>
  <si>
    <t>ratim</t>
  </si>
  <si>
    <t>SUYANI</t>
  </si>
  <si>
    <t xml:space="preserve">SAtimah </t>
  </si>
  <si>
    <t>RAsmin</t>
  </si>
  <si>
    <t>: BUMI MAS</t>
  </si>
  <si>
    <t>Bayi</t>
  </si>
  <si>
    <t>Yuli Partini</t>
  </si>
  <si>
    <t>AHmad Abadi</t>
  </si>
  <si>
    <t>Umar Aasim Daefullah</t>
  </si>
  <si>
    <t>Eka Widyasari</t>
  </si>
  <si>
    <t>Suhermanto</t>
  </si>
  <si>
    <t>Ersha Shakiya Putri</t>
  </si>
  <si>
    <t>Annisaul Mahmudah</t>
  </si>
  <si>
    <t>Santoso</t>
  </si>
  <si>
    <t>Muhammad Hanan</t>
  </si>
  <si>
    <t>Muhammad Hamim</t>
  </si>
  <si>
    <t xml:space="preserve">Siti Ngaliyah </t>
  </si>
  <si>
    <t>Edi Saputra</t>
  </si>
  <si>
    <t>Afida Salsabila Alifah</t>
  </si>
  <si>
    <t>Susiloningsih</t>
  </si>
  <si>
    <t>Sukamdo</t>
  </si>
  <si>
    <t>Rayyan Arfinza D</t>
  </si>
  <si>
    <t>Desi Ratnasai</t>
  </si>
  <si>
    <t>Edi Riyanto</t>
  </si>
  <si>
    <t>Afika Nur Aisyah</t>
  </si>
  <si>
    <t>Endang Palupi</t>
  </si>
  <si>
    <t>Mansuryono</t>
  </si>
  <si>
    <t>Nawa Syarif H</t>
  </si>
  <si>
    <t>Bainun</t>
  </si>
  <si>
    <t>Dwi Mulya Rosadi</t>
  </si>
  <si>
    <t>Muhammad Bagas M</t>
  </si>
  <si>
    <t>Tri Setianingsih</t>
  </si>
  <si>
    <t>Tulus Saputra</t>
  </si>
  <si>
    <t>Zea Shaqweena</t>
  </si>
  <si>
    <t>Ellysa F</t>
  </si>
  <si>
    <t>Dika Prayoga</t>
  </si>
  <si>
    <t>Devanya Queensha P</t>
  </si>
  <si>
    <t>Siti Marfuah</t>
  </si>
  <si>
    <t>Tohir</t>
  </si>
  <si>
    <t>Nadhira Khansa Aulia</t>
  </si>
  <si>
    <t>Novita H</t>
  </si>
  <si>
    <t>Mukti Ali</t>
  </si>
  <si>
    <t>Ameera Najma Shafiyya</t>
  </si>
  <si>
    <t>Ruli Nuraini</t>
  </si>
  <si>
    <t>Maman S</t>
  </si>
  <si>
    <t>Tisya Maulidia Nawali</t>
  </si>
  <si>
    <t>Sutiani</t>
  </si>
  <si>
    <t>Roni S</t>
  </si>
  <si>
    <t>Almahira</t>
  </si>
  <si>
    <t>Maya Rosida</t>
  </si>
  <si>
    <t>Lia Solehah</t>
  </si>
  <si>
    <t>Widi Dwi Sujarwo</t>
  </si>
  <si>
    <t>Galvin Zahir Ramadhan</t>
  </si>
  <si>
    <t>Aminatul Khasanah</t>
  </si>
  <si>
    <t>Arif Budiyanto</t>
  </si>
  <si>
    <t>Vikram Zuhair</t>
  </si>
  <si>
    <t>Fitri Handayani</t>
  </si>
  <si>
    <t>Nurdianto</t>
  </si>
  <si>
    <t>Aruna Yasmin Nathania</t>
  </si>
  <si>
    <t>Siti Mutkaromah</t>
  </si>
  <si>
    <t>Arif Nurrohman</t>
  </si>
  <si>
    <t>Fina Karimatul Maula</t>
  </si>
  <si>
    <t>Maryatul Qibtiyah</t>
  </si>
  <si>
    <t>Muhammad Nur Kholik</t>
  </si>
  <si>
    <t>Farah Nur Afifah</t>
  </si>
  <si>
    <t>Siti Alfiyah</t>
  </si>
  <si>
    <t>Aan Efendi</t>
  </si>
  <si>
    <t>Binar Rarasita Efendi</t>
  </si>
  <si>
    <t>Dela Lestari</t>
  </si>
  <si>
    <t>Fredi Saprianto</t>
  </si>
  <si>
    <t>Arka Mahesa Dirgantara</t>
  </si>
  <si>
    <t>Siti Mutkharomah</t>
  </si>
  <si>
    <t>Ria</t>
  </si>
  <si>
    <t>M. Nurkholik</t>
  </si>
  <si>
    <t>Fredi</t>
  </si>
  <si>
    <t>DATA SASARAN BADUTA USIA 1-2TAHUN</t>
  </si>
  <si>
    <t>NAMA BADUTA</t>
  </si>
  <si>
    <t>Gibran Athafaris Ramadhan</t>
  </si>
  <si>
    <t>Faisal Hamdan Haritsah</t>
  </si>
  <si>
    <t>Siti Ngaliyah</t>
  </si>
  <si>
    <t>Muhammad Naufal</t>
  </si>
  <si>
    <t>Kisruh Wulandari</t>
  </si>
  <si>
    <t>Rudi Nur Cahyono</t>
  </si>
  <si>
    <t>Nayyara Salsabila Azizah</t>
  </si>
  <si>
    <t>Eka Setyawati</t>
  </si>
  <si>
    <t>Widodo</t>
  </si>
  <si>
    <t>Adiva Dania Kansa</t>
  </si>
  <si>
    <t>Uji Reswanti</t>
  </si>
  <si>
    <t>Dedi Subowo</t>
  </si>
  <si>
    <t>Naziha Nur Aisyah</t>
  </si>
  <si>
    <t>Widya Ainun Nisya</t>
  </si>
  <si>
    <t>Gheza Dafa Muafaq</t>
  </si>
  <si>
    <t>Nindi</t>
  </si>
  <si>
    <t>Irvan</t>
  </si>
  <si>
    <t>Nadiva Afseen Almahira</t>
  </si>
  <si>
    <t>Rivan Nur Mulki</t>
  </si>
  <si>
    <t>Ririn Sapriani</t>
  </si>
  <si>
    <t>Mukhlis</t>
  </si>
  <si>
    <t>Zio Putra Aditama</t>
  </si>
  <si>
    <t>Reihana Alfathun Nisa</t>
  </si>
  <si>
    <t>Winda</t>
  </si>
  <si>
    <t>Budi</t>
  </si>
  <si>
    <t>Nazela Carissa Khumaira</t>
  </si>
  <si>
    <t>Dwi Hartanto</t>
  </si>
  <si>
    <t>Raisya Almira Misel</t>
  </si>
  <si>
    <t>Elshanum Pradipta D</t>
  </si>
  <si>
    <t>Solikhah</t>
  </si>
  <si>
    <t>Aan Darmawan</t>
  </si>
  <si>
    <t>Shakira Adinda Zahrony</t>
  </si>
  <si>
    <t>Sri Wijayanti</t>
  </si>
  <si>
    <t>Nuruwan Usuf</t>
  </si>
  <si>
    <t>Muhammad Hafiz Zulfahmi</t>
  </si>
  <si>
    <t>Fina Safitri</t>
  </si>
  <si>
    <t>Ernawan</t>
  </si>
  <si>
    <t>Aishwa Nahla Salsabila Azizah</t>
  </si>
  <si>
    <t>Fitri Apriyani</t>
  </si>
  <si>
    <t>Muhrodi</t>
  </si>
  <si>
    <t>Kalista Almira Maritza Putri</t>
  </si>
  <si>
    <t>Tri Puji Lestari</t>
  </si>
  <si>
    <t>Suliswan</t>
  </si>
  <si>
    <t>Sindi Nurmala</t>
  </si>
  <si>
    <t>Poni Aldiana Idris</t>
  </si>
  <si>
    <t>Solikin</t>
  </si>
  <si>
    <t>Nura Azfiana Syaida</t>
  </si>
  <si>
    <t>M. Albirruni Diyaul H.</t>
  </si>
  <si>
    <t>Safitri Nurhayati</t>
  </si>
  <si>
    <t>Wahid Khoirianto</t>
  </si>
  <si>
    <t>Syafial Ahmad Rafathan</t>
  </si>
  <si>
    <t>Winda Setiani</t>
  </si>
  <si>
    <t>Ahmad Khoironi</t>
  </si>
  <si>
    <t>Adinda Kireina A</t>
  </si>
  <si>
    <t>Cici Kurniasari</t>
  </si>
  <si>
    <t>Joni Pranata</t>
  </si>
  <si>
    <t>Adara Nur Mahabbah</t>
  </si>
  <si>
    <t>Yuyun</t>
  </si>
  <si>
    <t>Nopiyanto</t>
  </si>
  <si>
    <t>Syamra Azzaida Z M</t>
  </si>
  <si>
    <t>Apriliani Safitri</t>
  </si>
  <si>
    <t>Hendiyanto</t>
  </si>
  <si>
    <t>DATA SASARAN ANAK USIA 7-12 TAHUN (SD)</t>
  </si>
  <si>
    <t>NAMA ANAK USIA 7-12 TAHUN</t>
  </si>
  <si>
    <t>Vesicca Dina</t>
  </si>
  <si>
    <t>Miftakhul Hasanah</t>
  </si>
  <si>
    <t>Bambang Komarudin</t>
  </si>
  <si>
    <t>Ibnu Fathir Mubarok</t>
  </si>
  <si>
    <t>Muhammad Khalwan</t>
  </si>
  <si>
    <t>Septiani Dewi</t>
  </si>
  <si>
    <t>Taufik</t>
  </si>
  <si>
    <t>Khalifa Khasna</t>
  </si>
  <si>
    <t>Maryani</t>
  </si>
  <si>
    <t>Supardi</t>
  </si>
  <si>
    <t>Muhammad Haikal Zetki</t>
  </si>
  <si>
    <t>Fitri Apriani</t>
  </si>
  <si>
    <t>Daru Imam Munadi</t>
  </si>
  <si>
    <t>Nur Asih</t>
  </si>
  <si>
    <t>Ngatijo</t>
  </si>
  <si>
    <t>Hidayat Nur Wahid</t>
  </si>
  <si>
    <t>Bian Pratama</t>
  </si>
  <si>
    <t>Desi Ratnasari</t>
  </si>
  <si>
    <t>Herdika Faridus Pratama</t>
  </si>
  <si>
    <t>Marjuk</t>
  </si>
  <si>
    <t>Khusna Quratul Aini</t>
  </si>
  <si>
    <t>Jariyah</t>
  </si>
  <si>
    <t>Jarkasi</t>
  </si>
  <si>
    <t>Andi Mudianawati</t>
  </si>
  <si>
    <t>Siti Wasilatul Hidayah</t>
  </si>
  <si>
    <t>Sismardiyanto</t>
  </si>
  <si>
    <t>Tri Novianasari</t>
  </si>
  <si>
    <t>Priyo Istanto</t>
  </si>
  <si>
    <t>Aqila Nuril Fadila</t>
  </si>
  <si>
    <t>Shinta Vebriana</t>
  </si>
  <si>
    <t>Sugeng Riyadi</t>
  </si>
  <si>
    <t>Davi Nandiawan</t>
  </si>
  <si>
    <t>Nanik Apriyanti</t>
  </si>
  <si>
    <t>Amelia Fadilla</t>
  </si>
  <si>
    <t>Herlina</t>
  </si>
  <si>
    <t>Kusnandar</t>
  </si>
  <si>
    <t>Rohib Nurhannan</t>
  </si>
  <si>
    <t>Keysa Putri Ramadhani</t>
  </si>
  <si>
    <t>Yon Sumarno</t>
  </si>
  <si>
    <t>Habibi Aqila Zidni Ramadhan</t>
  </si>
  <si>
    <t>Yusmiati</t>
  </si>
  <si>
    <t>Agus Maryanto</t>
  </si>
  <si>
    <t>Haris Arfansyah</t>
  </si>
  <si>
    <t>Siti Muslimah</t>
  </si>
  <si>
    <t>Carolina Jovitaria Christiawan</t>
  </si>
  <si>
    <t>Ludwina Nina</t>
  </si>
  <si>
    <t>Andi Christiawan</t>
  </si>
  <si>
    <t>Desyifa Salsabila Azzahwa</t>
  </si>
  <si>
    <t>Siti Maesaroh</t>
  </si>
  <si>
    <t>Sukardi</t>
  </si>
  <si>
    <t>Ainiya Faida Azmi</t>
  </si>
  <si>
    <t>Evita Chika Saputri</t>
  </si>
  <si>
    <t>Yohana</t>
  </si>
  <si>
    <t>Cecep Sulaiman</t>
  </si>
  <si>
    <t>Hafrisca Eca Saputra</t>
  </si>
  <si>
    <t>Alif Ade Maulana</t>
  </si>
  <si>
    <t>Tri Fonali</t>
  </si>
  <si>
    <t>Kusairi</t>
  </si>
  <si>
    <t>Muhammad Mustahiqul Huda</t>
  </si>
  <si>
    <t>Sri Rohatin</t>
  </si>
  <si>
    <t>Zidan Maulana</t>
  </si>
  <si>
    <t>Emi Suslani</t>
  </si>
  <si>
    <t>Prissya Azzahra</t>
  </si>
  <si>
    <t>Gresela Olivia Savira</t>
  </si>
  <si>
    <t>Yosepa Hernik</t>
  </si>
  <si>
    <t>Georgius Sutrisno</t>
  </si>
  <si>
    <t>Hanif Cantika Putri</t>
  </si>
  <si>
    <t>Winarseh</t>
  </si>
  <si>
    <t>Siti Nurfadila</t>
  </si>
  <si>
    <t>Nafisa Miftakhul Jannah</t>
  </si>
  <si>
    <t>Luwis Putra Ramadhan</t>
  </si>
  <si>
    <t>Sumari</t>
  </si>
  <si>
    <t>Alisa Wulandari</t>
  </si>
  <si>
    <t>Katmiatun</t>
  </si>
  <si>
    <t>Sugiyanto</t>
  </si>
  <si>
    <t>Balqis Fitriana Azahra</t>
  </si>
  <si>
    <t>Lia Damayanti</t>
  </si>
  <si>
    <t>Yogi Prasetyo</t>
  </si>
  <si>
    <t>Nansen Tegar Wijaya Suryono</t>
  </si>
  <si>
    <t>Tri Yugati</t>
  </si>
  <si>
    <t>Tri Suryono</t>
  </si>
  <si>
    <t>Alita Naila Putri</t>
  </si>
  <si>
    <t>Dwi Rahmayani</t>
  </si>
  <si>
    <t>Aris Udin</t>
  </si>
  <si>
    <t>Alriza Fachridana Putra</t>
  </si>
  <si>
    <t>Setianingkarti</t>
  </si>
  <si>
    <t>Slamet Hariyato</t>
  </si>
  <si>
    <t>Kurnia Rahmawati</t>
  </si>
  <si>
    <t>Saniyah</t>
  </si>
  <si>
    <t>Nursalim</t>
  </si>
  <si>
    <t>Stevani Angelika</t>
  </si>
  <si>
    <t>Sutri</t>
  </si>
  <si>
    <t>Hari Priono</t>
  </si>
  <si>
    <t>Adya Safa Alexi</t>
  </si>
  <si>
    <t>Rosita Indriyani</t>
  </si>
  <si>
    <t>Agus Zulkarnaen</t>
  </si>
  <si>
    <t>Muhammad Aqil Akhdan</t>
  </si>
  <si>
    <t>Rika Sartika</t>
  </si>
  <si>
    <t>Ahmad Asrori</t>
  </si>
  <si>
    <t>Muhammad Rifa'i</t>
  </si>
  <si>
    <t>Sumiyati</t>
  </si>
  <si>
    <t>Hilal Abiyu Jamail</t>
  </si>
  <si>
    <t>Siti Nurhayati</t>
  </si>
  <si>
    <t>Sarmuji</t>
  </si>
  <si>
    <t>Elvina Rizka Mukamal</t>
  </si>
  <si>
    <t>Sri Sumarni</t>
  </si>
  <si>
    <t>Aa' Khoirudin</t>
  </si>
  <si>
    <t>Dzakiyah Nur Fitriani</t>
  </si>
  <si>
    <t>Meliana</t>
  </si>
  <si>
    <t>Ridwan Ali Hasan</t>
  </si>
  <si>
    <t>Rajendra Arsenio</t>
  </si>
  <si>
    <t>Nurmayanti</t>
  </si>
  <si>
    <t>Iranto</t>
  </si>
  <si>
    <t>Alya Farida Zahiro</t>
  </si>
  <si>
    <t>Mujinem</t>
  </si>
  <si>
    <t>Iswanto</t>
  </si>
  <si>
    <t>Danis Mu'tasim Billah</t>
  </si>
  <si>
    <t>Suparsih</t>
  </si>
  <si>
    <t>Sarpono</t>
  </si>
  <si>
    <t>Muhammad Alghozali</t>
  </si>
  <si>
    <t>Erliyanti</t>
  </si>
  <si>
    <t>Aris</t>
  </si>
  <si>
    <t>Faqih Miftakhur Rohman</t>
  </si>
  <si>
    <t>Arif Nurohman</t>
  </si>
  <si>
    <t>Naura Shavina Putri</t>
  </si>
  <si>
    <t>Bintang Fatahillah</t>
  </si>
  <si>
    <t>Ernawati</t>
  </si>
  <si>
    <t>Adeeva Afsheen Myesha</t>
  </si>
  <si>
    <t>Emiwati</t>
  </si>
  <si>
    <t>Mujib Santoso</t>
  </si>
  <si>
    <t>Muhammad aidan Adiwiyata</t>
  </si>
  <si>
    <t>Maya Sukristina</t>
  </si>
  <si>
    <t>Khafid Mufidun</t>
  </si>
  <si>
    <t>Salma Kalha Nabilla</t>
  </si>
  <si>
    <t>Iqbal Hadi Hakim</t>
  </si>
  <si>
    <t>Sulistiani</t>
  </si>
  <si>
    <t>Ahmad Alfa Alghifari</t>
  </si>
  <si>
    <t>Syafira Rasta Fadila</t>
  </si>
  <si>
    <t>Namza Kusuma Putra Suryono</t>
  </si>
  <si>
    <t>Dafa Bilal Abdilah</t>
  </si>
  <si>
    <t>Ahmad Abadi</t>
  </si>
  <si>
    <t>Elsa Nur Fadilah</t>
  </si>
  <si>
    <t>Desi Agustina</t>
  </si>
  <si>
    <t>Wahyu Kurniawan</t>
  </si>
  <si>
    <t>Muhammad Faqihul Arba'i</t>
  </si>
  <si>
    <t>Sukimah</t>
  </si>
  <si>
    <t>Jamingan</t>
  </si>
  <si>
    <t>Kiara Manik Imandayani</t>
  </si>
  <si>
    <t>Cahya</t>
  </si>
  <si>
    <t>M. Asrofi</t>
  </si>
  <si>
    <t>Fayra Khairina A</t>
  </si>
  <si>
    <t>Tutik</t>
  </si>
  <si>
    <t>Suyoto</t>
  </si>
  <si>
    <t>Aqmar Nadif Muafiq</t>
  </si>
  <si>
    <t>Novitasari</t>
  </si>
  <si>
    <t>Ali Mukti</t>
  </si>
  <si>
    <t>Aldo Maulana</t>
  </si>
  <si>
    <t>Arhisa Calmira Shakaila</t>
  </si>
  <si>
    <t>Eva Meiliana</t>
  </si>
  <si>
    <t>Irfan Fredika</t>
  </si>
  <si>
    <t>Jihan Nurlaila</t>
  </si>
  <si>
    <t>Nurul Badriyah</t>
  </si>
  <si>
    <t>Tugiyatno</t>
  </si>
  <si>
    <t>Febi Aulia Putri</t>
  </si>
  <si>
    <t>Muhammad Irham Nazarudin</t>
  </si>
  <si>
    <t>Samiatun</t>
  </si>
  <si>
    <t>Mugiran</t>
  </si>
  <si>
    <t>Verinka Maulida</t>
  </si>
  <si>
    <t>Katmiatin</t>
  </si>
  <si>
    <t>Ngadirin</t>
  </si>
  <si>
    <t>Thomas Paska Dwi Setio</t>
  </si>
  <si>
    <t>Hari Prayono</t>
  </si>
  <si>
    <t>Yazid Fajar Saputra</t>
  </si>
  <si>
    <t>Salwa Zahrotul Muna</t>
  </si>
  <si>
    <t>Musringah</t>
  </si>
  <si>
    <t>Fahmi Ardiansyah</t>
  </si>
  <si>
    <t>Ani Yuswahtuning</t>
  </si>
  <si>
    <t>Sutriman</t>
  </si>
  <si>
    <t>Diyah Ayu Pitaloka</t>
  </si>
  <si>
    <t>Rangga Rifki Setiawan</t>
  </si>
  <si>
    <t>Dwi Rohmayani</t>
  </si>
  <si>
    <t>Restu Ragha Alfatah</t>
  </si>
  <si>
    <t>Trio Eridika</t>
  </si>
  <si>
    <t>Sukasmiyatun</t>
  </si>
  <si>
    <t>Sukatno</t>
  </si>
  <si>
    <t>Davin Rahmat Fadillah</t>
  </si>
  <si>
    <t>Zubaidah</t>
  </si>
  <si>
    <t>Suryadi</t>
  </si>
  <si>
    <t>Deris Rakha Andika Suryono</t>
  </si>
  <si>
    <t>Tri Sugati</t>
  </si>
  <si>
    <t>Aldi Qomarul Haq</t>
  </si>
  <si>
    <t>Ahmad Ansori</t>
  </si>
  <si>
    <t>Rehan Saputra</t>
  </si>
  <si>
    <t>Lilis Sumarni</t>
  </si>
  <si>
    <t>Tri Suselo</t>
  </si>
  <si>
    <t>Glady Dawai Ismail</t>
  </si>
  <si>
    <t>Misgiatun</t>
  </si>
  <si>
    <t>Ansori</t>
  </si>
  <si>
    <t>Ziyan Muhtadi</t>
  </si>
  <si>
    <t>Misinem</t>
  </si>
  <si>
    <t>Juli</t>
  </si>
  <si>
    <t>Yogi Kurnia Maza</t>
  </si>
  <si>
    <t>Sella Febriana</t>
  </si>
  <si>
    <t>Emi Susiani</t>
  </si>
  <si>
    <t>Alvi Nur Ardiansyah</t>
  </si>
  <si>
    <t>Alisa Qotrunnada Munawaroh</t>
  </si>
  <si>
    <t>Lidia Putri Natasya</t>
  </si>
  <si>
    <t>Maulana Alfarizqi</t>
  </si>
  <si>
    <t>Vicky Aldiansyah</t>
  </si>
  <si>
    <t>Amar Najibuz Zaidan</t>
  </si>
  <si>
    <t>Muhammad Saidul Amin</t>
  </si>
  <si>
    <t>Suliyah</t>
  </si>
  <si>
    <t>Zawaer</t>
  </si>
  <si>
    <t>Adelina Damayanti</t>
  </si>
  <si>
    <t>M. Roby Dwi Ferdian</t>
  </si>
  <si>
    <t>Katini</t>
  </si>
  <si>
    <t>Nida Naelal Izza</t>
  </si>
  <si>
    <t>Zainudin</t>
  </si>
  <si>
    <t>Muhammad Hakim Fariq</t>
  </si>
  <si>
    <t>Siti Badriyah</t>
  </si>
  <si>
    <t>Muh. Hasim</t>
  </si>
  <si>
    <t>Zidanul Faiz</t>
  </si>
  <si>
    <t>Silvia Annisa Yuliani</t>
  </si>
  <si>
    <t>Dahlia Ekasari</t>
  </si>
  <si>
    <t>Ferry Zunaidi</t>
  </si>
  <si>
    <t>Raeesa Cheryl Frederika</t>
  </si>
  <si>
    <t>Arid</t>
  </si>
  <si>
    <t>Muhammad Azkiaunnuha</t>
  </si>
  <si>
    <t>Supawestri</t>
  </si>
  <si>
    <t>Saifullah</t>
  </si>
  <si>
    <t>Kaysa Ahzir Fathur</t>
  </si>
  <si>
    <t>Alvi Ramadhani</t>
  </si>
  <si>
    <t>Yuliarsih</t>
  </si>
  <si>
    <t>Yusuf Hamdani</t>
  </si>
  <si>
    <t>Syahrotul M</t>
  </si>
  <si>
    <t>Subakir</t>
  </si>
  <si>
    <t>Agil Firmansyah</t>
  </si>
  <si>
    <t>Endang Surati</t>
  </si>
  <si>
    <t>Sarwono</t>
  </si>
  <si>
    <t>Naufal Fauzan Humam</t>
  </si>
  <si>
    <t>Zulfa Raihanatul Azizah</t>
  </si>
  <si>
    <t>Qudsi Fauziyah</t>
  </si>
  <si>
    <t>Solekhah</t>
  </si>
  <si>
    <t>Gunanto</t>
  </si>
  <si>
    <t>Zulfajri Rahma Agustina</t>
  </si>
  <si>
    <t>Ramadhan Bintang Wijaya Prakasa</t>
  </si>
  <si>
    <t>Yutanti</t>
  </si>
  <si>
    <t>Masdi Wijaya</t>
  </si>
  <si>
    <t>Miftakhul Fauzan</t>
  </si>
  <si>
    <t>Sifa Nur Janah</t>
  </si>
  <si>
    <t>Tarjono</t>
  </si>
  <si>
    <t>Dimas Rahmat Fadillah</t>
  </si>
  <si>
    <t>Puspasari</t>
  </si>
  <si>
    <t>Hendri Susanto</t>
  </si>
  <si>
    <t>Dewi Istiana</t>
  </si>
  <si>
    <t>Sultan Agung Pratama</t>
  </si>
  <si>
    <t>Hafilia Siva Sadila</t>
  </si>
  <si>
    <t>Kenzi Yudistira</t>
  </si>
  <si>
    <t>DATA SASARAN DEWASA/PRODUKTIF</t>
  </si>
  <si>
    <t>JUMLAH KUNJUNGAN DAN JUMLAH SASARAN DEWASA/PRODUKTIF</t>
  </si>
  <si>
    <t>Muh. Medi Zainudin</t>
  </si>
  <si>
    <t>Juardi</t>
  </si>
  <si>
    <t>Kabul</t>
  </si>
  <si>
    <t>Sopiyah</t>
  </si>
  <si>
    <t>Miftakhudin</t>
  </si>
  <si>
    <t>Fredi Safriyanto</t>
  </si>
  <si>
    <t>Parinem</t>
  </si>
  <si>
    <t>Rian Agus Mustofa</t>
  </si>
  <si>
    <t>Maman Suryaman</t>
  </si>
  <si>
    <t>Ruli Nuaraini</t>
  </si>
  <si>
    <t>Yosepa Herni Kurniasih</t>
  </si>
  <si>
    <t>Maria Eva Susanti</t>
  </si>
  <si>
    <t>Lidwina Nina Wiliyanti</t>
  </si>
  <si>
    <t>Theresia Eka Puji Lestari</t>
  </si>
  <si>
    <t>Yeni Astuti</t>
  </si>
  <si>
    <t>Ferry Junaidi</t>
  </si>
  <si>
    <t>Dahlia Eka Sari</t>
  </si>
  <si>
    <t>Sultan Harda Firmansyah</t>
  </si>
  <si>
    <t>Hermawan Aditya</t>
  </si>
  <si>
    <t>Puspa Sari</t>
  </si>
  <si>
    <t>Surono</t>
  </si>
  <si>
    <t>Sri Hidayati</t>
  </si>
  <si>
    <t>Anan Nurochim</t>
  </si>
  <si>
    <t>Nindi Oktaviani</t>
  </si>
  <si>
    <t>Sutasmi</t>
  </si>
  <si>
    <t>Siti Rofingah</t>
  </si>
  <si>
    <t>M. Deni Irwanto</t>
  </si>
  <si>
    <t>Mesinem</t>
  </si>
  <si>
    <t>Agus Mustofa</t>
  </si>
  <si>
    <t>AAAA</t>
  </si>
  <si>
    <t>Rofiq Iskandar</t>
  </si>
  <si>
    <t>Agung Prayitno</t>
  </si>
  <si>
    <t>Endi Purnomo</t>
  </si>
  <si>
    <t>Sulastri</t>
  </si>
  <si>
    <t>Angga Prasetyo</t>
  </si>
  <si>
    <t>Davit Saputra</t>
  </si>
  <si>
    <t>Rudi Nurcahyono</t>
  </si>
  <si>
    <t>Ulil Faza Murtadlo</t>
  </si>
  <si>
    <t>Wawiyono</t>
  </si>
  <si>
    <t>Mei Widi Rahayu</t>
  </si>
  <si>
    <t>Katimiatin</t>
  </si>
  <si>
    <t>Rinka Denang Pamungkas</t>
  </si>
  <si>
    <t>Novita Herawati</t>
  </si>
  <si>
    <t>Siti Alfiah</t>
  </si>
  <si>
    <t>Setianing Karti</t>
  </si>
  <si>
    <t>Afra Moza Pratama</t>
  </si>
  <si>
    <t>Tarkib</t>
  </si>
  <si>
    <t>Sri Katmiati</t>
  </si>
  <si>
    <t>Yasinta Pratiwi</t>
  </si>
  <si>
    <t>Puji Reswanti</t>
  </si>
  <si>
    <t>Fiki Kurniawan</t>
  </si>
  <si>
    <t>Ahmad Rizal</t>
  </si>
  <si>
    <t>Eka Wuri Rahayu</t>
  </si>
  <si>
    <t>Sri Yunani</t>
  </si>
  <si>
    <t>Lutvi Nurfaizah</t>
  </si>
  <si>
    <t>Shahril</t>
  </si>
  <si>
    <t>Muntahanah</t>
  </si>
  <si>
    <t>Nur Kholik Muzaki</t>
  </si>
  <si>
    <t>Rais Mudzakir</t>
  </si>
  <si>
    <t>M. Khoirul Anam</t>
  </si>
  <si>
    <t>Andiyanto</t>
  </si>
  <si>
    <t>Muji Rohmani</t>
  </si>
  <si>
    <t>Yusniarti</t>
  </si>
  <si>
    <t>Zahra Verda Lavina</t>
  </si>
  <si>
    <t>Misradi</t>
  </si>
  <si>
    <t>Umi Asih Wati</t>
  </si>
  <si>
    <t>Ridho Ahmad Fadil</t>
  </si>
  <si>
    <t>Robby Bagus Pribadi</t>
  </si>
  <si>
    <t>Irnawan</t>
  </si>
  <si>
    <t>Ali Maskut</t>
  </si>
  <si>
    <t>Misnatun</t>
  </si>
  <si>
    <t>Indra Kurniawan</t>
  </si>
  <si>
    <t>Duwi Trifani Sanurdian</t>
  </si>
  <si>
    <t>Muhammad Hasim</t>
  </si>
  <si>
    <t>Umi Latifah</t>
  </si>
  <si>
    <t>Lasyika Nuril Khusna</t>
  </si>
  <si>
    <t>Barokah</t>
  </si>
  <si>
    <t>Elisa Febriana</t>
  </si>
  <si>
    <t>Rokhim Widyasmara</t>
  </si>
  <si>
    <t>Desti Lutfianti</t>
  </si>
  <si>
    <t>Nur Hidayatullah</t>
  </si>
  <si>
    <t>Darus</t>
  </si>
  <si>
    <t>Siti Munifah</t>
  </si>
  <si>
    <t>Diana Ulfiatu Rahma</t>
  </si>
  <si>
    <t>Dafina Akhsanul Aini</t>
  </si>
  <si>
    <t>Marjuki</t>
  </si>
  <si>
    <t>Sumarti</t>
  </si>
  <si>
    <t>Taufiq</t>
  </si>
  <si>
    <t>Jumari</t>
  </si>
  <si>
    <t>Fani Destiani</t>
  </si>
  <si>
    <t>Fina Destiana</t>
  </si>
  <si>
    <t>Mariyani</t>
  </si>
  <si>
    <t>Doni Ade Kusuma</t>
  </si>
  <si>
    <t>Saniah</t>
  </si>
  <si>
    <t>Miftakhul Khasanah</t>
  </si>
  <si>
    <t>Nurasih</t>
  </si>
  <si>
    <t>Farid Rubi Hatlah</t>
  </si>
  <si>
    <t>Hadijah</t>
  </si>
  <si>
    <t>Rika Annisa</t>
  </si>
  <si>
    <t>AAAAAA</t>
  </si>
  <si>
    <t>Juwaer</t>
  </si>
  <si>
    <t>Zaenal Arifin</t>
  </si>
  <si>
    <t>Chidayati</t>
  </si>
  <si>
    <t>Ibnu Fajar</t>
  </si>
  <si>
    <t>Aminatul Hasanah</t>
  </si>
  <si>
    <t>Yon SUmarno</t>
  </si>
  <si>
    <t>Man Suryono</t>
  </si>
  <si>
    <t>Kasemi</t>
  </si>
  <si>
    <t>Fatnuraini</t>
  </si>
  <si>
    <t>Ades Saputra N. D</t>
  </si>
  <si>
    <t>Fikri Nursubhan</t>
  </si>
  <si>
    <t>Fakhur Rohman</t>
  </si>
  <si>
    <t>Syahrul Romadhon</t>
  </si>
  <si>
    <t>Mar'atus Solikhah</t>
  </si>
  <si>
    <t>Suliyem</t>
  </si>
  <si>
    <t>Suherni</t>
  </si>
  <si>
    <t>Lilis Suryati</t>
  </si>
  <si>
    <t>Roni Shofa</t>
  </si>
  <si>
    <t>Dwi Hartono</t>
  </si>
  <si>
    <t>Wagiran</t>
  </si>
  <si>
    <t>Ahmad Husen</t>
  </si>
  <si>
    <t>Bella Safitri</t>
  </si>
  <si>
    <t>Fitri Suryanti</t>
  </si>
  <si>
    <t>Khoirul Anam</t>
  </si>
  <si>
    <t>Habib Amrullah</t>
  </si>
  <si>
    <t>Zarkasi</t>
  </si>
  <si>
    <t>Nafid Haidar</t>
  </si>
  <si>
    <t>Siti Khoiriah</t>
  </si>
  <si>
    <t>Muh. Fadli Wahyudi</t>
  </si>
  <si>
    <t>Rahma Ayuningtias</t>
  </si>
  <si>
    <t>Widya Wahyuningsih</t>
  </si>
  <si>
    <t>Rinas Wiba Aldila</t>
  </si>
  <si>
    <t>Elisa Pratiwi Wibayudanti</t>
  </si>
  <si>
    <t>Ardi Prastyawan</t>
  </si>
  <si>
    <t>Rubiyah</t>
  </si>
  <si>
    <t>Reno Ananta</t>
  </si>
  <si>
    <t>Ajeng Bella Saputri</t>
  </si>
  <si>
    <t>Intan Agustin</t>
  </si>
  <si>
    <t>Ani Reigiftina</t>
  </si>
  <si>
    <t>Lia Soleha</t>
  </si>
  <si>
    <t>Wiji Rahayu</t>
  </si>
  <si>
    <t>Gunadi</t>
  </si>
  <si>
    <t>Septi Kusuma Widayati</t>
  </si>
  <si>
    <t>Amanda Kusuma Wardani</t>
  </si>
  <si>
    <t>Sarmiatin</t>
  </si>
  <si>
    <t>Budi Cahyono</t>
  </si>
  <si>
    <t>Winda Lestari</t>
  </si>
  <si>
    <t>Tumarni</t>
  </si>
  <si>
    <t>Ubait Fauzi</t>
  </si>
  <si>
    <t>Abdul Rosid</t>
  </si>
  <si>
    <t>Suparjo</t>
  </si>
  <si>
    <t>Dewi Nurhayati</t>
  </si>
  <si>
    <t>Puput Aprilia</t>
  </si>
  <si>
    <t>Rixi Aditya</t>
  </si>
  <si>
    <t>Annisa Kurniasari</t>
  </si>
  <si>
    <t>Desvita Nadyasari</t>
  </si>
  <si>
    <t>Siti Solekah</t>
  </si>
  <si>
    <t>Edo Maulana</t>
  </si>
  <si>
    <t>Elisa Rahma Nur'aini</t>
  </si>
  <si>
    <t>Miskijab</t>
  </si>
  <si>
    <t>Poniati</t>
  </si>
  <si>
    <t>Dirga Setianto</t>
  </si>
  <si>
    <t>AAAAAAAAAAAAAAAAA</t>
  </si>
  <si>
    <t>Sukati</t>
  </si>
  <si>
    <t>Hafidz Kurniawan</t>
  </si>
  <si>
    <t>Helsa Mutiara Azahra</t>
  </si>
  <si>
    <t>Syahrotul Mulikhah</t>
  </si>
  <si>
    <t>Fikri Mahfud Ikhsanudin</t>
  </si>
  <si>
    <t>Irgi Nandiawan</t>
  </si>
  <si>
    <t>Supriyati</t>
  </si>
  <si>
    <t>Laila Wafiq Azizah</t>
  </si>
  <si>
    <t>Wahidin</t>
  </si>
  <si>
    <t>Nurdiyanto</t>
  </si>
  <si>
    <t>Sarwoko</t>
  </si>
  <si>
    <t>Herda Rully Pradipta</t>
  </si>
  <si>
    <t>Joni Setiawan</t>
  </si>
  <si>
    <t>Fuat Ulinnuha</t>
  </si>
  <si>
    <t>Nurul Amin</t>
  </si>
  <si>
    <t>Sulaiman</t>
  </si>
  <si>
    <t>Hendri Ade Prayoga</t>
  </si>
  <si>
    <t>Duwi Ariyanto</t>
  </si>
  <si>
    <t>Jaenah</t>
  </si>
  <si>
    <t>Partimah</t>
  </si>
  <si>
    <t>Andre Bagas Pangestu</t>
  </si>
  <si>
    <t>Galih Tiyan Pangestu</t>
  </si>
  <si>
    <t>Susiyasmi</t>
  </si>
  <si>
    <t>Budi Hartono</t>
  </si>
  <si>
    <t>Panji Prabowo</t>
  </si>
  <si>
    <t>Rengga Lisnawati</t>
  </si>
  <si>
    <t>Siswoto</t>
  </si>
  <si>
    <t>Fitriana Wafiq Azizah</t>
  </si>
  <si>
    <t>Sudarni</t>
  </si>
  <si>
    <t>Tubariyah</t>
  </si>
  <si>
    <t>Prehaten Natasya</t>
  </si>
  <si>
    <t>Adi Rahmat</t>
  </si>
  <si>
    <t>Ari Purwanto</t>
  </si>
  <si>
    <t>Sandyka Wijaya Syahputra</t>
  </si>
  <si>
    <t>Tarwiyah</t>
  </si>
  <si>
    <t>Anif Novita Sari</t>
  </si>
  <si>
    <t>Dadang Toharudin</t>
  </si>
  <si>
    <t>Yuhani</t>
  </si>
  <si>
    <t>Untung Setiawan</t>
  </si>
  <si>
    <t>Mujiman</t>
  </si>
  <si>
    <t>Sudomo</t>
  </si>
  <si>
    <t>Sogito</t>
  </si>
  <si>
    <t>Sujinah</t>
  </si>
  <si>
    <t>Tugino</t>
  </si>
  <si>
    <t>Bonawan</t>
  </si>
  <si>
    <t>Parjan</t>
  </si>
  <si>
    <t>Bonandi</t>
  </si>
  <si>
    <t>Suwandi</t>
  </si>
  <si>
    <t>Legino</t>
  </si>
  <si>
    <t>Wachono</t>
  </si>
  <si>
    <t>Ribut</t>
  </si>
  <si>
    <t>Abdullah</t>
  </si>
  <si>
    <t>Jumangat</t>
  </si>
  <si>
    <t>Sujari</t>
  </si>
  <si>
    <t>Tupiyah</t>
  </si>
  <si>
    <t>Tumisah</t>
  </si>
  <si>
    <t>Jumiyah</t>
  </si>
  <si>
    <t>Parnoto</t>
  </si>
  <si>
    <t>Suraji</t>
  </si>
  <si>
    <t>Tasrip</t>
  </si>
  <si>
    <t>Rejo Suwito</t>
  </si>
  <si>
    <t>Ponimah</t>
  </si>
  <si>
    <t>Sanusi</t>
  </si>
  <si>
    <t>Total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</si>
  <si>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</si>
  <si>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</si>
  <si>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</si>
  <si>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</si>
  <si>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</si>
  <si>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</si>
  <si>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</si>
  <si>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</si>
  <si>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</si>
  <si>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</si>
  <si>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</si>
  <si>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</si>
  <si>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</si>
  <si>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</si>
  <si>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</si>
  <si>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</si>
  <si>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</si>
  <si>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</si>
  <si>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</si>
  <si>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</si>
  <si>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</si>
  <si>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</si>
  <si>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</si>
  <si>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</si>
  <si>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</si>
  <si>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</si>
  <si>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</si>
  <si>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</si>
  <si>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</si>
  <si>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</si>
  <si>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</si>
  <si>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</si>
  <si>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</si>
  <si>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</si>
  <si>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</si>
  <si>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</si>
  <si>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</si>
  <si>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</si>
  <si>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</si>
  <si>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</si>
  <si>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</si>
  <si>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</si>
  <si>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</si>
  <si>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</si>
  <si>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</si>
  <si>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</si>
  <si>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</si>
  <si>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</si>
  <si>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</si>
  <si>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</si>
  <si>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</si>
  <si>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</si>
  <si>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</si>
  <si>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</si>
  <si>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</si>
  <si>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</si>
  <si>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</si>
  <si>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</si>
  <si>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</si>
  <si>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</si>
  <si>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</si>
  <si>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</si>
  <si>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</si>
  <si>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</si>
  <si>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</si>
  <si>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</si>
  <si>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</si>
  <si>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</si>
  <si>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</si>
  <si>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</si>
  <si>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</si>
  <si>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</si>
  <si>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</si>
  <si>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</si>
  <si>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</si>
  <si>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</si>
  <si>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</si>
  <si>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</si>
  <si>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</si>
  <si>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</si>
  <si>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</si>
  <si>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</si>
  <si>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</si>
  <si>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</si>
  <si>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</si>
  <si>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</si>
  <si>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</si>
  <si>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</si>
  <si>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</si>
  <si>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</si>
  <si>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</si>
  <si>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</si>
  <si>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</si>
  <si>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</si>
  <si>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</si>
  <si>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</si>
  <si>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</si>
  <si>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</si>
  <si>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</si>
  <si>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</si>
  <si>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</si>
  <si>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</si>
  <si>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</si>
  <si>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</si>
  <si>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</si>
  <si>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</si>
  <si>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</si>
  <si>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</si>
  <si>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</si>
  <si>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</si>
  <si>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</si>
  <si>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</si>
  <si>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</si>
  <si>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</si>
  <si>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</si>
  <si>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</si>
  <si>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</si>
  <si>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</si>
  <si>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</si>
  <si>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</si>
  <si>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</si>
  <si>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</si>
  <si>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</si>
  <si>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</si>
  <si>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</si>
  <si>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</si>
  <si>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</si>
  <si>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</si>
  <si>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</si>
  <si>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</si>
  <si>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</si>
  <si>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</si>
  <si>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</si>
  <si>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</si>
  <si>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</si>
  <si>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</si>
  <si>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</si>
  <si>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</si>
  <si>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</si>
  <si>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</si>
  <si>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</si>
  <si>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</si>
  <si>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</si>
  <si>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</si>
  <si>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</si>
  <si>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</si>
  <si>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</si>
  <si>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</si>
  <si>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</si>
  <si>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</si>
  <si>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</si>
  <si>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</si>
  <si>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</si>
  <si>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</si>
  <si>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</si>
  <si>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</si>
  <si>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</si>
  <si>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</si>
  <si>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</si>
  <si>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</si>
  <si>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</si>
  <si>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</si>
  <si>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</si>
  <si>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</si>
  <si>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</si>
  <si>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</si>
  <si>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 xml:space="preserve">/. 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</si>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</sst>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-dd-yyyy"/>
    <numFmt numFmtId="165" formatCode="m-d-yyyy"/>
    <numFmt numFmtId="166" formatCode="dd-mm-yyyy"/>
    <numFmt numFmtId="167" formatCode="d/m/yyyy"/>
    <numFmt numFmtId="168" formatCode="dd/mm/yyyy"/>
    <numFmt numFmtId="169" formatCode="dd,mm,yyyy"/>
    <numFmt numFmtId="170" formatCode="dd.mm.yyyy"/>
    <numFmt numFmtId="171" formatCode="d.m.yyyy"/>
    <numFmt numFmtId="172" formatCode="dd/mm/yy"/>
    <numFmt numFmtId="173" formatCode="dd-mm-yy"/>
    <numFmt numFmtId="174" formatCode="d-m-yyyy"/>
    <numFmt numFmtId="175" formatCode="mmmm yyyy"/>
    <numFmt numFmtId="176" formatCode="dd mmmm yyyy"/>
    <numFmt numFmtId="177" formatCode="d mmm yyyy"/>
    <numFmt numFmtId="178" formatCode="d-mmm-yyyy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/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Arial"/>
    </font>
    <font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theme="1"/>
      <name val="&quot;Calibri&quot;"/>
    </font>
    <font>
      <b/>
      <sz val="11.0"/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b/>
      <i/>
      <sz val="10.0"/>
      <color rgb="FF000000"/>
      <name val="Arial"/>
    </font>
    <font>
      <color rgb="FF000000"/>
      <name val="Arial"/>
    </font>
    <font>
      <sz val="11.0"/>
      <color theme="1"/>
      <name val="Arial"/>
    </font>
    <font>
      <i/>
      <sz val="9.0"/>
      <color theme="1"/>
      <name val="Calibri"/>
    </font>
    <font>
      <sz val="11.0"/>
      <color theme="1"/>
      <name val="&quot;Arial Narrow&quot;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FE7E0F"/>
        <bgColor rgb="FFFE7E0F"/>
      </patternFill>
    </fill>
    <fill>
      <patternFill patternType="solid">
        <fgColor rgb="FFD6FF00"/>
        <bgColor rgb="FFD6FF00"/>
      </patternFill>
    </fill>
    <fill>
      <patternFill patternType="solid">
        <fgColor rgb="FF9BFF00"/>
        <bgColor rgb="FF9BFF00"/>
      </patternFill>
    </fill>
    <fill>
      <patternFill patternType="solid">
        <fgColor rgb="FFF41E79"/>
        <bgColor rgb="FFF41E7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4" fillId="2" fontId="4" numFmtId="0" xfId="0" applyAlignment="1" applyBorder="1" applyFont="1">
      <alignment horizontal="center" readingOrder="0" shrinkToFit="0" vertical="bottom" wrapText="1"/>
    </xf>
    <xf borderId="5" fillId="0" fontId="5" numFmtId="0" xfId="0" applyBorder="1" applyFont="1"/>
    <xf borderId="1" fillId="2" fontId="4" numFmtId="0" xfId="0" applyAlignment="1" applyBorder="1" applyFont="1">
      <alignment horizontal="center" readingOrder="0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7" fillId="0" fontId="5" numFmtId="0" xfId="0" applyBorder="1" applyFont="1"/>
    <xf borderId="8" fillId="2" fontId="4" numFmtId="0" xfId="0" applyAlignment="1" applyBorder="1" applyFont="1">
      <alignment horizontal="center" readingOrder="0" shrinkToFit="0" vertical="bottom" wrapText="1"/>
    </xf>
    <xf borderId="7" fillId="2" fontId="4" numFmtId="0" xfId="0" applyAlignment="1" applyBorder="1" applyFont="1">
      <alignment horizontal="center" readingOrder="0" shrinkToFit="0" vertical="bottom" wrapText="1"/>
    </xf>
    <xf borderId="9" fillId="2" fontId="4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vertical="bottom"/>
    </xf>
    <xf borderId="8" fillId="0" fontId="4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readingOrder="0"/>
    </xf>
    <xf borderId="8" fillId="0" fontId="8" numFmtId="0" xfId="0" applyAlignment="1" applyBorder="1" applyFont="1">
      <alignment horizontal="center" readingOrder="0" shrinkToFit="0" vertical="bottom" wrapText="0"/>
    </xf>
    <xf borderId="8" fillId="3" fontId="8" numFmtId="0" xfId="0" applyAlignment="1" applyBorder="1" applyFill="1" applyFont="1">
      <alignment horizontal="left" readingOrder="0" shrinkToFit="0" vertical="bottom" wrapText="0"/>
    </xf>
    <xf borderId="8" fillId="3" fontId="9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vertical="bottom"/>
    </xf>
    <xf borderId="6" fillId="0" fontId="5" numFmtId="0" xfId="0" applyBorder="1" applyFont="1"/>
    <xf borderId="8" fillId="0" fontId="4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vertical="bottom"/>
    </xf>
    <xf borderId="9" fillId="0" fontId="12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readingOrder="0" vertical="bottom"/>
    </xf>
    <xf borderId="8" fillId="3" fontId="9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readingOrder="0" vertical="bottom"/>
    </xf>
    <xf borderId="9" fillId="0" fontId="3" numFmtId="164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vertical="bottom"/>
    </xf>
    <xf borderId="9" fillId="0" fontId="3" numFmtId="165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vertical="bottom"/>
    </xf>
    <xf borderId="9" fillId="0" fontId="3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1" fillId="0" fontId="14" numFmtId="0" xfId="0" applyAlignment="1" applyBorder="1" applyFont="1">
      <alignment horizontal="center" vertical="bottom"/>
    </xf>
    <xf borderId="8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vertical="bottom"/>
    </xf>
    <xf borderId="10" fillId="0" fontId="5" numFmtId="0" xfId="0" applyBorder="1" applyFont="1"/>
    <xf borderId="2" fillId="0" fontId="14" numFmtId="0" xfId="0" applyAlignment="1" applyBorder="1" applyFont="1">
      <alignment horizontal="center" vertical="bottom"/>
    </xf>
    <xf borderId="4" fillId="4" fontId="14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4" fillId="0" fontId="14" numFmtId="0" xfId="0" applyAlignment="1" applyBorder="1" applyFont="1">
      <alignment horizontal="center" vertical="bottom"/>
    </xf>
    <xf borderId="12" fillId="0" fontId="5" numFmtId="0" xfId="0" applyBorder="1" applyFont="1"/>
    <xf borderId="13" fillId="0" fontId="5" numFmtId="0" xfId="0" applyBorder="1" applyFont="1"/>
    <xf borderId="9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14" numFmtId="0" xfId="0" applyAlignment="1" applyBorder="1" applyFont="1">
      <alignment horizontal="center" readingOrder="0" vertical="bottom"/>
    </xf>
    <xf borderId="8" fillId="0" fontId="14" numFmtId="0" xfId="0" applyAlignment="1" applyBorder="1" applyFont="1">
      <alignment horizontal="center" readingOrder="0" vertical="bottom"/>
    </xf>
    <xf borderId="9" fillId="0" fontId="14" numFmtId="0" xfId="0" applyAlignment="1" applyBorder="1" applyFont="1">
      <alignment horizontal="center" vertical="bottom"/>
    </xf>
    <xf borderId="8" fillId="0" fontId="15" numFmtId="0" xfId="0" applyAlignment="1" applyBorder="1" applyFont="1">
      <alignment horizontal="center" vertical="bottom"/>
    </xf>
    <xf borderId="8" fillId="0" fontId="15" numFmtId="0" xfId="0" applyAlignment="1" applyBorder="1" applyFont="1">
      <alignment horizontal="center" readingOrder="0" vertical="bottom"/>
    </xf>
    <xf borderId="9" fillId="0" fontId="15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vertical="bottom"/>
    </xf>
    <xf borderId="8" fillId="0" fontId="9" numFmtId="0" xfId="0" applyAlignment="1" applyBorder="1" applyFont="1">
      <alignment vertical="bottom"/>
    </xf>
    <xf borderId="8" fillId="0" fontId="7" numFmtId="0" xfId="0" applyAlignment="1" applyBorder="1" applyFont="1">
      <alignment horizontal="center" readingOrder="0"/>
    </xf>
    <xf borderId="0" fillId="0" fontId="7" numFmtId="0" xfId="0" applyFont="1"/>
    <xf borderId="7" fillId="0" fontId="8" numFmtId="0" xfId="0" applyAlignment="1" applyBorder="1" applyFont="1">
      <alignment horizontal="center" readingOrder="0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8" fillId="0" fontId="16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 vertical="bottom"/>
    </xf>
    <xf borderId="8" fillId="0" fontId="16" numFmtId="0" xfId="0" applyBorder="1" applyFont="1"/>
    <xf borderId="8" fillId="0" fontId="7" numFmtId="0" xfId="0" applyAlignment="1" applyBorder="1" applyFont="1">
      <alignment horizontal="center"/>
    </xf>
    <xf borderId="9" fillId="0" fontId="9" numFmtId="0" xfId="0" applyAlignment="1" applyBorder="1" applyFont="1">
      <alignment horizontal="center" vertical="bottom"/>
    </xf>
    <xf borderId="8" fillId="0" fontId="16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vertical="bottom"/>
    </xf>
    <xf borderId="8" fillId="0" fontId="16" numFmtId="0" xfId="0" applyAlignment="1" applyBorder="1" applyFont="1">
      <alignment horizontal="center"/>
    </xf>
    <xf borderId="8" fillId="0" fontId="7" numFmtId="0" xfId="0" applyBorder="1" applyFont="1"/>
    <xf borderId="8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7" numFmtId="0" xfId="0" applyAlignment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bottom"/>
    </xf>
    <xf borderId="8" fillId="0" fontId="14" numFmtId="0" xfId="0" applyAlignment="1" applyBorder="1" applyFont="1">
      <alignment horizontal="center" readingOrder="0" vertical="center"/>
    </xf>
    <xf borderId="8" fillId="3" fontId="18" numFmtId="0" xfId="0" applyAlignment="1" applyBorder="1" applyFont="1">
      <alignment readingOrder="0"/>
    </xf>
    <xf borderId="8" fillId="3" fontId="15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8" fillId="0" fontId="19" numFmtId="166" xfId="0" applyAlignment="1" applyBorder="1" applyFont="1" applyNumberFormat="1">
      <alignment horizontal="center" readingOrder="0" vertical="bottom"/>
    </xf>
    <xf borderId="8" fillId="3" fontId="2" numFmtId="0" xfId="0" applyAlignment="1" applyBorder="1" applyFont="1">
      <alignment vertical="bottom"/>
    </xf>
    <xf borderId="8" fillId="0" fontId="1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8" fillId="0" fontId="13" numFmtId="0" xfId="0" applyAlignment="1" applyBorder="1" applyFont="1">
      <alignment vertical="bottom"/>
    </xf>
    <xf borderId="11" fillId="0" fontId="9" numFmtId="0" xfId="0" applyAlignment="1" applyBorder="1" applyFont="1">
      <alignment readingOrder="0" vertical="bottom"/>
    </xf>
    <xf borderId="11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0" numFmtId="0" xfId="0" applyAlignment="1" applyFont="1">
      <alignment horizontal="left" readingOrder="0" vertical="bottom"/>
    </xf>
    <xf borderId="0" fillId="0" fontId="20" numFmtId="0" xfId="0" applyAlignment="1" applyFont="1">
      <alignment horizontal="left" vertical="bottom"/>
    </xf>
    <xf borderId="1" fillId="0" fontId="20" numFmtId="0" xfId="0" applyAlignment="1" applyBorder="1" applyFont="1">
      <alignment horizontal="left" readingOrder="0" vertical="center"/>
    </xf>
    <xf borderId="8" fillId="0" fontId="20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left" readingOrder="0" vertical="bottom"/>
    </xf>
    <xf borderId="8" fillId="0" fontId="20" numFmtId="0" xfId="0" applyAlignment="1" applyBorder="1" applyFont="1">
      <alignment horizontal="left" readingOrder="0" vertical="bottom"/>
    </xf>
    <xf borderId="8" fillId="0" fontId="13" numFmtId="0" xfId="0" applyAlignment="1" applyBorder="1" applyFont="1">
      <alignment readingOrder="0" vertical="bottom"/>
    </xf>
    <xf borderId="8" fillId="0" fontId="21" numFmtId="0" xfId="0" applyAlignment="1" applyBorder="1" applyFont="1">
      <alignment horizontal="left" readingOrder="0" vertical="bottom"/>
    </xf>
    <xf borderId="8" fillId="0" fontId="19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readingOrder="0"/>
    </xf>
    <xf borderId="8" fillId="0" fontId="2" numFmtId="167" xfId="0" applyAlignment="1" applyBorder="1" applyFont="1" applyNumberFormat="1">
      <alignment horizontal="left" readingOrder="0"/>
    </xf>
    <xf borderId="8" fillId="0" fontId="2" numFmtId="167" xfId="0" applyAlignment="1" applyBorder="1" applyFont="1" applyNumberFormat="1">
      <alignment horizontal="left" readingOrder="0" vertical="bottom"/>
    </xf>
    <xf borderId="12" fillId="0" fontId="7" numFmtId="0" xfId="0" applyBorder="1" applyFont="1"/>
    <xf borderId="13" fillId="0" fontId="7" numFmtId="0" xfId="0" applyBorder="1" applyFont="1"/>
    <xf borderId="13" fillId="0" fontId="7" numFmtId="0" xfId="0" applyAlignment="1" applyBorder="1" applyFont="1">
      <alignment readingOrder="0"/>
    </xf>
    <xf borderId="0" fillId="0" fontId="19" numFmtId="0" xfId="0" applyAlignment="1" applyFont="1">
      <alignment horizontal="left" vertical="bottom"/>
    </xf>
    <xf borderId="8" fillId="0" fontId="22" numFmtId="0" xfId="0" applyAlignment="1" applyBorder="1" applyFont="1">
      <alignment horizontal="left" readingOrder="0" vertical="bottom"/>
    </xf>
    <xf borderId="8" fillId="0" fontId="19" numFmtId="167" xfId="0" applyAlignment="1" applyBorder="1" applyFont="1" applyNumberFormat="1">
      <alignment horizontal="center" readingOrder="0" vertical="bottom"/>
    </xf>
    <xf borderId="2" fillId="0" fontId="19" numFmtId="0" xfId="0" applyAlignment="1" applyBorder="1" applyFont="1">
      <alignment horizontal="center" readingOrder="0" vertical="bottom"/>
    </xf>
    <xf borderId="8" fillId="0" fontId="19" numFmtId="0" xfId="0" applyAlignment="1" applyBorder="1" applyFont="1">
      <alignment horizontal="left" readingOrder="0" shrinkToFit="0" wrapText="0"/>
    </xf>
    <xf borderId="8" fillId="0" fontId="19" numFmtId="167" xfId="0" applyAlignment="1" applyBorder="1" applyFont="1" applyNumberFormat="1">
      <alignment horizontal="center" readingOrder="0" shrinkToFit="0" wrapText="0"/>
    </xf>
    <xf borderId="1" fillId="0" fontId="19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horizontal="left" readingOrder="0" shrinkToFit="0" wrapText="0"/>
    </xf>
    <xf borderId="1" fillId="0" fontId="19" numFmtId="167" xfId="0" applyAlignment="1" applyBorder="1" applyFont="1" applyNumberFormat="1">
      <alignment horizontal="center" readingOrder="0" shrinkToFit="0" wrapText="0"/>
    </xf>
    <xf borderId="1" fillId="0" fontId="19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0" fillId="0" fontId="19" numFmtId="0" xfId="0" applyAlignment="1" applyFont="1">
      <alignment horizontal="left" readingOrder="0" vertical="bottom"/>
    </xf>
    <xf borderId="0" fillId="0" fontId="19" numFmtId="0" xfId="0" applyAlignment="1" applyFont="1">
      <alignment horizontal="left" readingOrder="0" shrinkToFit="0" wrapText="0"/>
    </xf>
    <xf borderId="0" fillId="0" fontId="19" numFmtId="167" xfId="0" applyAlignment="1" applyFont="1" applyNumberFormat="1">
      <alignment horizontal="center" readingOrder="0" shrinkToFit="0" wrapText="0"/>
    </xf>
    <xf borderId="0" fillId="0" fontId="19" numFmtId="0" xfId="0" applyAlignment="1" applyFont="1">
      <alignment horizontal="center" readingOrder="0" vertical="bottom"/>
    </xf>
    <xf borderId="7" fillId="0" fontId="19" numFmtId="0" xfId="0" applyAlignment="1" applyBorder="1" applyFont="1">
      <alignment horizontal="left" readingOrder="0" vertical="bottom"/>
    </xf>
    <xf borderId="7" fillId="0" fontId="19" numFmtId="0" xfId="0" applyAlignment="1" applyBorder="1" applyFont="1">
      <alignment horizontal="left" readingOrder="0" shrinkToFit="0" wrapText="0"/>
    </xf>
    <xf borderId="7" fillId="0" fontId="19" numFmtId="167" xfId="0" applyAlignment="1" applyBorder="1" applyFont="1" applyNumberFormat="1">
      <alignment horizontal="center" readingOrder="0" shrinkToFit="0" wrapText="0"/>
    </xf>
    <xf borderId="7" fillId="0" fontId="19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8" fillId="0" fontId="2" numFmtId="167" xfId="0" applyAlignment="1" applyBorder="1" applyFont="1" applyNumberFormat="1">
      <alignment horizontal="center" readingOrder="0" vertical="bottom"/>
    </xf>
    <xf borderId="8" fillId="0" fontId="18" numFmtId="0" xfId="0" applyBorder="1" applyFont="1"/>
    <xf borderId="2" fillId="0" fontId="18" numFmtId="0" xfId="0" applyAlignment="1" applyBorder="1" applyFont="1">
      <alignment readingOrder="0"/>
    </xf>
    <xf borderId="8" fillId="0" fontId="18" numFmtId="0" xfId="0" applyAlignment="1" applyBorder="1" applyFont="1">
      <alignment horizontal="center"/>
    </xf>
    <xf borderId="8" fillId="0" fontId="23" numFmtId="0" xfId="0" applyAlignment="1" applyBorder="1" applyFont="1">
      <alignment readingOrder="0" vertical="bottom"/>
    </xf>
    <xf borderId="8" fillId="0" fontId="23" numFmtId="167" xfId="0" applyAlignment="1" applyBorder="1" applyFont="1" applyNumberFormat="1">
      <alignment horizontal="right" readingOrder="0" vertical="bottom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readingOrder="0" shrinkToFit="0" wrapText="0"/>
    </xf>
    <xf borderId="8" fillId="0" fontId="19" numFmtId="0" xfId="0" applyAlignment="1" applyBorder="1" applyFont="1">
      <alignment horizontal="center" readingOrder="0" vertical="center"/>
    </xf>
    <xf borderId="9" fillId="0" fontId="23" numFmtId="0" xfId="0" applyAlignment="1" applyBorder="1" applyFont="1">
      <alignment readingOrder="0" vertical="bottom"/>
    </xf>
    <xf borderId="8" fillId="0" fontId="23" numFmtId="168" xfId="0" applyAlignment="1" applyBorder="1" applyFont="1" applyNumberFormat="1">
      <alignment horizontal="right" readingOrder="0" vertical="bottom"/>
    </xf>
    <xf borderId="7" fillId="0" fontId="23" numFmtId="0" xfId="0" applyAlignment="1" applyBorder="1" applyFont="1">
      <alignment readingOrder="0" vertical="bottom"/>
    </xf>
    <xf borderId="9" fillId="0" fontId="23" numFmtId="168" xfId="0" applyAlignment="1" applyBorder="1" applyFont="1" applyNumberFormat="1">
      <alignment horizontal="right" readingOrder="0" vertical="bottom"/>
    </xf>
    <xf borderId="8" fillId="0" fontId="2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bottom"/>
    </xf>
    <xf borderId="2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8" fillId="0" fontId="13" numFmtId="0" xfId="0" applyAlignment="1" applyBorder="1" applyFont="1">
      <alignment horizontal="center" vertical="center"/>
    </xf>
    <xf borderId="0" fillId="0" fontId="24" numFmtId="0" xfId="0" applyAlignment="1" applyFont="1">
      <alignment vertical="bottom"/>
    </xf>
    <xf borderId="1" fillId="0" fontId="13" numFmtId="0" xfId="0" applyAlignment="1" applyBorder="1" applyFont="1">
      <alignment readingOrder="0" vertical="bottom"/>
    </xf>
    <xf borderId="8" fillId="0" fontId="25" numFmtId="0" xfId="0" applyAlignment="1" applyBorder="1" applyFont="1">
      <alignment horizontal="center" readingOrder="0" vertical="bottom"/>
    </xf>
    <xf borderId="8" fillId="0" fontId="2" numFmtId="168" xfId="0" applyAlignment="1" applyBorder="1" applyFont="1" applyNumberFormat="1">
      <alignment horizontal="right" readingOrder="0" vertical="bottom"/>
    </xf>
    <xf borderId="8" fillId="0" fontId="2" numFmtId="167" xfId="0" applyAlignment="1" applyBorder="1" applyFont="1" applyNumberFormat="1">
      <alignment horizontal="right" readingOrder="0" vertical="bottom"/>
    </xf>
    <xf borderId="0" fillId="0" fontId="7" numFmtId="168" xfId="0" applyAlignment="1" applyFont="1" applyNumberFormat="1">
      <alignment readingOrder="0"/>
    </xf>
    <xf borderId="8" fillId="0" fontId="2" numFmtId="167" xfId="0" applyAlignment="1" applyBorder="1" applyFont="1" applyNumberFormat="1">
      <alignment readingOrder="0" vertical="bottom"/>
    </xf>
    <xf borderId="8" fillId="0" fontId="2" numFmtId="168" xfId="0" applyAlignment="1" applyBorder="1" applyFont="1" applyNumberFormat="1">
      <alignment readingOrder="0" vertical="bottom"/>
    </xf>
    <xf borderId="8" fillId="0" fontId="7" numFmtId="167" xfId="0" applyAlignment="1" applyBorder="1" applyFont="1" applyNumberFormat="1">
      <alignment readingOrder="0"/>
    </xf>
    <xf borderId="8" fillId="0" fontId="7" numFmtId="168" xfId="0" applyAlignment="1" applyBorder="1" applyFont="1" applyNumberFormat="1">
      <alignment readingOrder="0"/>
    </xf>
    <xf borderId="8" fillId="0" fontId="2" numFmtId="169" xfId="0" applyAlignment="1" applyBorder="1" applyFont="1" applyNumberFormat="1">
      <alignment horizontal="center" readingOrder="0" vertical="bottom"/>
    </xf>
    <xf borderId="8" fillId="0" fontId="2" numFmtId="168" xfId="0" applyAlignment="1" applyBorder="1" applyFont="1" applyNumberFormat="1">
      <alignment horizontal="center" readingOrder="0" vertical="bottom"/>
    </xf>
    <xf borderId="8" fillId="0" fontId="2" numFmtId="170" xfId="0" applyAlignment="1" applyBorder="1" applyFont="1" applyNumberFormat="1">
      <alignment horizontal="center" readingOrder="0" vertical="bottom"/>
    </xf>
    <xf borderId="8" fillId="0" fontId="2" numFmtId="171" xfId="0" applyAlignment="1" applyBorder="1" applyFont="1" applyNumberFormat="1">
      <alignment horizontal="center" readingOrder="0" vertical="bottom"/>
    </xf>
    <xf borderId="8" fillId="0" fontId="2" numFmtId="170" xfId="0" applyAlignment="1" applyBorder="1" applyFont="1" applyNumberFormat="1">
      <alignment readingOrder="0" vertical="bottom"/>
    </xf>
    <xf borderId="12" fillId="0" fontId="18" numFmtId="0" xfId="0" applyBorder="1" applyFont="1"/>
    <xf borderId="13" fillId="0" fontId="18" numFmtId="0" xfId="0" applyAlignment="1" applyBorder="1" applyFont="1">
      <alignment readingOrder="0"/>
    </xf>
    <xf borderId="13" fillId="0" fontId="18" numFmtId="0" xfId="0" applyBorder="1" applyFont="1"/>
    <xf borderId="0" fillId="0" fontId="21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7" numFmtId="167" xfId="0" applyAlignment="1" applyFont="1" applyNumberFormat="1">
      <alignment horizontal="center" readingOrder="0"/>
    </xf>
    <xf borderId="13" fillId="0" fontId="18" numFmtId="0" xfId="0" applyAlignment="1" applyBorder="1" applyFont="1">
      <alignment horizontal="left"/>
    </xf>
    <xf borderId="13" fillId="0" fontId="18" numFmtId="0" xfId="0" applyAlignment="1" applyBorder="1" applyFont="1">
      <alignment horizontal="center"/>
    </xf>
    <xf borderId="8" fillId="0" fontId="19" numFmtId="168" xfId="0" applyAlignment="1" applyBorder="1" applyFont="1" applyNumberFormat="1">
      <alignment horizontal="center" readingOrder="0" shrinkToFit="0" wrapText="0"/>
    </xf>
    <xf borderId="8" fillId="0" fontId="23" numFmtId="0" xfId="0" applyAlignment="1" applyBorder="1" applyFont="1">
      <alignment horizontal="center" readingOrder="0" vertical="bottom"/>
    </xf>
    <xf borderId="9" fillId="0" fontId="23" numFmtId="0" xfId="0" applyAlignment="1" applyBorder="1" applyFont="1">
      <alignment horizontal="center" readingOrder="0" vertical="bottom"/>
    </xf>
    <xf borderId="8" fillId="0" fontId="23" numFmtId="168" xfId="0" applyAlignment="1" applyBorder="1" applyFont="1" applyNumberFormat="1">
      <alignment horizontal="center" readingOrder="0" vertical="bottom"/>
    </xf>
    <xf borderId="8" fillId="0" fontId="23" numFmtId="167" xfId="0" applyAlignment="1" applyBorder="1" applyFont="1" applyNumberFormat="1">
      <alignment horizontal="center" readingOrder="0" vertical="bottom"/>
    </xf>
    <xf borderId="2" fillId="0" fontId="23" numFmtId="0" xfId="0" applyAlignment="1" applyBorder="1" applyFont="1">
      <alignment readingOrder="0" vertical="bottom"/>
    </xf>
    <xf borderId="6" fillId="0" fontId="23" numFmtId="0" xfId="0" applyAlignment="1" applyBorder="1" applyFont="1">
      <alignment readingOrder="0" vertical="bottom"/>
    </xf>
    <xf borderId="6" fillId="0" fontId="23" numFmtId="0" xfId="0" applyAlignment="1" applyBorder="1" applyFont="1">
      <alignment horizontal="center" readingOrder="0" vertical="bottom"/>
    </xf>
    <xf borderId="6" fillId="0" fontId="23" numFmtId="167" xfId="0" applyAlignment="1" applyBorder="1" applyFont="1" applyNumberForma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3" fillId="0" fontId="23" numFmtId="0" xfId="0" applyAlignment="1" applyBorder="1" applyFont="1">
      <alignment readingOrder="0" vertical="bottom"/>
    </xf>
    <xf borderId="6" fillId="0" fontId="23" numFmtId="167" xfId="0" applyAlignment="1" applyBorder="1" applyFont="1" applyNumberFormat="1">
      <alignment horizontal="right" readingOrder="0" vertical="bottom"/>
    </xf>
    <xf borderId="6" fillId="0" fontId="13" numFmtId="0" xfId="0" applyAlignment="1" applyBorder="1" applyFont="1">
      <alignment readingOrder="0" vertical="bottom"/>
    </xf>
    <xf borderId="8" fillId="0" fontId="2" numFmtId="0" xfId="0" applyAlignment="1" applyBorder="1" applyFont="1">
      <alignment horizontal="right" readingOrder="0" vertical="bottom"/>
    </xf>
    <xf borderId="8" fillId="0" fontId="2" numFmtId="172" xfId="0" applyAlignment="1" applyBorder="1" applyFont="1" applyNumberFormat="1">
      <alignment readingOrder="0" vertical="bottom"/>
    </xf>
    <xf borderId="8" fillId="0" fontId="2" numFmtId="167" xfId="0" applyAlignment="1" applyBorder="1" applyFont="1" applyNumberFormat="1">
      <alignment horizontal="center" readingOrder="0" vertical="bottom"/>
    </xf>
    <xf borderId="1" fillId="5" fontId="14" numFmtId="0" xfId="0" applyAlignment="1" applyBorder="1" applyFill="1" applyFont="1">
      <alignment horizontal="center" vertical="bottom"/>
    </xf>
    <xf borderId="2" fillId="5" fontId="14" numFmtId="0" xfId="0" applyAlignment="1" applyBorder="1" applyFont="1">
      <alignment horizontal="center" readingOrder="0" vertical="bottom"/>
    </xf>
    <xf borderId="6" fillId="5" fontId="14" numFmtId="0" xfId="0" applyAlignment="1" applyBorder="1" applyFont="1">
      <alignment horizontal="center" vertical="bottom"/>
    </xf>
    <xf borderId="0" fillId="5" fontId="2" numFmtId="0" xfId="0" applyAlignment="1" applyFont="1">
      <alignment vertical="bottom"/>
    </xf>
    <xf borderId="2" fillId="5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vertical="bottom"/>
    </xf>
    <xf borderId="5" fillId="5" fontId="14" numFmtId="0" xfId="0" applyAlignment="1" applyBorder="1" applyFont="1">
      <alignment horizontal="center" readingOrder="0" vertical="bottom"/>
    </xf>
    <xf borderId="8" fillId="5" fontId="14" numFmtId="0" xfId="0" applyAlignment="1" applyBorder="1" applyFont="1">
      <alignment horizontal="center" vertical="bottom"/>
    </xf>
    <xf borderId="8" fillId="5" fontId="14" numFmtId="0" xfId="0" applyAlignment="1" applyBorder="1" applyFont="1">
      <alignment horizontal="center" readingOrder="0" vertical="bottom"/>
    </xf>
    <xf borderId="9" fillId="5" fontId="14" numFmtId="0" xfId="0" applyAlignment="1" applyBorder="1" applyFont="1">
      <alignment horizontal="center" vertical="bottom"/>
    </xf>
    <xf borderId="8" fillId="5" fontId="15" numFmtId="0" xfId="0" applyAlignment="1" applyBorder="1" applyFont="1">
      <alignment horizontal="center" vertical="bottom"/>
    </xf>
    <xf borderId="8" fillId="5" fontId="15" numFmtId="0" xfId="0" applyAlignment="1" applyBorder="1" applyFont="1">
      <alignment horizontal="center" readingOrder="0" vertical="bottom"/>
    </xf>
    <xf borderId="9" fillId="5" fontId="15" numFmtId="0" xfId="0" applyAlignment="1" applyBorder="1" applyFont="1">
      <alignment horizontal="center" readingOrder="0" vertical="bottom"/>
    </xf>
    <xf borderId="1" fillId="6" fontId="14" numFmtId="0" xfId="0" applyAlignment="1" applyBorder="1" applyFill="1" applyFon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vertical="bottom"/>
    </xf>
    <xf borderId="2" fillId="6" fontId="14" numFmtId="0" xfId="0" applyAlignment="1" applyBorder="1" applyFont="1">
      <alignment horizontal="center" readingOrder="0" vertical="bottom"/>
    </xf>
    <xf borderId="0" fillId="6" fontId="2" numFmtId="0" xfId="0" applyAlignment="1" applyFont="1">
      <alignment vertical="bottom"/>
    </xf>
    <xf borderId="8" fillId="6" fontId="14" numFmtId="0" xfId="0" applyAlignment="1" applyBorder="1" applyFont="1">
      <alignment horizontal="center" readingOrder="0" vertical="bottom"/>
    </xf>
    <xf borderId="8" fillId="6" fontId="18" numFmtId="0" xfId="0" applyAlignment="1" applyBorder="1" applyFont="1">
      <alignment readingOrder="0"/>
    </xf>
    <xf borderId="8" fillId="6" fontId="15" numFmtId="0" xfId="0" applyAlignment="1" applyBorder="1" applyFont="1">
      <alignment horizontal="center" readingOrder="0" vertical="bottom"/>
    </xf>
    <xf borderId="8" fillId="3" fontId="2" numFmtId="0" xfId="0" applyAlignment="1" applyBorder="1" applyFont="1">
      <alignment readingOrder="0" vertical="bottom"/>
    </xf>
    <xf borderId="8" fillId="0" fontId="19" numFmtId="167" xfId="0" applyAlignment="1" applyBorder="1" applyFont="1" applyNumberFormat="1">
      <alignment horizontal="center" readingOrder="0" vertical="bottom"/>
    </xf>
    <xf borderId="8" fillId="0" fontId="19" numFmtId="168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9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19" numFmtId="168" xfId="0" applyAlignment="1" applyBorder="1" applyFont="1" applyNumberFormat="1">
      <alignment horizontal="center" readingOrder="0" vertical="bottom"/>
    </xf>
    <xf borderId="1" fillId="7" fontId="20" numFmtId="0" xfId="0" applyAlignment="1" applyBorder="1" applyFill="1" applyFont="1">
      <alignment horizontal="center" readingOrder="0" vertical="center"/>
    </xf>
    <xf borderId="2" fillId="7" fontId="20" numFmtId="0" xfId="0" applyAlignment="1" applyBorder="1" applyFont="1">
      <alignment horizontal="center" readingOrder="0" vertical="bottom"/>
    </xf>
    <xf borderId="0" fillId="7" fontId="2" numFmtId="0" xfId="0" applyAlignment="1" applyFont="1">
      <alignment horizontal="center" vertical="bottom"/>
    </xf>
    <xf borderId="8" fillId="7" fontId="20" numFmtId="0" xfId="0" applyAlignment="1" applyBorder="1" applyFont="1">
      <alignment horizontal="center" readingOrder="0" vertical="bottom"/>
    </xf>
    <xf borderId="8" fillId="7" fontId="13" numFmtId="0" xfId="0" applyAlignment="1" applyBorder="1" applyFont="1">
      <alignment horizontal="center" readingOrder="0" vertical="bottom"/>
    </xf>
    <xf borderId="8" fillId="7" fontId="21" numFmtId="0" xfId="0" applyAlignment="1" applyBorder="1" applyFont="1">
      <alignment horizontal="center" readingOrder="0" vertical="bottom"/>
    </xf>
    <xf borderId="8" fillId="7" fontId="2" numFmtId="0" xfId="0" applyAlignment="1" applyBorder="1" applyFont="1">
      <alignment horizontal="center" vertical="bottom"/>
    </xf>
    <xf borderId="8" fillId="0" fontId="7" numFmtId="168" xfId="0" applyAlignment="1" applyBorder="1" applyFont="1" applyNumberFormat="1">
      <alignment horizontal="left" readingOrder="0"/>
    </xf>
    <xf borderId="8" fillId="0" fontId="7" numFmtId="167" xfId="0" applyAlignment="1" applyBorder="1" applyFont="1" applyNumberFormat="1">
      <alignment horizontal="left" readingOrder="0"/>
    </xf>
    <xf borderId="12" fillId="0" fontId="19" numFmtId="0" xfId="0" applyAlignment="1" applyBorder="1" applyFont="1">
      <alignment horizontal="left" readingOrder="0" vertical="bottom"/>
    </xf>
    <xf borderId="13" fillId="0" fontId="2" numFmtId="0" xfId="0" applyAlignment="1" applyBorder="1" applyFont="1">
      <alignment readingOrder="0" vertical="bottom"/>
    </xf>
    <xf borderId="13" fillId="0" fontId="2" numFmtId="167" xfId="0" applyAlignment="1" applyBorder="1" applyFont="1" applyNumberFormat="1">
      <alignment horizontal="left" readingOrder="0" vertical="bottom"/>
    </xf>
    <xf borderId="13" fillId="0" fontId="19" numFmtId="0" xfId="0" applyAlignment="1" applyBorder="1" applyFont="1">
      <alignment horizontal="center" readingOrder="0" vertical="bottom"/>
    </xf>
    <xf borderId="1" fillId="8" fontId="20" numFmtId="0" xfId="0" applyAlignment="1" applyBorder="1" applyFill="1" applyFont="1">
      <alignment horizontal="center" readingOrder="0" vertical="center"/>
    </xf>
    <xf borderId="2" fillId="8" fontId="20" numFmtId="0" xfId="0" applyAlignment="1" applyBorder="1" applyFont="1">
      <alignment horizontal="center" readingOrder="0" vertical="bottom"/>
    </xf>
    <xf borderId="0" fillId="8" fontId="2" numFmtId="0" xfId="0" applyAlignment="1" applyFont="1">
      <alignment horizontal="center" vertical="bottom"/>
    </xf>
    <xf borderId="8" fillId="8" fontId="20" numFmtId="0" xfId="0" applyAlignment="1" applyBorder="1" applyFont="1">
      <alignment horizontal="center" readingOrder="0" vertical="bottom"/>
    </xf>
    <xf borderId="8" fillId="8" fontId="13" numFmtId="0" xfId="0" applyAlignment="1" applyBorder="1" applyFont="1">
      <alignment horizontal="center" readingOrder="0" vertical="bottom"/>
    </xf>
    <xf borderId="8" fillId="8" fontId="21" numFmtId="0" xfId="0" applyAlignment="1" applyBorder="1" applyFont="1">
      <alignment horizontal="center" readingOrder="0" vertical="bottom"/>
    </xf>
    <xf borderId="8" fillId="8" fontId="2" numFmtId="0" xfId="0" applyAlignment="1" applyBorder="1" applyFont="1">
      <alignment horizontal="center" vertical="bottom"/>
    </xf>
    <xf borderId="8" fillId="0" fontId="21" numFmtId="0" xfId="0" applyAlignment="1" applyBorder="1" applyFont="1">
      <alignment horizontal="center" readingOrder="0" vertical="bottom"/>
    </xf>
    <xf borderId="8" fillId="0" fontId="19" numFmtId="167" xfId="0" applyAlignment="1" applyBorder="1" applyFont="1" applyNumberFormat="1">
      <alignment horizontal="left" readingOrder="0" vertical="bottom"/>
    </xf>
    <xf borderId="8" fillId="0" fontId="24" numFmtId="167" xfId="0" applyAlignment="1" applyBorder="1" applyFont="1" applyNumberFormat="1">
      <alignment horizontal="left" readingOrder="0" vertical="bottom"/>
    </xf>
    <xf borderId="0" fillId="0" fontId="19" numFmtId="167" xfId="0" applyAlignment="1" applyFont="1" applyNumberFormat="1">
      <alignment horizontal="center" readingOrder="0" vertical="bottom"/>
    </xf>
    <xf borderId="1" fillId="9" fontId="20" numFmtId="0" xfId="0" applyAlignment="1" applyBorder="1" applyFill="1" applyFont="1">
      <alignment horizontal="center" readingOrder="0" vertical="center"/>
    </xf>
    <xf borderId="2" fillId="9" fontId="20" numFmtId="0" xfId="0" applyAlignment="1" applyBorder="1" applyFont="1">
      <alignment horizontal="center" readingOrder="0" vertical="bottom"/>
    </xf>
    <xf borderId="0" fillId="9" fontId="2" numFmtId="0" xfId="0" applyAlignment="1" applyFont="1">
      <alignment horizontal="center" vertical="bottom"/>
    </xf>
    <xf borderId="8" fillId="9" fontId="20" numFmtId="0" xfId="0" applyAlignment="1" applyBorder="1" applyFont="1">
      <alignment horizontal="center" readingOrder="0" vertical="bottom"/>
    </xf>
    <xf borderId="8" fillId="9" fontId="13" numFmtId="0" xfId="0" applyAlignment="1" applyBorder="1" applyFont="1">
      <alignment horizontal="center" readingOrder="0" vertical="bottom"/>
    </xf>
    <xf borderId="7" fillId="9" fontId="20" numFmtId="0" xfId="0" applyAlignment="1" applyBorder="1" applyFont="1">
      <alignment horizontal="center" readingOrder="0" vertical="center"/>
    </xf>
    <xf borderId="13" fillId="9" fontId="20" numFmtId="0" xfId="0" applyAlignment="1" applyBorder="1" applyFont="1">
      <alignment horizontal="center" readingOrder="0" vertical="center"/>
    </xf>
    <xf borderId="8" fillId="9" fontId="20" numFmtId="0" xfId="0" applyAlignment="1" applyBorder="1" applyFont="1">
      <alignment horizontal="center" readingOrder="0" vertical="center"/>
    </xf>
    <xf borderId="13" fillId="9" fontId="20" numFmtId="0" xfId="0" applyAlignment="1" applyBorder="1" applyFont="1">
      <alignment horizontal="center" readingOrder="0" vertical="bottom"/>
    </xf>
    <xf borderId="7" fillId="9" fontId="20" numFmtId="0" xfId="0" applyAlignment="1" applyBorder="1" applyFont="1">
      <alignment horizontal="center" readingOrder="0" vertical="bottom"/>
    </xf>
    <xf borderId="7" fillId="9" fontId="13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left" readingOrder="0" vertical="bottom"/>
    </xf>
    <xf borderId="7" fillId="0" fontId="13" numFmtId="0" xfId="0" applyAlignment="1" applyBorder="1" applyFont="1">
      <alignment readingOrder="0" vertical="bottom"/>
    </xf>
    <xf borderId="8" fillId="0" fontId="19" numFmtId="167" xfId="0" applyAlignment="1" applyBorder="1" applyFont="1" applyNumberFormat="1">
      <alignment horizontal="left" readingOrder="0" shrinkToFit="0" wrapText="0"/>
    </xf>
    <xf borderId="3" fillId="0" fontId="2" numFmtId="0" xfId="0" applyAlignment="1" applyBorder="1" applyFont="1">
      <alignment vertical="bottom"/>
    </xf>
    <xf borderId="8" fillId="0" fontId="23" numFmtId="167" xfId="0" applyAlignment="1" applyBorder="1" applyFont="1" applyNumberFormat="1">
      <alignment horizontal="left" readingOrder="0" vertical="bottom"/>
    </xf>
    <xf borderId="1" fillId="10" fontId="20" numFmtId="0" xfId="0" applyAlignment="1" applyBorder="1" applyFill="1" applyFont="1">
      <alignment horizontal="center" readingOrder="0" vertical="center"/>
    </xf>
    <xf borderId="2" fillId="10" fontId="20" numFmtId="0" xfId="0" applyAlignment="1" applyBorder="1" applyFont="1">
      <alignment horizontal="center" readingOrder="0" vertical="bottom"/>
    </xf>
    <xf borderId="0" fillId="10" fontId="2" numFmtId="0" xfId="0" applyAlignment="1" applyFont="1">
      <alignment horizontal="center" vertical="bottom"/>
    </xf>
    <xf borderId="8" fillId="10" fontId="20" numFmtId="0" xfId="0" applyAlignment="1" applyBorder="1" applyFont="1">
      <alignment horizontal="center" readingOrder="0" vertical="bottom"/>
    </xf>
    <xf borderId="8" fillId="10" fontId="13" numFmtId="0" xfId="0" applyAlignment="1" applyBorder="1" applyFont="1">
      <alignment horizontal="center" readingOrder="0" vertical="bottom"/>
    </xf>
    <xf borderId="8" fillId="10" fontId="22" numFmtId="0" xfId="0" applyAlignment="1" applyBorder="1" applyFont="1">
      <alignment horizontal="center" readingOrder="0" vertical="bottom"/>
    </xf>
    <xf borderId="8" fillId="10" fontId="13" numFmtId="0" xfId="0" applyAlignment="1" applyBorder="1" applyFont="1">
      <alignment horizontal="center" vertical="bottom"/>
    </xf>
    <xf borderId="8" fillId="0" fontId="23" numFmtId="0" xfId="0" applyAlignment="1" applyBorder="1" applyFont="1">
      <alignment readingOrder="0" shrinkToFit="0" wrapText="0"/>
    </xf>
    <xf borderId="1" fillId="11" fontId="14" numFmtId="0" xfId="0" applyAlignment="1" applyBorder="1" applyFill="1" applyFont="1">
      <alignment horizontal="center" readingOrder="0" vertical="center"/>
    </xf>
    <xf borderId="1" fillId="11" fontId="14" numFmtId="0" xfId="0" applyAlignment="1" applyBorder="1" applyFont="1">
      <alignment horizontal="center" readingOrder="0" vertical="bottom"/>
    </xf>
    <xf borderId="2" fillId="11" fontId="14" numFmtId="0" xfId="0" applyAlignment="1" applyBorder="1" applyFont="1">
      <alignment horizontal="center" readingOrder="0" vertical="bottom"/>
    </xf>
    <xf borderId="1" fillId="11" fontId="13" numFmtId="0" xfId="0" applyAlignment="1" applyBorder="1" applyFont="1">
      <alignment readingOrder="0" vertical="bottom"/>
    </xf>
    <xf borderId="0" fillId="11" fontId="2" numFmtId="0" xfId="0" applyAlignment="1" applyFont="1">
      <alignment vertical="bottom"/>
    </xf>
    <xf borderId="8" fillId="11" fontId="14" numFmtId="0" xfId="0" applyAlignment="1" applyBorder="1" applyFont="1">
      <alignment horizontal="center" readingOrder="0" vertical="bottom"/>
    </xf>
    <xf borderId="8" fillId="11" fontId="13" numFmtId="0" xfId="0" applyAlignment="1" applyBorder="1" applyFont="1">
      <alignment readingOrder="0" vertical="bottom"/>
    </xf>
    <xf borderId="8" fillId="11" fontId="25" numFmtId="0" xfId="0" applyAlignment="1" applyBorder="1" applyFont="1">
      <alignment horizontal="center" readingOrder="0" vertical="bottom"/>
    </xf>
    <xf borderId="8" fillId="12" fontId="2" numFmtId="0" xfId="0" applyAlignment="1" applyBorder="1" applyFill="1" applyFont="1">
      <alignment readingOrder="0" vertical="bottom"/>
    </xf>
    <xf borderId="8" fillId="12" fontId="2" numFmtId="168" xfId="0" applyAlignment="1" applyBorder="1" applyFont="1" applyNumberFormat="1">
      <alignment readingOrder="0" vertical="bottom"/>
    </xf>
    <xf borderId="8" fillId="12" fontId="19" numFmtId="0" xfId="0" applyAlignment="1" applyBorder="1" applyFont="1">
      <alignment horizontal="center" readingOrder="0" vertical="bottom"/>
    </xf>
    <xf borderId="8" fillId="12" fontId="2" numFmtId="0" xfId="0" applyAlignment="1" applyBorder="1" applyFont="1">
      <alignment vertical="bottom"/>
    </xf>
    <xf borderId="0" fillId="12" fontId="2" numFmtId="0" xfId="0" applyAlignment="1" applyFont="1">
      <alignment vertical="bottom"/>
    </xf>
    <xf borderId="1" fillId="13" fontId="14" numFmtId="0" xfId="0" applyAlignment="1" applyBorder="1" applyFill="1" applyFont="1">
      <alignment horizontal="center" readingOrder="0" vertical="center"/>
    </xf>
    <xf borderId="1" fillId="13" fontId="14" numFmtId="0" xfId="0" applyAlignment="1" applyBorder="1" applyFont="1">
      <alignment horizontal="center" readingOrder="0" vertical="bottom"/>
    </xf>
    <xf borderId="2" fillId="13" fontId="14" numFmtId="0" xfId="0" applyAlignment="1" applyBorder="1" applyFont="1">
      <alignment horizontal="center" readingOrder="0" vertical="bottom"/>
    </xf>
    <xf borderId="1" fillId="13" fontId="13" numFmtId="0" xfId="0" applyAlignment="1" applyBorder="1" applyFont="1">
      <alignment readingOrder="0" vertical="bottom"/>
    </xf>
    <xf borderId="0" fillId="13" fontId="2" numFmtId="0" xfId="0" applyAlignment="1" applyFont="1">
      <alignment vertical="bottom"/>
    </xf>
    <xf borderId="8" fillId="13" fontId="14" numFmtId="0" xfId="0" applyAlignment="1" applyBorder="1" applyFont="1">
      <alignment horizontal="center" readingOrder="0" vertical="bottom"/>
    </xf>
    <xf borderId="8" fillId="13" fontId="13" numFmtId="0" xfId="0" applyAlignment="1" applyBorder="1" applyFont="1">
      <alignment readingOrder="0" vertical="bottom"/>
    </xf>
    <xf borderId="8" fillId="13" fontId="25" numFmtId="0" xfId="0" applyAlignment="1" applyBorder="1" applyFont="1">
      <alignment horizontal="center" readingOrder="0" vertical="bottom"/>
    </xf>
    <xf borderId="8" fillId="13" fontId="2" numFmtId="0" xfId="0" applyAlignment="1" applyBorder="1" applyFont="1">
      <alignment vertical="bottom"/>
    </xf>
    <xf borderId="1" fillId="2" fontId="14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readingOrder="0" vertical="bottom"/>
    </xf>
    <xf borderId="0" fillId="2" fontId="2" numFmtId="0" xfId="0" applyAlignment="1" applyFont="1">
      <alignment vertical="bottom"/>
    </xf>
    <xf borderId="8" fillId="2" fontId="14" numFmtId="0" xfId="0" applyAlignment="1" applyBorder="1" applyFont="1">
      <alignment horizontal="center" readingOrder="0" vertical="bottom"/>
    </xf>
    <xf borderId="8" fillId="2" fontId="13" numFmtId="0" xfId="0" applyAlignment="1" applyBorder="1" applyFont="1">
      <alignment readingOrder="0" vertical="bottom"/>
    </xf>
    <xf borderId="8" fillId="2" fontId="15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14" fillId="4" fontId="14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vertical="bottom"/>
    </xf>
    <xf borderId="13" fillId="0" fontId="14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vertical="bottom"/>
    </xf>
    <xf borderId="9" fillId="0" fontId="14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vertical="bottom"/>
    </xf>
    <xf borderId="9" fillId="0" fontId="9" numFmtId="0" xfId="0" applyAlignment="1" applyBorder="1" applyFont="1">
      <alignment horizontal="right" vertical="bottom"/>
    </xf>
    <xf borderId="9" fillId="0" fontId="9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right" vertical="bottom"/>
    </xf>
    <xf borderId="8" fillId="0" fontId="13" numFmtId="0" xfId="0" applyAlignment="1" applyBorder="1" applyFont="1">
      <alignment horizontal="center" vertical="bottom"/>
    </xf>
    <xf borderId="1" fillId="14" fontId="14" numFmtId="0" xfId="0" applyAlignment="1" applyBorder="1" applyFill="1" applyFont="1">
      <alignment horizontal="center" readingOrder="0" vertical="center"/>
    </xf>
    <xf borderId="4" fillId="14" fontId="14" numFmtId="0" xfId="0" applyAlignment="1" applyBorder="1" applyFont="1">
      <alignment horizontal="center" readingOrder="0" vertical="center"/>
    </xf>
    <xf borderId="4" fillId="14" fontId="14" numFmtId="0" xfId="0" applyAlignment="1" applyBorder="1" applyFont="1">
      <alignment horizontal="center" readingOrder="0" vertical="bottom"/>
    </xf>
    <xf borderId="2" fillId="14" fontId="14" numFmtId="0" xfId="0" applyAlignment="1" applyBorder="1" applyFont="1">
      <alignment horizontal="center" readingOrder="0" vertical="bottom"/>
    </xf>
    <xf borderId="8" fillId="14" fontId="14" numFmtId="0" xfId="0" applyAlignment="1" applyBorder="1" applyFont="1">
      <alignment horizontal="center" readingOrder="0" vertical="bottom"/>
    </xf>
    <xf borderId="8" fillId="14" fontId="18" numFmtId="0" xfId="0" applyAlignment="1" applyBorder="1" applyFont="1">
      <alignment readingOrder="0"/>
    </xf>
    <xf borderId="8" fillId="0" fontId="2" numFmtId="167" xfId="0" applyAlignment="1" applyBorder="1" applyFont="1" applyNumberFormat="1">
      <alignment horizontal="center" readingOrder="0"/>
    </xf>
    <xf borderId="4" fillId="0" fontId="14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vertical="bottom"/>
    </xf>
    <xf borderId="1" fillId="15" fontId="20" numFmtId="0" xfId="0" applyAlignment="1" applyBorder="1" applyFill="1" applyFont="1">
      <alignment horizontal="left" readingOrder="0" vertical="center"/>
    </xf>
    <xf borderId="1" fillId="15" fontId="20" numFmtId="0" xfId="0" applyAlignment="1" applyBorder="1" applyFont="1">
      <alignment horizontal="center" readingOrder="0" vertical="center"/>
    </xf>
    <xf borderId="2" fillId="15" fontId="20" numFmtId="0" xfId="0" applyAlignment="1" applyBorder="1" applyFont="1">
      <alignment horizontal="left" readingOrder="0" vertical="bottom"/>
    </xf>
    <xf borderId="8" fillId="15" fontId="20" numFmtId="0" xfId="0" applyAlignment="1" applyBorder="1" applyFont="1">
      <alignment horizontal="left" readingOrder="0" vertical="bottom"/>
    </xf>
    <xf borderId="8" fillId="15" fontId="13" numFmtId="0" xfId="0" applyAlignment="1" applyBorder="1" applyFont="1">
      <alignment readingOrder="0" vertical="bottom"/>
    </xf>
    <xf borderId="1" fillId="16" fontId="20" numFmtId="0" xfId="0" applyAlignment="1" applyBorder="1" applyFill="1" applyFont="1">
      <alignment horizontal="left" readingOrder="0" vertical="center"/>
    </xf>
    <xf borderId="1" fillId="16" fontId="20" numFmtId="0" xfId="0" applyAlignment="1" applyBorder="1" applyFont="1">
      <alignment horizontal="center" readingOrder="0" vertical="center"/>
    </xf>
    <xf borderId="2" fillId="16" fontId="20" numFmtId="0" xfId="0" applyAlignment="1" applyBorder="1" applyFont="1">
      <alignment horizontal="center" readingOrder="0" vertical="bottom"/>
    </xf>
    <xf borderId="2" fillId="16" fontId="20" numFmtId="0" xfId="0" applyAlignment="1" applyBorder="1" applyFont="1">
      <alignment horizontal="left" readingOrder="0" vertical="bottom"/>
    </xf>
    <xf borderId="8" fillId="16" fontId="20" numFmtId="0" xfId="0" applyAlignment="1" applyBorder="1" applyFont="1">
      <alignment horizontal="center" readingOrder="0" vertical="bottom"/>
    </xf>
    <xf borderId="8" fillId="16" fontId="20" numFmtId="0" xfId="0" applyAlignment="1" applyBorder="1" applyFont="1">
      <alignment horizontal="left" readingOrder="0" vertical="bottom"/>
    </xf>
    <xf borderId="8" fillId="16" fontId="13" numFmtId="0" xfId="0" applyAlignment="1" applyBorder="1" applyFont="1">
      <alignment readingOrder="0" vertical="bottom"/>
    </xf>
    <xf borderId="1" fillId="17" fontId="20" numFmtId="0" xfId="0" applyAlignment="1" applyBorder="1" applyFill="1" applyFont="1">
      <alignment horizontal="left" readingOrder="0" vertical="center"/>
    </xf>
    <xf borderId="1" fillId="17" fontId="20" numFmtId="0" xfId="0" applyAlignment="1" applyBorder="1" applyFont="1">
      <alignment horizontal="center" readingOrder="0" vertical="center"/>
    </xf>
    <xf borderId="2" fillId="17" fontId="20" numFmtId="0" xfId="0" applyAlignment="1" applyBorder="1" applyFont="1">
      <alignment horizontal="left" readingOrder="0" vertical="bottom"/>
    </xf>
    <xf borderId="8" fillId="17" fontId="20" numFmtId="0" xfId="0" applyAlignment="1" applyBorder="1" applyFont="1">
      <alignment horizontal="left" readingOrder="0" vertical="bottom"/>
    </xf>
    <xf borderId="8" fillId="17" fontId="13" numFmtId="0" xfId="0" applyAlignment="1" applyBorder="1" applyFont="1">
      <alignment readingOrder="0" vertical="bottom"/>
    </xf>
    <xf borderId="0" fillId="0" fontId="23" numFmtId="167" xfId="0" applyAlignment="1" applyFont="1" applyNumberFormat="1">
      <alignment horizontal="right" readingOrder="0" vertical="bottom"/>
    </xf>
    <xf borderId="15" fillId="0" fontId="23" numFmtId="167" xfId="0" applyAlignment="1" applyBorder="1" applyFont="1" applyNumberFormat="1">
      <alignment horizontal="right" readingOrder="0" vertical="bottom"/>
    </xf>
    <xf borderId="7" fillId="0" fontId="23" numFmtId="0" xfId="0" applyAlignment="1" applyBorder="1" applyFont="1">
      <alignment readingOrder="0" shrinkToFit="0" vertical="bottom" wrapText="0"/>
    </xf>
    <xf borderId="9" fillId="0" fontId="23" numFmtId="0" xfId="0" applyAlignment="1" applyBorder="1" applyFont="1">
      <alignment readingOrder="0" shrinkToFit="0" vertical="bottom" wrapText="0"/>
    </xf>
    <xf borderId="9" fillId="0" fontId="23" numFmtId="168" xfId="0" applyAlignment="1" applyBorder="1" applyFont="1" applyNumberFormat="1">
      <alignment horizontal="right" readingOrder="0" shrinkToFit="0" vertical="bottom" wrapText="0"/>
    </xf>
    <xf borderId="9" fillId="0" fontId="23" numFmtId="167" xfId="0" applyAlignment="1" applyBorder="1" applyFont="1" applyNumberFormat="1">
      <alignment horizontal="right" readingOrder="0" shrinkToFit="0" vertical="bottom" wrapText="0"/>
    </xf>
    <xf borderId="8" fillId="0" fontId="23" numFmtId="0" xfId="0" applyAlignment="1" applyBorder="1" applyFont="1">
      <alignment readingOrder="0" shrinkToFit="0" vertical="bottom" wrapText="0"/>
    </xf>
    <xf borderId="0" fillId="0" fontId="7" numFmtId="167" xfId="0" applyAlignment="1" applyFont="1" applyNumberFormat="1">
      <alignment readingOrder="0"/>
    </xf>
    <xf borderId="2" fillId="0" fontId="25" numFmtId="0" xfId="0" applyAlignment="1" applyBorder="1" applyFont="1">
      <alignment horizontal="center" readingOrder="0" vertical="bottom"/>
    </xf>
    <xf borderId="8" fillId="0" fontId="24" numFmtId="168" xfId="0" applyAlignment="1" applyBorder="1" applyFont="1" applyNumberFormat="1">
      <alignment readingOrder="0" vertical="bottom"/>
    </xf>
    <xf borderId="8" fillId="0" fontId="24" numFmtId="0" xfId="0" applyAlignment="1" applyBorder="1" applyFont="1">
      <alignment vertical="bottom"/>
    </xf>
    <xf borderId="8" fillId="0" fontId="24" numFmtId="0" xfId="0" applyAlignment="1" applyBorder="1" applyFont="1">
      <alignment readingOrder="0" vertical="bottom"/>
    </xf>
    <xf borderId="8" fillId="0" fontId="26" numFmtId="173" xfId="0" applyAlignment="1" applyBorder="1" applyFont="1" applyNumberFormat="1">
      <alignment horizontal="center" readingOrder="0" shrinkToFit="0" vertical="bottom" wrapText="0"/>
    </xf>
    <xf borderId="8" fillId="0" fontId="26" numFmtId="0" xfId="0" applyAlignment="1" applyBorder="1" applyFont="1">
      <alignment horizontal="center" readingOrder="0" shrinkToFit="0" vertical="bottom" wrapText="0"/>
    </xf>
    <xf borderId="8" fillId="0" fontId="26" numFmtId="166" xfId="0" applyAlignment="1" applyBorder="1" applyFont="1" applyNumberFormat="1">
      <alignment horizontal="center" readingOrder="0" shrinkToFit="0" vertical="bottom" wrapText="0"/>
    </xf>
    <xf borderId="8" fillId="0" fontId="26" numFmtId="174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9" fillId="0" fontId="9" numFmtId="0" xfId="0" applyAlignment="1" applyBorder="1" applyFont="1">
      <alignment horizontal="center" shrinkToFit="0" vertical="bottom" wrapText="1"/>
    </xf>
    <xf borderId="7" fillId="0" fontId="25" numFmtId="0" xfId="0" applyAlignment="1" applyBorder="1" applyFont="1">
      <alignment horizontal="center" vertical="bottom"/>
    </xf>
    <xf borderId="9" fillId="0" fontId="25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vertical="bottom"/>
    </xf>
    <xf borderId="9" fillId="0" fontId="27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1" fillId="0" fontId="9" numFmtId="0" xfId="0" applyAlignment="1" applyBorder="1" applyFont="1">
      <alignment horizontal="center" readingOrder="0" vertical="center"/>
    </xf>
    <xf borderId="12" fillId="3" fontId="9" numFmtId="0" xfId="0" applyAlignment="1" applyBorder="1" applyFont="1">
      <alignment readingOrder="0" vertical="bottom"/>
    </xf>
    <xf borderId="13" fillId="3" fontId="9" numFmtId="0" xfId="0" applyAlignment="1" applyBorder="1" applyFont="1">
      <alignment vertical="bottom"/>
    </xf>
    <xf borderId="10" fillId="3" fontId="9" numFmtId="0" xfId="0" applyAlignment="1" applyBorder="1" applyFont="1">
      <alignment readingOrder="0" vertical="bottom"/>
    </xf>
    <xf borderId="7" fillId="3" fontId="9" numFmtId="0" xfId="0" applyAlignment="1" applyBorder="1" applyFont="1">
      <alignment readingOrder="0" vertical="bottom"/>
    </xf>
    <xf borderId="7" fillId="3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8" fillId="0" fontId="28" numFmtId="0" xfId="0" applyAlignment="1" applyBorder="1" applyFont="1">
      <alignment horizontal="center" readingOrder="0" vertical="bottom"/>
    </xf>
    <xf borderId="8" fillId="0" fontId="28" numFmtId="0" xfId="0" applyAlignment="1" applyBorder="1" applyFont="1">
      <alignment horizontal="center" readingOrder="0" vertical="center"/>
    </xf>
    <xf borderId="8" fillId="0" fontId="29" numFmtId="0" xfId="0" applyAlignment="1" applyBorder="1" applyFont="1">
      <alignment horizontal="center" readingOrder="0" vertical="bottom"/>
    </xf>
    <xf borderId="7" fillId="0" fontId="29" numFmtId="0" xfId="0" applyAlignment="1" applyBorder="1" applyFont="1">
      <alignment horizontal="center" readingOrder="0" vertical="bottom"/>
    </xf>
    <xf borderId="2" fillId="0" fontId="28" numFmtId="0" xfId="0" applyAlignment="1" applyBorder="1" applyFont="1">
      <alignment horizontal="center" readingOrder="0" vertical="bottom"/>
    </xf>
    <xf borderId="7" fillId="0" fontId="28" numFmtId="0" xfId="0" applyAlignment="1" applyBorder="1" applyFont="1">
      <alignment horizontal="center" readingOrder="0" vertical="bottom"/>
    </xf>
    <xf borderId="3" fillId="0" fontId="28" numFmtId="0" xfId="0" applyAlignment="1" applyBorder="1" applyFont="1">
      <alignment horizontal="center" readingOrder="0" vertical="bottom"/>
    </xf>
    <xf borderId="8" fillId="0" fontId="27" numFmtId="175" xfId="0" applyAlignment="1" applyBorder="1" applyFont="1" applyNumberFormat="1">
      <alignment horizontal="left" readingOrder="0" vertical="bottom"/>
    </xf>
    <xf borderId="8" fillId="0" fontId="24" numFmtId="0" xfId="0" applyAlignment="1" applyBorder="1" applyFont="1">
      <alignment horizontal="center" readingOrder="0" vertical="bottom"/>
    </xf>
    <xf borderId="8" fillId="0" fontId="24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vertical="bottom"/>
    </xf>
    <xf borderId="10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left" readingOrder="0" vertical="center"/>
    </xf>
    <xf borderId="2" fillId="3" fontId="9" numFmtId="0" xfId="0" applyAlignment="1" applyBorder="1" applyFont="1">
      <alignment horizontal="center" readingOrder="0" vertical="bottom"/>
    </xf>
    <xf borderId="9" fillId="0" fontId="9" numFmtId="0" xfId="0" applyAlignment="1" applyBorder="1" applyFont="1">
      <alignment horizontal="center" readingOrder="0" vertical="center"/>
    </xf>
    <xf borderId="7" fillId="0" fontId="24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left" readingOrder="0" vertical="bottom"/>
    </xf>
    <xf borderId="8" fillId="0" fontId="27" numFmtId="0" xfId="0" applyAlignment="1" applyBorder="1" applyFont="1">
      <alignment horizontal="left" readingOrder="0" vertical="bottom"/>
    </xf>
    <xf borderId="8" fillId="0" fontId="9" numFmtId="175" xfId="0" applyAlignment="1" applyBorder="1" applyFont="1" applyNumberFormat="1">
      <alignment horizontal="left" readingOrder="0" vertical="bottom"/>
    </xf>
    <xf borderId="4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14" fillId="0" fontId="24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12" fillId="0" fontId="28" numFmtId="0" xfId="0" applyAlignment="1" applyBorder="1" applyFont="1">
      <alignment horizontal="center" readingOrder="0" vertical="bottom"/>
    </xf>
    <xf borderId="7" fillId="0" fontId="2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12" fillId="0" fontId="7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bottom"/>
    </xf>
    <xf borderId="8" fillId="0" fontId="12" numFmtId="0" xfId="0" applyAlignment="1" applyBorder="1" applyFont="1">
      <alignment readingOrder="0" vertical="bottom"/>
    </xf>
    <xf borderId="0" fillId="0" fontId="24" numFmtId="0" xfId="0" applyAlignment="1" applyFont="1">
      <alignment readingOrder="0" vertical="bottom"/>
    </xf>
    <xf borderId="1" fillId="0" fontId="9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10" fillId="0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horizontal="center" readingOrder="0"/>
    </xf>
    <xf borderId="13" fillId="3" fontId="9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30" numFmtId="0" xfId="0" applyAlignment="1" applyBorder="1" applyFont="1">
      <alignment horizontal="center" vertical="bottom"/>
    </xf>
    <xf borderId="8" fillId="0" fontId="30" numFmtId="0" xfId="0" applyAlignment="1" applyBorder="1" applyFont="1">
      <alignment horizontal="center" readingOrder="0" vertical="bottom"/>
    </xf>
    <xf borderId="7" fillId="0" fontId="30" numFmtId="0" xfId="0" applyAlignment="1" applyBorder="1" applyFont="1">
      <alignment horizontal="center" readingOrder="0" vertical="bottom"/>
    </xf>
    <xf borderId="7" fillId="0" fontId="30" numFmtId="0" xfId="0" applyAlignment="1" applyBorder="1" applyFont="1">
      <alignment horizontal="center" vertical="bottom"/>
    </xf>
    <xf borderId="2" fillId="0" fontId="30" numFmtId="0" xfId="0" applyAlignment="1" applyBorder="1" applyFont="1">
      <alignment horizontal="center" vertical="bottom"/>
    </xf>
    <xf borderId="3" fillId="0" fontId="30" numFmtId="0" xfId="0" applyAlignment="1" applyBorder="1" applyFont="1">
      <alignment horizontal="center" vertical="bottom"/>
    </xf>
    <xf borderId="8" fillId="0" fontId="30" numFmtId="0" xfId="0" applyAlignment="1" applyBorder="1" applyFont="1">
      <alignment readingOrder="0" vertical="bottom"/>
    </xf>
    <xf borderId="7" fillId="0" fontId="29" numFmtId="0" xfId="0" applyAlignment="1" applyBorder="1" applyFont="1">
      <alignment readingOrder="0" vertical="bottom"/>
    </xf>
    <xf borderId="8" fillId="0" fontId="27" numFmtId="175" xfId="0" applyAlignment="1" applyBorder="1" applyFont="1" applyNumberFormat="1">
      <alignment horizontal="left" vertical="bottom"/>
    </xf>
    <xf borderId="8" fillId="0" fontId="2" numFmtId="0" xfId="0" applyBorder="1" applyFont="1"/>
    <xf borderId="8" fillId="0" fontId="27" numFmtId="0" xfId="0" applyAlignment="1" applyBorder="1" applyFont="1">
      <alignment horizontal="left" vertical="bottom"/>
    </xf>
    <xf borderId="8" fillId="0" fontId="2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7" fillId="0" fontId="28" numFmtId="0" xfId="0" applyAlignment="1" applyBorder="1" applyFont="1">
      <alignment horizontal="center" vertical="bottom"/>
    </xf>
    <xf borderId="9" fillId="0" fontId="28" numFmtId="0" xfId="0" applyAlignment="1" applyBorder="1" applyFont="1">
      <alignment horizontal="center" vertical="bottom"/>
    </xf>
    <xf quotePrefix="1" borderId="9" fillId="0" fontId="3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9" fillId="0" fontId="3" numFmtId="176" xfId="0" applyAlignment="1" applyBorder="1" applyFont="1" applyNumberFormat="1">
      <alignment horizontal="right" vertical="bottom"/>
    </xf>
    <xf borderId="9" fillId="0" fontId="3" numFmtId="20" xfId="0" applyAlignment="1" applyBorder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3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2" numFmtId="177" xfId="0" applyAlignment="1" applyBorder="1" applyFont="1" applyNumberFormat="1">
      <alignment vertical="bottom"/>
    </xf>
    <xf borderId="9" fillId="0" fontId="3" numFmtId="178" xfId="0" applyAlignment="1" applyBorder="1" applyFont="1" applyNumberFormat="1">
      <alignment horizontal="right" vertical="bottom"/>
    </xf>
    <xf borderId="9" fillId="0" fontId="3" numFmtId="177" xfId="0" applyAlignment="1" applyBorder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3.63"/>
    <col customWidth="1" min="20" max="20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/>
      <c r="H4" s="5" t="s">
        <v>8</v>
      </c>
      <c r="I4" s="5" t="s">
        <v>9</v>
      </c>
      <c r="J4" s="8" t="s">
        <v>10</v>
      </c>
      <c r="K4" s="9"/>
      <c r="L4" s="10" t="s">
        <v>11</v>
      </c>
      <c r="M4" s="5" t="s">
        <v>12</v>
      </c>
      <c r="N4" s="11" t="s">
        <v>13</v>
      </c>
      <c r="O4" s="7"/>
      <c r="P4" s="11" t="s">
        <v>14</v>
      </c>
      <c r="Q4" s="7"/>
      <c r="R4" s="5" t="s">
        <v>15</v>
      </c>
      <c r="S4" s="5" t="s">
        <v>16</v>
      </c>
      <c r="T4" s="5" t="s">
        <v>17</v>
      </c>
      <c r="U4" s="2"/>
    </row>
    <row r="5">
      <c r="A5" s="12"/>
      <c r="B5" s="12"/>
      <c r="C5" s="12"/>
      <c r="D5" s="12"/>
      <c r="E5" s="12"/>
      <c r="F5" s="13" t="s">
        <v>18</v>
      </c>
      <c r="G5" s="13" t="s">
        <v>19</v>
      </c>
      <c r="H5" s="12"/>
      <c r="I5" s="12"/>
      <c r="J5" s="13" t="s">
        <v>20</v>
      </c>
      <c r="K5" s="14" t="s">
        <v>21</v>
      </c>
      <c r="L5" s="12"/>
      <c r="M5" s="12"/>
      <c r="N5" s="15" t="s">
        <v>22</v>
      </c>
      <c r="O5" s="15" t="s">
        <v>23</v>
      </c>
      <c r="P5" s="15" t="s">
        <v>24</v>
      </c>
      <c r="Q5" s="15" t="s">
        <v>25</v>
      </c>
      <c r="R5" s="12"/>
      <c r="S5" s="12"/>
      <c r="T5" s="12"/>
      <c r="U5" s="2"/>
    </row>
    <row r="6">
      <c r="A6" s="16">
        <v>1.0</v>
      </c>
      <c r="B6" s="17" t="s">
        <v>26</v>
      </c>
      <c r="C6" s="18" t="s">
        <v>27</v>
      </c>
      <c r="D6" s="19">
        <v>137.0</v>
      </c>
      <c r="E6" s="19">
        <v>137.0</v>
      </c>
      <c r="F6" s="19">
        <v>201.0</v>
      </c>
      <c r="G6" s="19">
        <v>210.0</v>
      </c>
      <c r="H6" s="19">
        <f>'KES SIP 6 MAWAR'!A99</f>
        <v>16</v>
      </c>
      <c r="I6" s="19">
        <f>'KES SIP 6 MAWAR'!A157</f>
        <v>52</v>
      </c>
      <c r="J6" s="19">
        <v>66.0</v>
      </c>
      <c r="K6" s="20">
        <v>105.0</v>
      </c>
      <c r="L6" s="19">
        <v>67.0</v>
      </c>
      <c r="M6" s="19">
        <v>0.0</v>
      </c>
      <c r="N6" s="19">
        <v>0.0</v>
      </c>
      <c r="O6" s="19">
        <v>1.0</v>
      </c>
      <c r="P6" s="21">
        <v>0.0</v>
      </c>
      <c r="Q6" s="22">
        <v>0.0</v>
      </c>
      <c r="R6" s="19">
        <v>7.0</v>
      </c>
      <c r="S6" s="23" t="s">
        <v>28</v>
      </c>
      <c r="T6" s="16"/>
      <c r="U6" s="2"/>
    </row>
    <row r="7">
      <c r="A7" s="18">
        <v>2.0</v>
      </c>
      <c r="B7" s="24" t="s">
        <v>29</v>
      </c>
      <c r="C7" s="18" t="s">
        <v>30</v>
      </c>
      <c r="D7" s="18">
        <v>186.0</v>
      </c>
      <c r="E7" s="18">
        <v>186.0</v>
      </c>
      <c r="F7" s="18">
        <v>229.0</v>
      </c>
      <c r="G7" s="18">
        <v>262.0</v>
      </c>
      <c r="H7" s="18">
        <f>'KES SIP 6 KENANGA'!A130</f>
        <v>38</v>
      </c>
      <c r="I7" s="18">
        <f>'KES SIP 6 KENANGA'!A234</f>
        <v>87</v>
      </c>
      <c r="J7" s="18">
        <v>90.0</v>
      </c>
      <c r="K7" s="20">
        <v>157.0</v>
      </c>
      <c r="L7" s="18">
        <v>76.0</v>
      </c>
      <c r="M7" s="18">
        <v>5.0</v>
      </c>
      <c r="N7" s="19">
        <v>0.0</v>
      </c>
      <c r="O7" s="19">
        <v>1.0</v>
      </c>
      <c r="P7" s="21">
        <v>0.0</v>
      </c>
      <c r="Q7" s="22">
        <v>0.0</v>
      </c>
      <c r="R7" s="19">
        <v>7.0</v>
      </c>
      <c r="S7" s="23" t="s">
        <v>28</v>
      </c>
      <c r="T7" s="19"/>
      <c r="U7" s="2"/>
    </row>
    <row r="8">
      <c r="A8" s="18">
        <v>3.0</v>
      </c>
      <c r="B8" s="24" t="s">
        <v>31</v>
      </c>
      <c r="C8" s="18" t="s">
        <v>32</v>
      </c>
      <c r="D8" s="19">
        <v>281.0</v>
      </c>
      <c r="E8" s="19">
        <v>281.0</v>
      </c>
      <c r="F8" s="19">
        <v>339.0</v>
      </c>
      <c r="G8" s="19">
        <v>408.0</v>
      </c>
      <c r="H8" s="18">
        <f>'KES SIP 6 DAHLIA'!A142</f>
        <v>31</v>
      </c>
      <c r="I8" s="18">
        <f>'KES SIP 6 DAHLIA'!A174</f>
        <v>26</v>
      </c>
      <c r="J8" s="18">
        <v>137.0</v>
      </c>
      <c r="K8" s="20">
        <v>76.0</v>
      </c>
      <c r="L8" s="18">
        <v>65.0</v>
      </c>
      <c r="M8" s="18">
        <v>0.0</v>
      </c>
      <c r="N8" s="19">
        <v>0.0</v>
      </c>
      <c r="O8" s="19">
        <v>1.0</v>
      </c>
      <c r="P8" s="21">
        <v>0.0</v>
      </c>
      <c r="Q8" s="22">
        <v>0.0</v>
      </c>
      <c r="R8" s="19">
        <v>7.0</v>
      </c>
      <c r="S8" s="23" t="s">
        <v>28</v>
      </c>
      <c r="T8" s="19"/>
      <c r="U8" s="2"/>
    </row>
    <row r="9">
      <c r="A9" s="18">
        <v>4.0</v>
      </c>
      <c r="B9" s="24" t="s">
        <v>33</v>
      </c>
      <c r="C9" s="18" t="s">
        <v>34</v>
      </c>
      <c r="D9" s="18">
        <v>231.0</v>
      </c>
      <c r="E9" s="18">
        <v>231.0</v>
      </c>
      <c r="F9" s="18">
        <v>267.0</v>
      </c>
      <c r="G9" s="18">
        <v>334.0</v>
      </c>
      <c r="H9" s="16">
        <f>'KES SIP 6 MELATI'!A123</f>
        <v>23</v>
      </c>
      <c r="I9" s="16">
        <f>'KES SIP 6 MELATI'!A203</f>
        <v>70</v>
      </c>
      <c r="J9" s="18">
        <v>126.0</v>
      </c>
      <c r="K9" s="20">
        <v>173.0</v>
      </c>
      <c r="L9" s="18">
        <v>60.0</v>
      </c>
      <c r="M9" s="18">
        <v>2.0</v>
      </c>
      <c r="N9" s="19">
        <v>0.0</v>
      </c>
      <c r="O9" s="19">
        <v>1.0</v>
      </c>
      <c r="P9" s="21">
        <v>0.0</v>
      </c>
      <c r="Q9" s="22">
        <v>0.0</v>
      </c>
      <c r="R9" s="19">
        <v>7.0</v>
      </c>
      <c r="S9" s="23" t="s">
        <v>28</v>
      </c>
      <c r="T9" s="19"/>
      <c r="U9" s="2"/>
    </row>
    <row r="10">
      <c r="A10" s="25" t="s">
        <v>35</v>
      </c>
      <c r="B10" s="26"/>
      <c r="C10" s="7"/>
      <c r="D10" s="27">
        <f t="shared" ref="D10:T10" si="1">SUM(D6:D9)</f>
        <v>835</v>
      </c>
      <c r="E10" s="27">
        <f t="shared" si="1"/>
        <v>835</v>
      </c>
      <c r="F10" s="27">
        <f t="shared" si="1"/>
        <v>1036</v>
      </c>
      <c r="G10" s="27">
        <f t="shared" si="1"/>
        <v>1214</v>
      </c>
      <c r="H10" s="27">
        <f t="shared" si="1"/>
        <v>108</v>
      </c>
      <c r="I10" s="27">
        <f t="shared" si="1"/>
        <v>235</v>
      </c>
      <c r="J10" s="27">
        <f t="shared" si="1"/>
        <v>419</v>
      </c>
      <c r="K10" s="27">
        <f t="shared" si="1"/>
        <v>511</v>
      </c>
      <c r="L10" s="27">
        <f t="shared" si="1"/>
        <v>268</v>
      </c>
      <c r="M10" s="27">
        <f t="shared" si="1"/>
        <v>7</v>
      </c>
      <c r="N10" s="27">
        <f t="shared" si="1"/>
        <v>0</v>
      </c>
      <c r="O10" s="27">
        <f t="shared" si="1"/>
        <v>4</v>
      </c>
      <c r="P10" s="27">
        <f t="shared" si="1"/>
        <v>0</v>
      </c>
      <c r="Q10" s="27">
        <f t="shared" si="1"/>
        <v>0</v>
      </c>
      <c r="R10" s="27">
        <f t="shared" si="1"/>
        <v>28</v>
      </c>
      <c r="S10" s="27">
        <f t="shared" si="1"/>
        <v>0</v>
      </c>
      <c r="T10" s="27">
        <f t="shared" si="1"/>
        <v>0</v>
      </c>
      <c r="U10" s="2"/>
    </row>
  </sheetData>
  <mergeCells count="18">
    <mergeCell ref="H4:H5"/>
    <mergeCell ref="I4:I5"/>
    <mergeCell ref="A10:C10"/>
    <mergeCell ref="J4:K4"/>
    <mergeCell ref="L4:L5"/>
    <mergeCell ref="M4:M5"/>
    <mergeCell ref="N4:O4"/>
    <mergeCell ref="P4:Q4"/>
    <mergeCell ref="R4:R5"/>
    <mergeCell ref="S4:S5"/>
    <mergeCell ref="T4:T5"/>
    <mergeCell ref="A1:U1"/>
    <mergeCell ref="A4:A5"/>
    <mergeCell ref="B4:B5"/>
    <mergeCell ref="C4:C5"/>
    <mergeCell ref="D4:D5"/>
    <mergeCell ref="E4:E5"/>
    <mergeCell ref="F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28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8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1" t="s">
        <v>38</v>
      </c>
      <c r="B5" s="31" t="s">
        <v>39</v>
      </c>
      <c r="C5" s="31" t="s">
        <v>40</v>
      </c>
      <c r="D5" s="31" t="s">
        <v>41</v>
      </c>
      <c r="E5" s="31" t="s">
        <v>42</v>
      </c>
      <c r="F5" s="31" t="s">
        <v>43</v>
      </c>
      <c r="G5" s="31" t="s">
        <v>44</v>
      </c>
      <c r="H5" s="32" t="s">
        <v>45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2"/>
      <c r="B6" s="12"/>
      <c r="C6" s="12"/>
      <c r="D6" s="12"/>
      <c r="E6" s="12"/>
      <c r="F6" s="12"/>
      <c r="G6" s="12"/>
      <c r="H6" s="33" t="s">
        <v>46</v>
      </c>
      <c r="I6" s="33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4">
        <v>1.0</v>
      </c>
      <c r="B7" s="35">
        <v>2.0</v>
      </c>
      <c r="C7" s="35">
        <v>3.0</v>
      </c>
      <c r="D7" s="34">
        <v>4.0</v>
      </c>
      <c r="E7" s="35">
        <v>5.0</v>
      </c>
      <c r="F7" s="35">
        <v>6.0</v>
      </c>
      <c r="G7" s="34">
        <v>7.0</v>
      </c>
      <c r="H7" s="35">
        <v>8.0</v>
      </c>
      <c r="I7" s="35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36">
        <v>1.0</v>
      </c>
      <c r="B8" s="37" t="s">
        <v>48</v>
      </c>
      <c r="C8" s="38" t="s">
        <v>49</v>
      </c>
      <c r="D8" s="39" t="s">
        <v>50</v>
      </c>
      <c r="E8" s="39" t="s">
        <v>51</v>
      </c>
      <c r="F8" s="40" t="s">
        <v>52</v>
      </c>
      <c r="G8" s="40" t="s">
        <v>53</v>
      </c>
      <c r="H8" s="40" t="s">
        <v>54</v>
      </c>
      <c r="I8" s="37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36">
        <v>2.0</v>
      </c>
      <c r="B9" s="37"/>
      <c r="C9" s="38"/>
      <c r="D9" s="40"/>
      <c r="E9" s="40"/>
      <c r="F9" s="40"/>
      <c r="G9" s="40"/>
      <c r="H9" s="40"/>
      <c r="I9" s="3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1">
        <v>3.0</v>
      </c>
      <c r="B10" s="37"/>
      <c r="C10" s="40"/>
      <c r="D10" s="40"/>
      <c r="E10" s="40"/>
      <c r="F10" s="40"/>
      <c r="G10" s="40"/>
      <c r="H10" s="37"/>
      <c r="I10" s="3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6"/>
      <c r="B11" s="42"/>
      <c r="C11" s="40"/>
      <c r="D11" s="40"/>
      <c r="E11" s="39"/>
      <c r="F11" s="40"/>
      <c r="G11" s="40"/>
      <c r="H11" s="40"/>
      <c r="I11" s="3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6"/>
      <c r="B12" s="37"/>
      <c r="C12" s="40"/>
      <c r="D12" s="40"/>
      <c r="E12" s="40"/>
      <c r="F12" s="40"/>
      <c r="G12" s="40"/>
      <c r="H12" s="37"/>
      <c r="I12" s="3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6"/>
      <c r="B13" s="42"/>
      <c r="C13" s="40"/>
      <c r="D13" s="40"/>
      <c r="E13" s="40"/>
      <c r="F13" s="40"/>
      <c r="G13" s="40"/>
      <c r="H13" s="40"/>
      <c r="I13" s="3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6"/>
      <c r="B14" s="42"/>
      <c r="C14" s="40"/>
      <c r="D14" s="40"/>
      <c r="E14" s="40"/>
      <c r="F14" s="40"/>
      <c r="G14" s="40"/>
      <c r="H14" s="37"/>
      <c r="I14" s="4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6"/>
      <c r="B15" s="42"/>
      <c r="C15" s="40"/>
      <c r="D15" s="40"/>
      <c r="E15" s="40"/>
      <c r="F15" s="40"/>
      <c r="G15" s="40"/>
      <c r="H15" s="37"/>
      <c r="I15" s="4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6"/>
      <c r="B16" s="42"/>
      <c r="C16" s="40"/>
      <c r="D16" s="43"/>
      <c r="E16" s="40"/>
      <c r="F16" s="40"/>
      <c r="G16" s="40"/>
      <c r="H16" s="37"/>
      <c r="I16" s="4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6"/>
      <c r="B17" s="42"/>
      <c r="C17" s="40"/>
      <c r="D17" s="40"/>
      <c r="E17" s="40"/>
      <c r="F17" s="40"/>
      <c r="G17" s="40"/>
      <c r="H17" s="43"/>
      <c r="I17" s="4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6"/>
      <c r="B18" s="42"/>
      <c r="C18" s="40"/>
      <c r="D18" s="40"/>
      <c r="E18" s="40"/>
      <c r="F18" s="40"/>
      <c r="G18" s="40"/>
      <c r="H18" s="43"/>
      <c r="I18" s="4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6"/>
      <c r="B19" s="42"/>
      <c r="C19" s="40"/>
      <c r="D19" s="40"/>
      <c r="E19" s="40"/>
      <c r="F19" s="40"/>
      <c r="G19" s="40"/>
      <c r="H19" s="43"/>
      <c r="I19" s="4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6"/>
      <c r="B20" s="42"/>
      <c r="C20" s="40"/>
      <c r="D20" s="40"/>
      <c r="E20" s="40"/>
      <c r="F20" s="40"/>
      <c r="G20" s="40"/>
      <c r="H20" s="43"/>
      <c r="I20" s="4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6"/>
      <c r="B21" s="42"/>
      <c r="C21" s="40"/>
      <c r="D21" s="40"/>
      <c r="E21" s="40"/>
      <c r="F21" s="40"/>
      <c r="G21" s="40"/>
      <c r="H21" s="43"/>
      <c r="I21" s="4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6"/>
      <c r="B22" s="44"/>
      <c r="C22" s="40"/>
      <c r="D22" s="40"/>
      <c r="E22" s="40"/>
      <c r="F22" s="40"/>
      <c r="G22" s="40"/>
      <c r="H22" s="43"/>
      <c r="I22" s="4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6"/>
      <c r="B23" s="42"/>
      <c r="C23" s="40"/>
      <c r="D23" s="40"/>
      <c r="E23" s="40"/>
      <c r="F23" s="40"/>
      <c r="G23" s="40"/>
      <c r="H23" s="43"/>
      <c r="I23" s="4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6"/>
      <c r="B24" s="42"/>
      <c r="C24" s="40"/>
      <c r="D24" s="40"/>
      <c r="E24" s="40"/>
      <c r="F24" s="40"/>
      <c r="G24" s="40"/>
      <c r="H24" s="43"/>
      <c r="I24" s="4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6"/>
      <c r="B25" s="42"/>
      <c r="C25" s="40"/>
      <c r="D25" s="40"/>
      <c r="E25" s="40"/>
      <c r="F25" s="40"/>
      <c r="G25" s="40"/>
      <c r="H25" s="43"/>
      <c r="I25" s="4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6"/>
      <c r="B26" s="42"/>
      <c r="C26" s="40"/>
      <c r="D26" s="40"/>
      <c r="E26" s="40"/>
      <c r="F26" s="40"/>
      <c r="G26" s="40"/>
      <c r="H26" s="43"/>
      <c r="I26" s="4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6"/>
      <c r="B27" s="42"/>
      <c r="C27" s="40"/>
      <c r="D27" s="45"/>
      <c r="E27" s="40"/>
      <c r="F27" s="40"/>
      <c r="G27" s="40"/>
      <c r="H27" s="43"/>
      <c r="I27" s="4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6"/>
      <c r="B28" s="46"/>
      <c r="C28" s="40"/>
      <c r="D28" s="40"/>
      <c r="E28" s="40"/>
      <c r="F28" s="40"/>
      <c r="G28" s="40"/>
      <c r="H28" s="4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6"/>
      <c r="B29" s="46"/>
      <c r="C29" s="40"/>
      <c r="D29" s="40"/>
      <c r="E29" s="40"/>
      <c r="F29" s="40"/>
      <c r="G29" s="40"/>
      <c r="H29" s="4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43"/>
      <c r="C30" s="43"/>
      <c r="D30" s="43"/>
      <c r="E30" s="43"/>
      <c r="F30" s="43"/>
      <c r="G30" s="43"/>
      <c r="H30" s="43"/>
      <c r="I30" s="4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43"/>
      <c r="C31" s="43"/>
      <c r="D31" s="43"/>
      <c r="E31" s="43"/>
      <c r="F31" s="43"/>
      <c r="G31" s="43"/>
      <c r="H31" s="43"/>
      <c r="I31" s="4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3" max="3" width="25.38"/>
    <col customWidth="1" min="4" max="4" width="13.63"/>
    <col customWidth="1" min="5" max="5" width="19.38"/>
    <col customWidth="1" min="6" max="7" width="13.88"/>
    <col customWidth="1" min="8" max="8" width="14.25"/>
    <col customWidth="1" min="9" max="10" width="7.0"/>
    <col customWidth="1" min="11" max="11" width="6.75"/>
    <col customWidth="1" min="12" max="13" width="6.38"/>
    <col customWidth="1" min="14" max="14" width="6.88"/>
    <col customWidth="1" min="15" max="18" width="5.75"/>
    <col customWidth="1" min="19" max="19" width="7.88"/>
    <col customWidth="1" min="20" max="20" width="6.88"/>
    <col customWidth="1" min="21" max="21" width="7.25"/>
    <col customWidth="1" min="22" max="22" width="7.88"/>
    <col customWidth="1" min="23" max="23" width="7.75"/>
    <col customWidth="1" min="24" max="24" width="6.88"/>
  </cols>
  <sheetData>
    <row r="1">
      <c r="A1" s="48" t="s">
        <v>56</v>
      </c>
      <c r="AN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50"/>
      <c r="B3" s="50"/>
      <c r="C3" s="51" t="s">
        <v>57</v>
      </c>
      <c r="D3" s="51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2"/>
    </row>
    <row r="4">
      <c r="A4" s="52" t="s">
        <v>2</v>
      </c>
      <c r="B4" s="53"/>
      <c r="C4" s="52" t="s">
        <v>58</v>
      </c>
      <c r="D4" s="54" t="s">
        <v>59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7"/>
      <c r="AC4" s="55" t="s">
        <v>60</v>
      </c>
      <c r="AD4" s="26"/>
      <c r="AE4" s="26"/>
      <c r="AF4" s="26"/>
      <c r="AG4" s="26"/>
      <c r="AH4" s="7"/>
      <c r="AI4" s="55" t="s">
        <v>61</v>
      </c>
      <c r="AJ4" s="26"/>
      <c r="AK4" s="26"/>
      <c r="AL4" s="7"/>
      <c r="AM4" s="52" t="s">
        <v>62</v>
      </c>
      <c r="AN4" s="2"/>
    </row>
    <row r="5">
      <c r="A5" s="56"/>
      <c r="B5" s="53"/>
      <c r="C5" s="56"/>
      <c r="D5" s="57" t="s">
        <v>63</v>
      </c>
      <c r="E5" s="26"/>
      <c r="F5" s="26"/>
      <c r="G5" s="26"/>
      <c r="H5" s="26"/>
      <c r="I5" s="26"/>
      <c r="J5" s="26"/>
      <c r="K5" s="26"/>
      <c r="L5" s="7"/>
      <c r="M5" s="58" t="s">
        <v>64</v>
      </c>
      <c r="N5" s="59"/>
      <c r="O5" s="59"/>
      <c r="P5" s="9"/>
      <c r="Q5" s="58" t="s">
        <v>65</v>
      </c>
      <c r="R5" s="59"/>
      <c r="S5" s="59"/>
      <c r="T5" s="9"/>
      <c r="U5" s="58" t="s">
        <v>66</v>
      </c>
      <c r="V5" s="59"/>
      <c r="W5" s="59"/>
      <c r="X5" s="9"/>
      <c r="Y5" s="52" t="s">
        <v>21</v>
      </c>
      <c r="Z5" s="57" t="s">
        <v>67</v>
      </c>
      <c r="AA5" s="26"/>
      <c r="AB5" s="7"/>
      <c r="AC5" s="60" t="s">
        <v>68</v>
      </c>
      <c r="AD5" s="9"/>
      <c r="AE5" s="60" t="s">
        <v>69</v>
      </c>
      <c r="AF5" s="9"/>
      <c r="AG5" s="60" t="s">
        <v>70</v>
      </c>
      <c r="AH5" s="9"/>
      <c r="AI5" s="60" t="s">
        <v>71</v>
      </c>
      <c r="AJ5" s="9"/>
      <c r="AK5" s="60" t="s">
        <v>72</v>
      </c>
      <c r="AL5" s="9"/>
      <c r="AM5" s="56"/>
      <c r="AN5" s="2"/>
    </row>
    <row r="6">
      <c r="A6" s="56"/>
      <c r="B6" s="53"/>
      <c r="C6" s="56"/>
      <c r="D6" s="57" t="s">
        <v>73</v>
      </c>
      <c r="E6" s="26"/>
      <c r="F6" s="26"/>
      <c r="G6" s="26"/>
      <c r="H6" s="7"/>
      <c r="I6" s="57" t="s">
        <v>74</v>
      </c>
      <c r="J6" s="26"/>
      <c r="K6" s="26"/>
      <c r="L6" s="7"/>
      <c r="M6" s="61"/>
      <c r="N6" s="62"/>
      <c r="O6" s="62"/>
      <c r="P6" s="63"/>
      <c r="Q6" s="61"/>
      <c r="R6" s="62"/>
      <c r="S6" s="62"/>
      <c r="T6" s="63"/>
      <c r="U6" s="61"/>
      <c r="V6" s="62"/>
      <c r="W6" s="62"/>
      <c r="X6" s="63"/>
      <c r="Y6" s="56"/>
      <c r="Z6" s="52" t="s">
        <v>20</v>
      </c>
      <c r="AA6" s="52" t="s">
        <v>75</v>
      </c>
      <c r="AB6" s="52" t="s">
        <v>76</v>
      </c>
      <c r="AC6" s="64"/>
      <c r="AD6" s="65"/>
      <c r="AE6" s="64"/>
      <c r="AF6" s="65"/>
      <c r="AG6" s="64"/>
      <c r="AH6" s="65"/>
      <c r="AI6" s="64"/>
      <c r="AJ6" s="65"/>
      <c r="AK6" s="64"/>
      <c r="AL6" s="65"/>
      <c r="AM6" s="56"/>
      <c r="AN6" s="2"/>
    </row>
    <row r="7">
      <c r="A7" s="56"/>
      <c r="B7" s="53"/>
      <c r="C7" s="56"/>
      <c r="D7" s="57" t="s">
        <v>77</v>
      </c>
      <c r="E7" s="7"/>
      <c r="F7" s="57" t="s">
        <v>78</v>
      </c>
      <c r="G7" s="26"/>
      <c r="H7" s="66" t="s">
        <v>79</v>
      </c>
      <c r="I7" s="57" t="s">
        <v>77</v>
      </c>
      <c r="J7" s="7"/>
      <c r="K7" s="57" t="s">
        <v>78</v>
      </c>
      <c r="L7" s="7"/>
      <c r="M7" s="54" t="s">
        <v>77</v>
      </c>
      <c r="N7" s="7"/>
      <c r="O7" s="54" t="s">
        <v>78</v>
      </c>
      <c r="P7" s="7"/>
      <c r="Q7" s="54" t="s">
        <v>77</v>
      </c>
      <c r="R7" s="7"/>
      <c r="S7" s="54" t="s">
        <v>78</v>
      </c>
      <c r="T7" s="7"/>
      <c r="U7" s="54" t="s">
        <v>77</v>
      </c>
      <c r="V7" s="7"/>
      <c r="W7" s="54" t="s">
        <v>78</v>
      </c>
      <c r="X7" s="7"/>
      <c r="Y7" s="56"/>
      <c r="Z7" s="56"/>
      <c r="AA7" s="56"/>
      <c r="AB7" s="56"/>
      <c r="AC7" s="61"/>
      <c r="AD7" s="63"/>
      <c r="AE7" s="61"/>
      <c r="AF7" s="63"/>
      <c r="AG7" s="61"/>
      <c r="AH7" s="63"/>
      <c r="AI7" s="61"/>
      <c r="AJ7" s="63"/>
      <c r="AK7" s="61"/>
      <c r="AL7" s="63"/>
      <c r="AM7" s="56"/>
      <c r="AN7" s="2"/>
    </row>
    <row r="8">
      <c r="A8" s="12"/>
      <c r="B8" s="53"/>
      <c r="C8" s="12"/>
      <c r="D8" s="53" t="s">
        <v>18</v>
      </c>
      <c r="E8" s="53" t="s">
        <v>19</v>
      </c>
      <c r="F8" s="53" t="s">
        <v>18</v>
      </c>
      <c r="G8" s="53" t="s">
        <v>19</v>
      </c>
      <c r="H8" s="63"/>
      <c r="I8" s="53" t="s">
        <v>18</v>
      </c>
      <c r="J8" s="53" t="s">
        <v>19</v>
      </c>
      <c r="K8" s="53" t="s">
        <v>18</v>
      </c>
      <c r="L8" s="53" t="s">
        <v>19</v>
      </c>
      <c r="M8" s="67" t="s">
        <v>18</v>
      </c>
      <c r="N8" s="67" t="s">
        <v>19</v>
      </c>
      <c r="O8" s="67" t="s">
        <v>18</v>
      </c>
      <c r="P8" s="67" t="s">
        <v>19</v>
      </c>
      <c r="Q8" s="67" t="s">
        <v>18</v>
      </c>
      <c r="R8" s="67" t="s">
        <v>19</v>
      </c>
      <c r="S8" s="67" t="s">
        <v>18</v>
      </c>
      <c r="T8" s="67" t="s">
        <v>19</v>
      </c>
      <c r="U8" s="67" t="s">
        <v>18</v>
      </c>
      <c r="V8" s="67" t="s">
        <v>19</v>
      </c>
      <c r="W8" s="67" t="s">
        <v>18</v>
      </c>
      <c r="X8" s="67" t="s">
        <v>19</v>
      </c>
      <c r="Y8" s="12"/>
      <c r="Z8" s="12"/>
      <c r="AA8" s="12"/>
      <c r="AB8" s="12"/>
      <c r="AC8" s="68" t="s">
        <v>18</v>
      </c>
      <c r="AD8" s="68" t="s">
        <v>19</v>
      </c>
      <c r="AE8" s="68" t="s">
        <v>18</v>
      </c>
      <c r="AF8" s="68" t="s">
        <v>19</v>
      </c>
      <c r="AG8" s="68" t="s">
        <v>18</v>
      </c>
      <c r="AH8" s="68" t="s">
        <v>19</v>
      </c>
      <c r="AI8" s="68" t="s">
        <v>18</v>
      </c>
      <c r="AJ8" s="68" t="s">
        <v>19</v>
      </c>
      <c r="AK8" s="68" t="s">
        <v>18</v>
      </c>
      <c r="AL8" s="68" t="s">
        <v>19</v>
      </c>
      <c r="AM8" s="12"/>
      <c r="AN8" s="2"/>
    </row>
    <row r="9">
      <c r="A9" s="69">
        <v>1.0</v>
      </c>
      <c r="B9" s="69"/>
      <c r="C9" s="69">
        <v>2.0</v>
      </c>
      <c r="D9" s="69">
        <v>3.0</v>
      </c>
      <c r="E9" s="69">
        <v>4.0</v>
      </c>
      <c r="F9" s="69">
        <v>5.0</v>
      </c>
      <c r="G9" s="69">
        <v>6.0</v>
      </c>
      <c r="I9" s="69">
        <v>7.0</v>
      </c>
      <c r="J9" s="69">
        <v>8.0</v>
      </c>
      <c r="K9" s="69">
        <v>9.0</v>
      </c>
      <c r="L9" s="69">
        <v>10.0</v>
      </c>
      <c r="M9" s="70">
        <v>11.0</v>
      </c>
      <c r="N9" s="70">
        <v>12.0</v>
      </c>
      <c r="O9" s="70">
        <v>13.0</v>
      </c>
      <c r="P9" s="70">
        <v>14.0</v>
      </c>
      <c r="Q9" s="70">
        <v>15.0</v>
      </c>
      <c r="R9" s="70">
        <v>16.0</v>
      </c>
      <c r="S9" s="70">
        <v>17.0</v>
      </c>
      <c r="T9" s="70">
        <v>18.0</v>
      </c>
      <c r="U9" s="70">
        <v>19.0</v>
      </c>
      <c r="V9" s="70">
        <v>20.0</v>
      </c>
      <c r="W9" s="70">
        <v>21.0</v>
      </c>
      <c r="X9" s="70">
        <v>22.0</v>
      </c>
      <c r="Y9" s="70">
        <v>23.0</v>
      </c>
      <c r="Z9" s="70">
        <v>24.0</v>
      </c>
      <c r="AA9" s="70">
        <v>25.0</v>
      </c>
      <c r="AB9" s="70">
        <v>26.0</v>
      </c>
      <c r="AC9" s="71">
        <v>27.0</v>
      </c>
      <c r="AD9" s="71">
        <v>28.0</v>
      </c>
      <c r="AE9" s="71">
        <v>29.0</v>
      </c>
      <c r="AF9" s="71">
        <v>30.0</v>
      </c>
      <c r="AG9" s="71">
        <v>31.0</v>
      </c>
      <c r="AH9" s="71">
        <v>32.0</v>
      </c>
      <c r="AI9" s="71">
        <v>33.0</v>
      </c>
      <c r="AJ9" s="71">
        <v>34.0</v>
      </c>
      <c r="AK9" s="71">
        <v>35.0</v>
      </c>
      <c r="AL9" s="71">
        <v>36.0</v>
      </c>
      <c r="AM9" s="71">
        <v>37.0</v>
      </c>
      <c r="AN9" s="2"/>
    </row>
    <row r="10">
      <c r="A10" s="72">
        <v>1.0</v>
      </c>
      <c r="B10" s="72"/>
      <c r="C10" s="73" t="s">
        <v>80</v>
      </c>
      <c r="D10" s="74">
        <v>0.0</v>
      </c>
      <c r="E10" s="74">
        <v>0.0</v>
      </c>
      <c r="F10" s="21">
        <f>SUM(I51,I53,I57)</f>
        <v>0</v>
      </c>
      <c r="G10" s="21">
        <f>SUM(I52,I54,I55,I56)</f>
        <v>2</v>
      </c>
      <c r="H10" s="75">
        <f t="shared" ref="H10:H21" si="1">SUM(D10:G10)</f>
        <v>2</v>
      </c>
      <c r="I10" s="21">
        <v>0.0</v>
      </c>
      <c r="J10" s="21">
        <f>sum(I94)</f>
        <v>1</v>
      </c>
      <c r="K10" s="21">
        <f>sum(I66,I68,I69,I75,I80,I81,I85,I87,I88,I91,I93)</f>
        <v>6</v>
      </c>
      <c r="L10" s="21">
        <f>sum(I65,I67,I69,I70,I71,I72,I73,I74,I76,I77,I78,I79,I82,I83,I84,I86,I89,I90,I92,I94,I95,I96,I97,I98,I99)</f>
        <v>9</v>
      </c>
      <c r="M10" s="72">
        <f>Sum(I173)</f>
        <v>0</v>
      </c>
      <c r="N10" s="72">
        <f>sum(I174)</f>
        <v>0</v>
      </c>
      <c r="O10" s="72">
        <f>SUM(I107,I108,I110,I111,I112,I113,I114,I117,I118,I120,I122,I124,I125,I130,I131,I132,I133,I139,I142,I144,I148,I149,I150,I153,I155,I156,I157,I159,I161,I163,I164,I166,I167,I169,I172)</f>
        <v>14</v>
      </c>
      <c r="P10" s="72">
        <f>SUM(I106,I109,I115,I116,I119,I121,I123,I126,I127,I128,I129,I134,I135,I136,I137,I138,I140,I141,I143,I145,I146,I147,I151,I152,I154,I158,I160,I162,I165,I168,I170,I171)</f>
        <v>15</v>
      </c>
      <c r="Q10" s="72"/>
      <c r="R10" s="72"/>
      <c r="S10" s="72"/>
      <c r="T10" s="72"/>
      <c r="U10" s="72"/>
      <c r="V10" s="72"/>
      <c r="W10" s="72"/>
      <c r="X10" s="72"/>
      <c r="Y10" s="21"/>
      <c r="Z10" s="21"/>
      <c r="AA10" s="21"/>
      <c r="AB10" s="21"/>
      <c r="AC10" s="76"/>
      <c r="AD10" s="77"/>
      <c r="AE10" s="76"/>
      <c r="AF10" s="76"/>
      <c r="AG10" s="76"/>
      <c r="AH10" s="77"/>
      <c r="AI10" s="77"/>
      <c r="AJ10" s="76"/>
      <c r="AK10" s="76"/>
      <c r="AL10" s="76"/>
      <c r="AM10" s="43"/>
      <c r="AN10" s="2"/>
    </row>
    <row r="11">
      <c r="A11" s="72">
        <v>2.0</v>
      </c>
      <c r="B11" s="72"/>
      <c r="C11" s="73" t="s">
        <v>81</v>
      </c>
      <c r="D11" s="74">
        <v>0.0</v>
      </c>
      <c r="E11" s="74">
        <v>0.0</v>
      </c>
      <c r="F11" s="21">
        <f>SUM(J51,J53,J57)</f>
        <v>0</v>
      </c>
      <c r="G11" s="21">
        <f>SUM(J52,J54,J55,J56)</f>
        <v>2</v>
      </c>
      <c r="H11" s="75">
        <f t="shared" si="1"/>
        <v>2</v>
      </c>
      <c r="I11" s="21">
        <v>0.0</v>
      </c>
      <c r="J11" s="21">
        <v>0.0</v>
      </c>
      <c r="K11" s="78">
        <f>sum(J66,J68,J69,J75,J80,J81,J85,J87,J88,J91,J93)</f>
        <v>6</v>
      </c>
      <c r="L11" s="78">
        <f>sum(J65,J67,J69,J70,J71,J72,J73,J74,J76,J77,J78,J79,J82,J83,J84,J86,J89,J90,J92,J94,J95,J96,J97,J98,J99)</f>
        <v>8</v>
      </c>
      <c r="M11" s="79">
        <v>0.0</v>
      </c>
      <c r="N11" s="74">
        <v>0.0</v>
      </c>
      <c r="O11" s="80">
        <f>SUM(J107,J108,J110,J111,J112,J113,J114,J117,J118,J120,J122,J124,J125,J130,J131,J132,J133,J139,J142,J144,J148,J149,J150,J153,J155,J156,J157,J159,J161,J163,J164,J166,J167,J169,J172,J173)</f>
        <v>12</v>
      </c>
      <c r="P11" s="80">
        <f>SUM(J106,J109,J115,J116,J119,J121,J123,J126,J127,J128,J129,J134,J135,J136,J137,J138,J140,J141,J143,J145,J146,J147,J151,J152,J154,J158,J160,J162,J165,J168,J170,J171,J174)</f>
        <v>8</v>
      </c>
      <c r="Q11" s="72"/>
      <c r="R11" s="72"/>
      <c r="S11" s="72"/>
      <c r="T11" s="72"/>
      <c r="U11" s="72"/>
      <c r="V11" s="72"/>
      <c r="W11" s="72"/>
      <c r="X11" s="72"/>
      <c r="Y11" s="21"/>
      <c r="Z11" s="21"/>
      <c r="AA11" s="21"/>
      <c r="AB11" s="21"/>
      <c r="AC11" s="76"/>
      <c r="AD11" s="77"/>
      <c r="AE11" s="76"/>
      <c r="AF11" s="76"/>
      <c r="AG11" s="76"/>
      <c r="AH11" s="77"/>
      <c r="AI11" s="77"/>
      <c r="AJ11" s="76"/>
      <c r="AK11" s="76"/>
      <c r="AL11" s="76"/>
      <c r="AM11" s="43"/>
      <c r="AN11" s="2"/>
    </row>
    <row r="12">
      <c r="A12" s="72">
        <v>3.0</v>
      </c>
      <c r="B12" s="72"/>
      <c r="C12" s="73" t="s">
        <v>82</v>
      </c>
      <c r="D12" s="81">
        <f>SUM(K51)</f>
        <v>0</v>
      </c>
      <c r="E12" s="74">
        <v>0.0</v>
      </c>
      <c r="F12" s="21">
        <f>SUM(K53,K57)</f>
        <v>0</v>
      </c>
      <c r="G12" s="21">
        <f>SUM(K52,K54,K55,K56)</f>
        <v>2</v>
      </c>
      <c r="H12" s="75">
        <f t="shared" si="1"/>
        <v>2</v>
      </c>
      <c r="I12" s="21">
        <v>0.0</v>
      </c>
      <c r="J12" s="21">
        <v>0.0</v>
      </c>
      <c r="K12" s="78">
        <f>sum(K66,K68,K69,K75,K80,K81,K85,K87,K88,K91,K93)</f>
        <v>4</v>
      </c>
      <c r="L12" s="21">
        <f>sum(K65,K67,K69,K70,K71,K72,K73,K74,K76,K77,K78,K79,K82,K83,K84,K86,K89,K90,K92,K94,K95,K96,K97,K98,K99)</f>
        <v>6</v>
      </c>
      <c r="M12" s="79">
        <v>0.0</v>
      </c>
      <c r="N12" s="79">
        <v>0.0</v>
      </c>
      <c r="O12" s="80">
        <f>SUM(K107,K108,K110,K111,K112,K113,K114,K117,K118,K120,K122,K124,K125,K130,K131,K132,K133,K139,K142,K144,K148,K149,K150,K153,K155,K156,K157,K159,K161,K163,K164,K166,K167,K169,K172,K173)</f>
        <v>4</v>
      </c>
      <c r="P12" s="80">
        <f>SUM(K106,K109,K115,K116,K119,K121,K123,K126,K127,K128,K129,K134,K135,K136,K137,K138,K140,K141,K143,K145,K146,K147,K151,K152,K154,K158,K160,K162,K165,K168,K170,K171,K174)</f>
        <v>4</v>
      </c>
      <c r="Q12" s="72"/>
      <c r="R12" s="72"/>
      <c r="S12" s="72"/>
      <c r="T12" s="72"/>
      <c r="U12" s="72"/>
      <c r="V12" s="72"/>
      <c r="W12" s="72"/>
      <c r="X12" s="72"/>
      <c r="Y12" s="21"/>
      <c r="Z12" s="21"/>
      <c r="AA12" s="21"/>
      <c r="AB12" s="21"/>
      <c r="AC12" s="76"/>
      <c r="AD12" s="77"/>
      <c r="AE12" s="76"/>
      <c r="AF12" s="76"/>
      <c r="AG12" s="76"/>
      <c r="AH12" s="77"/>
      <c r="AI12" s="76"/>
      <c r="AJ12" s="76"/>
      <c r="AK12" s="76"/>
      <c r="AL12" s="76"/>
      <c r="AM12" s="82"/>
      <c r="AN12" s="2"/>
    </row>
    <row r="13">
      <c r="A13" s="72">
        <v>4.0</v>
      </c>
      <c r="B13" s="72"/>
      <c r="C13" s="73" t="s">
        <v>83</v>
      </c>
      <c r="D13" s="81">
        <f>SUM(L53)</f>
        <v>0</v>
      </c>
      <c r="E13" s="81">
        <f>SUM(L52,L54)</f>
        <v>0</v>
      </c>
      <c r="F13" s="81">
        <f>SUM(L51)</f>
        <v>0</v>
      </c>
      <c r="G13" s="21">
        <f>SUM(L55,L56)</f>
        <v>2</v>
      </c>
      <c r="H13" s="75">
        <f t="shared" si="1"/>
        <v>2</v>
      </c>
      <c r="I13" s="21">
        <v>0.0</v>
      </c>
      <c r="J13" s="21">
        <v>0.0</v>
      </c>
      <c r="K13" s="78">
        <f>sum(L66,L68,L69,L75,L80,L81,L85,L87,L88,L91,L93)</f>
        <v>4</v>
      </c>
      <c r="L13" s="78">
        <f>sum(L65,L67,L69,L70,L71,L72,L73,L74,L76,L77,L78,L79,L82,L83,L84,L86,L89,L90,L92,L94,L95,L96,L97,L98,L99)</f>
        <v>6</v>
      </c>
      <c r="M13" s="79">
        <v>0.0</v>
      </c>
      <c r="N13" s="72">
        <f>sum(L175)</f>
        <v>0</v>
      </c>
      <c r="O13" s="80">
        <f>SUM(L107,L108,L110,L111,L112,L113,L114,L117,L118,L120,L122,L124,L125,L130,L131,L132,L133,L139,L142,L144,L148,L149,L150,L153,L155,L156,L157,L159,L161,L163,L164,L166,L167,L169,L172,L173)</f>
        <v>10</v>
      </c>
      <c r="P13" s="80">
        <f>SUM(L106,L109,L115,L116,L119,L121,L123,L126,L127,L128,L129,L134,L135,L136,L137,L138,L140,L141,L143,L145,L146,L147,L151,L152,L154,L158,L160,L162,L165,L168,L170,L171,L174)</f>
        <v>7</v>
      </c>
      <c r="Q13" s="72"/>
      <c r="R13" s="72"/>
      <c r="S13" s="72"/>
      <c r="T13" s="72"/>
      <c r="U13" s="72"/>
      <c r="V13" s="72"/>
      <c r="W13" s="72"/>
      <c r="X13" s="72"/>
      <c r="Y13" s="21"/>
      <c r="Z13" s="21"/>
      <c r="AA13" s="21"/>
      <c r="AB13" s="21"/>
      <c r="AC13" s="76"/>
      <c r="AD13" s="77"/>
      <c r="AE13" s="76"/>
      <c r="AF13" s="76"/>
      <c r="AG13" s="76"/>
      <c r="AH13" s="77"/>
      <c r="AI13" s="76"/>
      <c r="AJ13" s="76"/>
      <c r="AK13" s="76"/>
      <c r="AL13" s="76"/>
      <c r="AM13" s="82"/>
      <c r="AN13" s="2"/>
    </row>
    <row r="14">
      <c r="A14" s="72">
        <v>5.0</v>
      </c>
      <c r="B14" s="72"/>
      <c r="C14" s="73" t="s">
        <v>84</v>
      </c>
      <c r="D14" s="74">
        <v>0.0</v>
      </c>
      <c r="E14" s="74">
        <v>0.0</v>
      </c>
      <c r="F14" s="21">
        <f>SUM(M51,M53,M57)</f>
        <v>0</v>
      </c>
      <c r="G14" s="21">
        <f>SUM(M52,M54,M55,M56)</f>
        <v>2</v>
      </c>
      <c r="H14" s="75">
        <f t="shared" si="1"/>
        <v>2</v>
      </c>
      <c r="I14" s="21">
        <v>0.0</v>
      </c>
      <c r="J14" s="21">
        <f>sum(M95,M96)</f>
        <v>0</v>
      </c>
      <c r="K14" s="78">
        <f>sum(M66,M68,M69,M75,M80,M81,M85,M87,M88,M91,M93)</f>
        <v>5</v>
      </c>
      <c r="L14" s="78">
        <f>sum(M65,M67,M69,M70,M71,M72,M73,M74,M76,M77,M78,M79,M82,M83,M84,M86,M89,M90,M92,M94,M95,M96,M97,M98,M99)</f>
        <v>8</v>
      </c>
      <c r="M14" s="72">
        <f>Sum(M176,M177)</f>
        <v>0</v>
      </c>
      <c r="N14" s="79">
        <v>0.0</v>
      </c>
      <c r="O14" s="80">
        <f>SUM(M107,M108,M110,M111,M112,M113,M114,M117,M118,M120,M122,M124,M125,M130,M131,M132,M133,M139,M142,M144,M148,M149,M150,M153,M155,M156,M157,M159,M161,M163,M164,M166,M167,M169,M172,M173)</f>
        <v>14</v>
      </c>
      <c r="P14" s="80">
        <f>SUM(M106,M109,M115,M116,M119,M121,M123,M126,M127,M128,M129,M134,M135,M136,M137,M138,M140,M141,M143,M145,M146,M147,M151,M152,M154,M158,M160,M162,M165,M168,M170,M171,M174,M175)</f>
        <v>5</v>
      </c>
      <c r="Q14" s="72"/>
      <c r="R14" s="72"/>
      <c r="S14" s="72"/>
      <c r="T14" s="72"/>
      <c r="U14" s="72"/>
      <c r="V14" s="72"/>
      <c r="W14" s="72"/>
      <c r="X14" s="72"/>
      <c r="Y14" s="21"/>
      <c r="Z14" s="21"/>
      <c r="AA14" s="21"/>
      <c r="AB14" s="21"/>
      <c r="AC14" s="76"/>
      <c r="AD14" s="77"/>
      <c r="AE14" s="76"/>
      <c r="AF14" s="76"/>
      <c r="AG14" s="76"/>
      <c r="AH14" s="77"/>
      <c r="AI14" s="76"/>
      <c r="AJ14" s="77"/>
      <c r="AK14" s="76"/>
      <c r="AL14" s="76"/>
      <c r="AM14" s="82"/>
      <c r="AN14" s="2"/>
    </row>
    <row r="15">
      <c r="A15" s="72">
        <v>6.0</v>
      </c>
      <c r="B15" s="72"/>
      <c r="C15" s="73" t="s">
        <v>85</v>
      </c>
      <c r="D15" s="74">
        <v>0.0</v>
      </c>
      <c r="E15" s="74">
        <f>SUM(N55)</f>
        <v>1</v>
      </c>
      <c r="F15" s="21">
        <f>SUM(N51,N53,N57)</f>
        <v>1</v>
      </c>
      <c r="G15" s="21">
        <f>SUM(N52,N54,N56)</f>
        <v>2</v>
      </c>
      <c r="H15" s="75">
        <f t="shared" si="1"/>
        <v>4</v>
      </c>
      <c r="I15" s="21">
        <v>0.0</v>
      </c>
      <c r="J15" s="21">
        <v>0.0</v>
      </c>
      <c r="K15" s="78">
        <f>sum(N66,N68,N69,N75,N80,N81,N85,N87,N88,N91,N93)</f>
        <v>4</v>
      </c>
      <c r="L15" s="78">
        <f>sum(N65,N67,N69,N70,N71,N72,N73,N74,N76,N77,N78,N79,N82,N83,N84,N86,N89,N90,N92,N94,N95,N96,N97,N98,N99)</f>
        <v>9</v>
      </c>
      <c r="M15" s="72">
        <f>sum(N178)</f>
        <v>0</v>
      </c>
      <c r="N15" s="79">
        <v>0.0</v>
      </c>
      <c r="O15" s="80">
        <f>SUM(N107,N108,N110,N111,N112,N113,N114,N117,N118,N120,N122,N124,N125,N130,N131,N132,N133,N139,N142,N144,N148,N149,N150,N153,N155,N156,N157,N159,N161,N163,N164,N166,N167,N169,N172,N173,N176,N177)</f>
        <v>7</v>
      </c>
      <c r="P15" s="80">
        <f>SUM(N106,N109,N115,N116,N119,N121,N123,N126,N127,N128,N129,N134,N135,N136,N137,N138,N140,N141,N143,N145,N146,N147,N151,N152,N154,N158,N160,N162,N165,N168,N170,N171,N174,N175)</f>
        <v>9</v>
      </c>
      <c r="Q15" s="72"/>
      <c r="R15" s="72"/>
      <c r="S15" s="72"/>
      <c r="T15" s="72"/>
      <c r="U15" s="72"/>
      <c r="V15" s="72"/>
      <c r="W15" s="72"/>
      <c r="X15" s="72"/>
      <c r="Y15" s="21"/>
      <c r="Z15" s="21"/>
      <c r="AA15" s="21"/>
      <c r="AB15" s="21"/>
      <c r="AC15" s="76"/>
      <c r="AD15" s="77"/>
      <c r="AE15" s="76"/>
      <c r="AF15" s="76"/>
      <c r="AG15" s="76"/>
      <c r="AH15" s="77"/>
      <c r="AI15" s="76"/>
      <c r="AJ15" s="77"/>
      <c r="AK15" s="76"/>
      <c r="AL15" s="76"/>
      <c r="AM15" s="43"/>
      <c r="AN15" s="2"/>
    </row>
    <row r="16">
      <c r="A16" s="72">
        <v>7.0</v>
      </c>
      <c r="B16" s="72"/>
      <c r="C16" s="73" t="s">
        <v>86</v>
      </c>
      <c r="D16" s="74">
        <v>0.0</v>
      </c>
      <c r="E16" s="81">
        <f>SUM(O56)</f>
        <v>1</v>
      </c>
      <c r="F16" s="21">
        <f>SUM(O51,O53,O57)</f>
        <v>1</v>
      </c>
      <c r="G16" s="21">
        <f>SUM(O52,O54,O55)</f>
        <v>2</v>
      </c>
      <c r="H16" s="75">
        <f t="shared" si="1"/>
        <v>4</v>
      </c>
      <c r="I16" s="21">
        <v>0.0</v>
      </c>
      <c r="J16" s="21">
        <f>sum(O97)</f>
        <v>1</v>
      </c>
      <c r="K16" s="78">
        <f>sum(O66,O68,O69,O75,O80,O81,O85,O87,O88,O91,O93)</f>
        <v>6</v>
      </c>
      <c r="L16" s="78">
        <f>sum(O65,O67,O69,O70,O71,O72,O73,O74,O76,O77,O78,O79,O82,O83,O84,O86,O89,O90,O92,O94,O95,O96,O97,O98,O99)</f>
        <v>10</v>
      </c>
      <c r="M16" s="79">
        <v>0.0</v>
      </c>
      <c r="N16" s="79">
        <v>0.0</v>
      </c>
      <c r="O16" s="80">
        <f>SUM(O107,O108,O110,O111,O112,O113,O114,O117,O118,O120,O122,O124,O125,O130,O131,O132,O133,O139,O142,O144,O148,O149,O150,O153,O155,O156,O157,O159,O161,O163,O164,O166,O167,O169,O172,O173,O176,O177,O178)</f>
        <v>10</v>
      </c>
      <c r="P16" s="80">
        <f>SUM(O106,O109,O115,O116,O119,O121,O123,O126,O127,O128,O129,O134,O135,O136,O137,O138,O140,O141,O143,O145,O146,O147,O151,O152,O154,O158,O160,O162,O165,O168,O170,O171,O174,O175)</f>
        <v>8</v>
      </c>
      <c r="Q16" s="72"/>
      <c r="R16" s="72"/>
      <c r="S16" s="72"/>
      <c r="T16" s="72"/>
      <c r="U16" s="72"/>
      <c r="V16" s="72"/>
      <c r="W16" s="72"/>
      <c r="X16" s="72"/>
      <c r="Y16" s="21"/>
      <c r="Z16" s="21"/>
      <c r="AA16" s="21"/>
      <c r="AB16" s="21"/>
      <c r="AC16" s="76"/>
      <c r="AD16" s="77"/>
      <c r="AE16" s="76"/>
      <c r="AF16" s="76"/>
      <c r="AG16" s="76"/>
      <c r="AH16" s="76"/>
      <c r="AI16" s="76"/>
      <c r="AJ16" s="76"/>
      <c r="AK16" s="76"/>
      <c r="AL16" s="76"/>
      <c r="AM16" s="82"/>
      <c r="AN16" s="2"/>
    </row>
    <row r="17">
      <c r="A17" s="72">
        <v>8.0</v>
      </c>
      <c r="B17" s="72"/>
      <c r="C17" s="73" t="s">
        <v>87</v>
      </c>
      <c r="D17" s="74">
        <v>0.0</v>
      </c>
      <c r="E17" s="74">
        <v>0.0</v>
      </c>
      <c r="F17" s="21">
        <f>SUM(P51,P53,P57)</f>
        <v>1</v>
      </c>
      <c r="G17" s="21">
        <f>SUM(P52,P54,P55,P56)</f>
        <v>3</v>
      </c>
      <c r="H17" s="75">
        <f t="shared" si="1"/>
        <v>4</v>
      </c>
      <c r="I17" s="21">
        <v>0.0</v>
      </c>
      <c r="J17" s="21">
        <v>0.0</v>
      </c>
      <c r="K17" s="78">
        <f>SUM(P66,P68,P69,P75,P80,P81,P85,P87,P88,P91,P93)</f>
        <v>5</v>
      </c>
      <c r="L17" s="83">
        <f>suM(P65,P67,P69,P70,P71,P72,P73,P74,P76,P77,P78,P79,P82,P83,P84,P86,P89,P90,P92,P94,P95,P96,P97,P98,P99)</f>
        <v>8</v>
      </c>
      <c r="M17" s="79">
        <v>0.0</v>
      </c>
      <c r="N17" s="79">
        <v>0.0</v>
      </c>
      <c r="O17" s="80">
        <f>SUM(P107,P108,P110,P111,P112,P113,P114,P117,P118,P120,P122,P124,P125,P130,P131,P132,P133,P139,P142,P144,P148,P149,P150,P153,P155,P156,P157,P159,P161,P163,P164,P166,P167,P169,P172,P173,P176,P177,P178)</f>
        <v>8</v>
      </c>
      <c r="P17" s="80">
        <f>SUM(P106,P109,P115,P116,P119,P121,P123,P126,P127,P128,P129,P134,P135,P136,P137,P138,P140,P141,P143,P145,P146,P147,P151,P152,P154,P158,P160,P162,P165,P168,P170,P171,P174,P175)</f>
        <v>11</v>
      </c>
      <c r="Q17" s="72"/>
      <c r="R17" s="72"/>
      <c r="S17" s="72"/>
      <c r="T17" s="72"/>
      <c r="U17" s="72"/>
      <c r="V17" s="72"/>
      <c r="W17" s="72"/>
      <c r="X17" s="72"/>
      <c r="Y17" s="21"/>
      <c r="Z17" s="21"/>
      <c r="AA17" s="21"/>
      <c r="AB17" s="21"/>
      <c r="AC17" s="76"/>
      <c r="AD17" s="21"/>
      <c r="AE17" s="76"/>
      <c r="AF17" s="76"/>
      <c r="AG17" s="76"/>
      <c r="AH17" s="76"/>
      <c r="AI17" s="76"/>
      <c r="AJ17" s="76"/>
      <c r="AK17" s="76"/>
      <c r="AL17" s="76"/>
      <c r="AM17" s="43"/>
      <c r="AN17" s="2"/>
    </row>
    <row r="18">
      <c r="A18" s="72">
        <v>9.0</v>
      </c>
      <c r="B18" s="72"/>
      <c r="C18" s="73" t="s">
        <v>88</v>
      </c>
      <c r="D18" s="81">
        <f>SUM(Q57)</f>
        <v>0</v>
      </c>
      <c r="E18" s="74">
        <v>0.0</v>
      </c>
      <c r="F18" s="21">
        <f>SUM(Q51,Q53)</f>
        <v>1</v>
      </c>
      <c r="G18" s="21">
        <f>SUM(Q52,Q54,Q55,Q56)</f>
        <v>3</v>
      </c>
      <c r="H18" s="75">
        <f t="shared" si="1"/>
        <v>4</v>
      </c>
      <c r="I18" s="21">
        <v>0.0</v>
      </c>
      <c r="J18" s="84">
        <f>sum(Q98)</f>
        <v>1</v>
      </c>
      <c r="K18" s="78">
        <f>suM(Q66,Q68,Q69,Q75,Q80,Q81,Q85,Q87,Q88,Q91,Q93)</f>
        <v>5</v>
      </c>
      <c r="L18" s="78">
        <f>suM(Q65,Q67,Q69,Q70,Q71,Q72,Q73,Q74,Q76,Q77,Q78,Q79,Q82,Q83,Q84,Q86,Q89,Q90,Q92,Q94,Q95,Q96,Q97,Q98,Q99)</f>
        <v>10</v>
      </c>
      <c r="M18" s="85">
        <v>0.0</v>
      </c>
      <c r="N18" s="85">
        <v>0.0</v>
      </c>
      <c r="O18" s="80">
        <f>SUM(Q107,Q108,Q110,Q111,Q112,Q113,Q114,Q117,Q118,Q120,Q122,Q124,Q125,Q130,Q131,Q132,Q133,Q139,Q142,Q144,Q148,Q149,Q150,Q153,Q155,Q156,Q157,Q159,Q161,Q163,Q164,Q166,Q167,Q169,Q172,Q173,Q176,Q177,Q178)</f>
        <v>7</v>
      </c>
      <c r="P18" s="80">
        <f>SUM(Q106,Q109,Q115,Q116,Q119,Q121,Q123,Q126,Q127,Q128,Q129,Q134,Q135,Q136,Q137,Q138,Q140,Q141,Q143,Q145,Q146,Q147,Q151,Q152,Q154,Q158,Q160,Q162,Q165,Q168,Q170,Q171,Q174,Q175)</f>
        <v>11</v>
      </c>
      <c r="Q18" s="86"/>
      <c r="R18" s="86"/>
      <c r="S18" s="86"/>
      <c r="T18" s="86"/>
      <c r="U18" s="86"/>
      <c r="V18" s="86"/>
      <c r="W18" s="86"/>
      <c r="X18" s="86"/>
      <c r="Y18" s="21"/>
      <c r="Z18" s="21"/>
      <c r="AA18" s="21"/>
      <c r="AB18" s="21"/>
      <c r="AC18" s="76"/>
      <c r="AD18" s="77"/>
      <c r="AE18" s="76"/>
      <c r="AF18" s="76"/>
      <c r="AG18" s="76"/>
      <c r="AH18" s="76"/>
      <c r="AI18" s="76"/>
      <c r="AJ18" s="76"/>
      <c r="AK18" s="76"/>
      <c r="AL18" s="76"/>
      <c r="AM18" s="43"/>
      <c r="AN18" s="2"/>
    </row>
    <row r="19">
      <c r="A19" s="72">
        <v>10.0</v>
      </c>
      <c r="B19" s="72"/>
      <c r="C19" s="73" t="s">
        <v>89</v>
      </c>
      <c r="D19" s="74">
        <v>0.0</v>
      </c>
      <c r="E19" s="74">
        <v>0.0</v>
      </c>
      <c r="F19" s="84">
        <f>SUM(R51,R53,R57)</f>
        <v>1</v>
      </c>
      <c r="G19" s="84">
        <f>SUM(R52,R54,R55,R56)</f>
        <v>3</v>
      </c>
      <c r="H19" s="75">
        <f t="shared" si="1"/>
        <v>4</v>
      </c>
      <c r="I19" s="21">
        <v>0.0</v>
      </c>
      <c r="J19" s="74">
        <v>0.0</v>
      </c>
      <c r="K19" s="87">
        <f>suM(R66,R68,R69,R75,R80,R81,R85,R87,R88,R91,R93)</f>
        <v>7</v>
      </c>
      <c r="L19" s="87">
        <f>suM(R65,R67,R69,R70,R71,R72,R73,R74,R76,R77,R78,R79,R82,R83,R84,R86,R89,R90,R92,R94,R95,R96,R97,R98,R99)</f>
        <v>11</v>
      </c>
      <c r="M19" s="85">
        <v>0.0</v>
      </c>
      <c r="N19" s="84">
        <f>SUM(R179)</f>
        <v>0</v>
      </c>
      <c r="O19" s="80">
        <f>SUM(R107,R108,R110,R111,R112,R113,R114,R117,R118,R120,R122,R124,R125,R130,R131,R132,R133,R139,R142,R144,R148,R149,R150,R153,R155,R156,R157,R159,R161,R163,R164,R166,R167,R169,R172,R173,R176,R177,R178)</f>
        <v>12</v>
      </c>
      <c r="P19" s="80">
        <f>SUM(R106,R109,R115,R116,R119,R121,R123,R126,R127,R128,R129,R134,R135,R136,R137,R138,R140,R141,R143,R145,R146,R147,R151,R152,R154,R158,R160,R162,R165,R168,R170,R171,R174,R175)</f>
        <v>4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2"/>
    </row>
    <row r="20">
      <c r="A20" s="72">
        <v>11.0</v>
      </c>
      <c r="B20" s="72"/>
      <c r="C20" s="73" t="s">
        <v>90</v>
      </c>
      <c r="D20" s="74">
        <v>0.0</v>
      </c>
      <c r="E20" s="74">
        <v>0.0</v>
      </c>
      <c r="F20" s="84">
        <f>SUM(S51,S53,S57)</f>
        <v>1</v>
      </c>
      <c r="G20" s="84">
        <f>SUM(S52,S54,S55,S56)</f>
        <v>4</v>
      </c>
      <c r="H20" s="75">
        <f t="shared" si="1"/>
        <v>5</v>
      </c>
      <c r="I20" s="21">
        <v>0.0</v>
      </c>
      <c r="J20" s="74">
        <f>sum(S99)</f>
        <v>1</v>
      </c>
      <c r="K20" s="87">
        <f>suM(S66,S68,S69,S75,S80,S81,S85,S87,S88,S91,S93)</f>
        <v>7</v>
      </c>
      <c r="L20" s="87">
        <f>suM(S65,S67,S69,S70,S71,S72,S73,S74,S76,S77,S78,S79,S82,S83,S84,S86,S89,S90,S92,S94,S95,S96,S97,S98,S99)</f>
        <v>12</v>
      </c>
      <c r="M20" s="85">
        <v>0.0</v>
      </c>
      <c r="N20" s="84">
        <f>SUM(S180)</f>
        <v>0</v>
      </c>
      <c r="O20" s="80">
        <f>SUM(S107,S108,S110,S111,S112,S113,S114,S117,S118,S120,S122,S124,S125,S130,S131,S132,S133,S139,S142,S144,S148,S149,S150,S153,S155,S156,S157,S159,S161,S163,S164,S166,S167,S169,S172,S173,S176,S177,S178)</f>
        <v>9</v>
      </c>
      <c r="P20" s="80">
        <f>SUM(S106,S109,S115,S116,S119,S121,S123,S126,S127,S128,S129,S134,S135,S136,S137,S138,S140,S141,S143,S145,S146,S147,S151,S152,S154,S158,S160,S162,S165,S168,S170,S171,S174,S175,S179)</f>
        <v>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2"/>
    </row>
    <row r="21">
      <c r="A21" s="72">
        <v>12.0</v>
      </c>
      <c r="B21" s="72"/>
      <c r="C21" s="73" t="s">
        <v>91</v>
      </c>
      <c r="D21" s="74">
        <v>0.0</v>
      </c>
      <c r="E21" s="74">
        <v>0.0</v>
      </c>
      <c r="F21" s="84">
        <f>SUM(T51,T53,T57)</f>
        <v>2</v>
      </c>
      <c r="G21" s="84">
        <f>SUM(T52,T54,T55,T56)</f>
        <v>4</v>
      </c>
      <c r="H21" s="75">
        <f t="shared" si="1"/>
        <v>6</v>
      </c>
      <c r="I21" s="21">
        <v>0.0</v>
      </c>
      <c r="J21" s="85">
        <v>0.0</v>
      </c>
      <c r="K21" s="87">
        <f>suM(T66,T68,T69,T75,T80,T81,T85,T87,T88,T91,T93)</f>
        <v>6</v>
      </c>
      <c r="L21" s="87">
        <f>suM(T65,T67,T69,T70,T71,T72,T73,T74,T76,T77,T78,T79,T82,T83,T84,T86,T89,T90,T92,T94,T95,T96,T97,T98,T99)</f>
        <v>9</v>
      </c>
      <c r="M21" s="85">
        <v>0.0</v>
      </c>
      <c r="N21" s="84">
        <f>SUM(T181)</f>
        <v>0</v>
      </c>
      <c r="O21" s="80">
        <f>SUM(T107,T108,T110,T111,T112,T113,T114,T117,T118,T120,T122,T124,T125,T130,T131,T132,T133,T139,T142,T144,T148,T149,T150,T153,T155,T156,T157,T159,T161,T163,T164,T166,T167,T169,T172,T173,T176,T177,T178)</f>
        <v>11</v>
      </c>
      <c r="P21" s="80">
        <f>SUM(T106,T109,T115,T116,T119,T121,T123,T126,T127,T128,T129,T134,T135,T136,T137,T138,T140,T141,T143,T145,T146,T147,T151,T152,T154,T158,T160,T162,T165,T168,T170,T171,T174,T175,T179,T180)</f>
        <v>11</v>
      </c>
      <c r="Q21" s="88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2"/>
    </row>
    <row r="22">
      <c r="A22" s="89"/>
      <c r="B22" s="89"/>
      <c r="C22" s="90" t="s">
        <v>79</v>
      </c>
      <c r="D22" s="84">
        <f t="shared" ref="D22:P22" si="2">SUM(D10:D21)</f>
        <v>0</v>
      </c>
      <c r="E22" s="84">
        <f t="shared" si="2"/>
        <v>2</v>
      </c>
      <c r="F22" s="84">
        <f t="shared" si="2"/>
        <v>8</v>
      </c>
      <c r="G22" s="84">
        <f t="shared" si="2"/>
        <v>31</v>
      </c>
      <c r="H22" s="84">
        <f t="shared" si="2"/>
        <v>41</v>
      </c>
      <c r="I22" s="84">
        <f t="shared" si="2"/>
        <v>0</v>
      </c>
      <c r="J22" s="84">
        <f t="shared" si="2"/>
        <v>4</v>
      </c>
      <c r="K22" s="84">
        <f t="shared" si="2"/>
        <v>65</v>
      </c>
      <c r="L22" s="84">
        <f t="shared" si="2"/>
        <v>106</v>
      </c>
      <c r="M22" s="84">
        <f t="shared" si="2"/>
        <v>0</v>
      </c>
      <c r="N22" s="84">
        <f t="shared" si="2"/>
        <v>0</v>
      </c>
      <c r="O22" s="84">
        <f t="shared" si="2"/>
        <v>118</v>
      </c>
      <c r="P22" s="84">
        <f t="shared" si="2"/>
        <v>98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91"/>
      <c r="B23" s="9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92" t="s">
        <v>92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93" t="s">
        <v>93</v>
      </c>
      <c r="B25" s="93"/>
      <c r="C25" s="94" t="s">
        <v>94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93" t="s">
        <v>95</v>
      </c>
      <c r="B26" s="93"/>
      <c r="C26" s="94">
        <v>2025.0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95"/>
      <c r="B27" s="95"/>
      <c r="C27" s="9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97" t="s">
        <v>96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1.0" customHeight="1">
      <c r="A29" s="99" t="s">
        <v>2</v>
      </c>
      <c r="B29" s="100"/>
      <c r="C29" s="100" t="s">
        <v>97</v>
      </c>
      <c r="D29" s="59"/>
      <c r="E29" s="59"/>
      <c r="F29" s="101" t="s">
        <v>98</v>
      </c>
      <c r="G29" s="54" t="s">
        <v>99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7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12"/>
      <c r="B30" s="102"/>
      <c r="C30" s="67" t="s">
        <v>100</v>
      </c>
      <c r="D30" s="67" t="s">
        <v>101</v>
      </c>
      <c r="E30" s="67" t="s">
        <v>102</v>
      </c>
      <c r="F30" s="12"/>
      <c r="G30" s="67" t="s">
        <v>103</v>
      </c>
      <c r="H30" s="67" t="s">
        <v>104</v>
      </c>
      <c r="I30" s="67" t="s">
        <v>105</v>
      </c>
      <c r="J30" s="67" t="s">
        <v>106</v>
      </c>
      <c r="K30" s="67" t="s">
        <v>84</v>
      </c>
      <c r="L30" s="67" t="s">
        <v>107</v>
      </c>
      <c r="M30" s="67" t="s">
        <v>108</v>
      </c>
      <c r="N30" s="67" t="s">
        <v>109</v>
      </c>
      <c r="O30" s="67" t="s">
        <v>110</v>
      </c>
      <c r="P30" s="67" t="s">
        <v>111</v>
      </c>
      <c r="Q30" s="67" t="s">
        <v>112</v>
      </c>
      <c r="R30" s="67" t="s">
        <v>113</v>
      </c>
      <c r="S30" s="103" t="s">
        <v>35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70">
        <v>1.0</v>
      </c>
      <c r="B31" s="70"/>
      <c r="C31" s="70">
        <v>2.0</v>
      </c>
      <c r="D31" s="70">
        <v>3.0</v>
      </c>
      <c r="E31" s="70">
        <v>4.0</v>
      </c>
      <c r="F31" s="70"/>
      <c r="G31" s="70">
        <v>5.0</v>
      </c>
      <c r="H31" s="70">
        <v>6.0</v>
      </c>
      <c r="I31" s="70">
        <v>7.0</v>
      </c>
      <c r="J31" s="70">
        <v>8.0</v>
      </c>
      <c r="K31" s="70">
        <v>9.0</v>
      </c>
      <c r="L31" s="70">
        <v>10.0</v>
      </c>
      <c r="M31" s="70">
        <v>11.0</v>
      </c>
      <c r="N31" s="70">
        <v>12.0</v>
      </c>
      <c r="O31" s="70">
        <v>13.0</v>
      </c>
      <c r="P31" s="70">
        <v>14.0</v>
      </c>
      <c r="Q31" s="70">
        <v>15.0</v>
      </c>
      <c r="R31" s="70">
        <v>16.0</v>
      </c>
      <c r="S31" s="104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105">
        <v>1.0</v>
      </c>
      <c r="B32" s="106"/>
      <c r="C32" s="106" t="s">
        <v>114</v>
      </c>
      <c r="D32" s="90" t="s">
        <v>115</v>
      </c>
      <c r="E32" s="90" t="s">
        <v>116</v>
      </c>
      <c r="F32" s="107">
        <v>35260.0</v>
      </c>
      <c r="G32" s="85">
        <v>0.0</v>
      </c>
      <c r="H32" s="85">
        <v>0.0</v>
      </c>
      <c r="I32" s="85">
        <v>0.0</v>
      </c>
      <c r="J32" s="85">
        <v>0.0</v>
      </c>
      <c r="K32" s="85">
        <v>0.0</v>
      </c>
      <c r="L32" s="85">
        <v>0.0</v>
      </c>
      <c r="M32" s="85">
        <v>0.0</v>
      </c>
      <c r="N32" s="85">
        <v>0.0</v>
      </c>
      <c r="O32" s="85">
        <v>0.0</v>
      </c>
      <c r="P32" s="85">
        <v>1.0</v>
      </c>
      <c r="Q32" s="85">
        <v>1.0</v>
      </c>
      <c r="R32" s="85">
        <v>0.0</v>
      </c>
      <c r="S32" s="108">
        <f t="shared" ref="S32:S38" si="3">SUM(G32:R32)</f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105">
        <f t="shared" ref="A33:A38" si="4">A32+1</f>
        <v>2</v>
      </c>
      <c r="B33" s="106"/>
      <c r="C33" s="106" t="s">
        <v>117</v>
      </c>
      <c r="D33" s="90" t="s">
        <v>118</v>
      </c>
      <c r="E33" s="90" t="s">
        <v>119</v>
      </c>
      <c r="F33" s="107">
        <v>35215.0</v>
      </c>
      <c r="G33" s="85">
        <v>0.0</v>
      </c>
      <c r="H33" s="85">
        <v>0.0</v>
      </c>
      <c r="I33" s="109">
        <v>0.0</v>
      </c>
      <c r="J33" s="109">
        <v>0.0</v>
      </c>
      <c r="K33" s="109">
        <v>1.0</v>
      </c>
      <c r="L33" s="109">
        <v>0.0</v>
      </c>
      <c r="M33" s="85">
        <v>1.0</v>
      </c>
      <c r="N33" s="109">
        <v>1.0</v>
      </c>
      <c r="O33" s="109">
        <v>0.0</v>
      </c>
      <c r="P33" s="109"/>
      <c r="Q33" s="109">
        <v>1.0</v>
      </c>
      <c r="R33" s="85">
        <v>1.0</v>
      </c>
      <c r="S33" s="108">
        <f t="shared" si="3"/>
        <v>5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105">
        <f t="shared" si="4"/>
        <v>3</v>
      </c>
      <c r="B34" s="105"/>
      <c r="C34" s="105" t="s">
        <v>120</v>
      </c>
      <c r="D34" s="90" t="s">
        <v>121</v>
      </c>
      <c r="E34" s="90" t="s">
        <v>122</v>
      </c>
      <c r="F34" s="107">
        <v>34221.0</v>
      </c>
      <c r="G34" s="109">
        <v>1.0</v>
      </c>
      <c r="H34" s="109">
        <v>1.0</v>
      </c>
      <c r="I34" s="109">
        <v>1.0</v>
      </c>
      <c r="J34" s="109">
        <v>1.0</v>
      </c>
      <c r="K34" s="109">
        <v>1.0</v>
      </c>
      <c r="L34" s="109">
        <v>1.0</v>
      </c>
      <c r="M34" s="109">
        <v>1.0</v>
      </c>
      <c r="N34" s="109">
        <v>1.0</v>
      </c>
      <c r="O34" s="109">
        <v>1.0</v>
      </c>
      <c r="P34" s="109">
        <v>1.0</v>
      </c>
      <c r="Q34" s="109">
        <v>1.0</v>
      </c>
      <c r="R34" s="109">
        <v>1.0</v>
      </c>
      <c r="S34" s="108">
        <f t="shared" si="3"/>
        <v>12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105">
        <f t="shared" si="4"/>
        <v>4</v>
      </c>
      <c r="B35" s="105"/>
      <c r="C35" s="105" t="s">
        <v>123</v>
      </c>
      <c r="D35" s="90" t="s">
        <v>124</v>
      </c>
      <c r="E35" s="90" t="s">
        <v>125</v>
      </c>
      <c r="F35" s="107">
        <v>36003.0</v>
      </c>
      <c r="G35" s="109">
        <v>0.0</v>
      </c>
      <c r="H35" s="109">
        <v>0.0</v>
      </c>
      <c r="I35" s="109">
        <v>0.0</v>
      </c>
      <c r="J35" s="85">
        <v>1.0</v>
      </c>
      <c r="K35" s="109">
        <v>1.0</v>
      </c>
      <c r="L35" s="109">
        <v>1.0</v>
      </c>
      <c r="M35" s="109">
        <v>1.0</v>
      </c>
      <c r="N35" s="109">
        <v>0.0</v>
      </c>
      <c r="O35" s="109">
        <v>1.0</v>
      </c>
      <c r="P35" s="109">
        <v>1.0</v>
      </c>
      <c r="Q35" s="109">
        <v>1.0</v>
      </c>
      <c r="R35" s="109">
        <v>1.0</v>
      </c>
      <c r="S35" s="108">
        <f t="shared" si="3"/>
        <v>8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105">
        <f t="shared" si="4"/>
        <v>5</v>
      </c>
      <c r="B36" s="105"/>
      <c r="C36" s="105" t="s">
        <v>126</v>
      </c>
      <c r="D36" s="90" t="s">
        <v>127</v>
      </c>
      <c r="E36" s="90" t="s">
        <v>55</v>
      </c>
      <c r="F36" s="107">
        <v>37488.0</v>
      </c>
      <c r="G36" s="109">
        <v>0.0</v>
      </c>
      <c r="H36" s="109">
        <v>0.0</v>
      </c>
      <c r="I36" s="109">
        <v>0.0</v>
      </c>
      <c r="J36" s="85">
        <v>0.0</v>
      </c>
      <c r="K36" s="109">
        <v>0.0</v>
      </c>
      <c r="L36" s="85">
        <v>0.0</v>
      </c>
      <c r="M36" s="109">
        <v>0.0</v>
      </c>
      <c r="N36" s="109">
        <v>0.0</v>
      </c>
      <c r="O36" s="109">
        <v>1.0</v>
      </c>
      <c r="P36" s="109">
        <v>1.0</v>
      </c>
      <c r="Q36" s="109">
        <v>1.0</v>
      </c>
      <c r="R36" s="85">
        <v>1.0</v>
      </c>
      <c r="S36" s="108">
        <f t="shared" si="3"/>
        <v>4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105">
        <f t="shared" si="4"/>
        <v>6</v>
      </c>
      <c r="B37" s="105"/>
      <c r="C37" s="105"/>
      <c r="D37" s="90"/>
      <c r="E37" s="90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8">
        <f t="shared" si="3"/>
        <v>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105">
        <f t="shared" si="4"/>
        <v>7</v>
      </c>
      <c r="B38" s="105"/>
      <c r="C38" s="105"/>
      <c r="D38" s="90"/>
      <c r="E38" s="90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8">
        <f t="shared" si="3"/>
        <v>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105"/>
      <c r="B39" s="105"/>
      <c r="C39" s="105"/>
      <c r="D39" s="90"/>
      <c r="E39" s="90"/>
      <c r="F39" s="109"/>
      <c r="G39" s="109"/>
      <c r="H39" s="109"/>
      <c r="I39" s="109"/>
      <c r="J39" s="109"/>
      <c r="K39" s="109"/>
      <c r="L39" s="109"/>
      <c r="M39" s="109"/>
      <c r="N39" s="85"/>
      <c r="O39" s="109"/>
      <c r="P39" s="109"/>
      <c r="Q39" s="109"/>
      <c r="R39" s="109"/>
      <c r="S39" s="108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105">
        <f>A38+1</f>
        <v>8</v>
      </c>
      <c r="B40" s="105"/>
      <c r="C40" s="105"/>
      <c r="D40" s="90"/>
      <c r="E40" s="90"/>
      <c r="F40" s="109"/>
      <c r="G40" s="109"/>
      <c r="H40" s="109"/>
      <c r="I40" s="109"/>
      <c r="J40" s="109"/>
      <c r="K40" s="109"/>
      <c r="L40" s="109"/>
      <c r="M40" s="109"/>
      <c r="N40" s="85"/>
      <c r="O40" s="109"/>
      <c r="P40" s="109"/>
      <c r="Q40" s="109"/>
      <c r="R40" s="109"/>
      <c r="S40" s="108">
        <f>SUM(G40:R40)</f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110" t="s">
        <v>35</v>
      </c>
      <c r="B41" s="59"/>
      <c r="C41" s="59"/>
      <c r="D41" s="59"/>
      <c r="E41" s="59"/>
      <c r="F41" s="9"/>
      <c r="G41" s="111">
        <f t="shared" ref="G41:S41" si="5">SUM(G32:G40)</f>
        <v>1</v>
      </c>
      <c r="H41" s="111">
        <f t="shared" si="5"/>
        <v>1</v>
      </c>
      <c r="I41" s="111">
        <f t="shared" si="5"/>
        <v>1</v>
      </c>
      <c r="J41" s="111">
        <f t="shared" si="5"/>
        <v>2</v>
      </c>
      <c r="K41" s="111">
        <f t="shared" si="5"/>
        <v>3</v>
      </c>
      <c r="L41" s="111">
        <f t="shared" si="5"/>
        <v>2</v>
      </c>
      <c r="M41" s="111">
        <f t="shared" si="5"/>
        <v>3</v>
      </c>
      <c r="N41" s="111">
        <f t="shared" si="5"/>
        <v>2</v>
      </c>
      <c r="O41" s="111">
        <f t="shared" si="5"/>
        <v>3</v>
      </c>
      <c r="P41" s="111">
        <f t="shared" si="5"/>
        <v>4</v>
      </c>
      <c r="Q41" s="111">
        <f t="shared" si="5"/>
        <v>5</v>
      </c>
      <c r="R41" s="111">
        <f t="shared" si="5"/>
        <v>4</v>
      </c>
      <c r="S41" s="112">
        <f t="shared" si="5"/>
        <v>31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113"/>
      <c r="B42" s="113"/>
      <c r="C42" s="113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96"/>
      <c r="B43" s="96"/>
      <c r="C43" s="9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1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96"/>
      <c r="B44" s="96"/>
      <c r="C44" s="9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1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2"/>
      <c r="B45" s="2"/>
      <c r="C45" s="3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15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116" t="s">
        <v>128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50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118" t="s">
        <v>2</v>
      </c>
      <c r="B48" s="119"/>
      <c r="C48" s="118" t="s">
        <v>129</v>
      </c>
      <c r="D48" s="118" t="s">
        <v>130</v>
      </c>
      <c r="E48" s="118" t="s">
        <v>98</v>
      </c>
      <c r="F48" s="120" t="s">
        <v>131</v>
      </c>
      <c r="G48" s="121" t="s">
        <v>132</v>
      </c>
      <c r="H48" s="7"/>
      <c r="I48" s="121" t="s">
        <v>133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7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12"/>
      <c r="B49" s="119"/>
      <c r="C49" s="12"/>
      <c r="D49" s="12"/>
      <c r="E49" s="12"/>
      <c r="F49" s="12"/>
      <c r="G49" s="122" t="s">
        <v>67</v>
      </c>
      <c r="H49" s="122" t="s">
        <v>134</v>
      </c>
      <c r="I49" s="122" t="s">
        <v>103</v>
      </c>
      <c r="J49" s="122" t="s">
        <v>104</v>
      </c>
      <c r="K49" s="122" t="s">
        <v>105</v>
      </c>
      <c r="L49" s="122" t="s">
        <v>106</v>
      </c>
      <c r="M49" s="122" t="s">
        <v>84</v>
      </c>
      <c r="N49" s="122" t="s">
        <v>107</v>
      </c>
      <c r="O49" s="122" t="s">
        <v>108</v>
      </c>
      <c r="P49" s="122" t="s">
        <v>109</v>
      </c>
      <c r="Q49" s="122" t="s">
        <v>110</v>
      </c>
      <c r="R49" s="122" t="s">
        <v>111</v>
      </c>
      <c r="S49" s="122" t="s">
        <v>112</v>
      </c>
      <c r="T49" s="122" t="s">
        <v>113</v>
      </c>
      <c r="U49" s="123" t="s">
        <v>35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124">
        <v>1.0</v>
      </c>
      <c r="B50" s="124"/>
      <c r="C50" s="124">
        <v>2.0</v>
      </c>
      <c r="D50" s="124">
        <v>3.0</v>
      </c>
      <c r="E50" s="124">
        <v>4.0</v>
      </c>
      <c r="F50" s="124"/>
      <c r="G50" s="124">
        <v>5.0</v>
      </c>
      <c r="H50" s="124">
        <v>6.0</v>
      </c>
      <c r="I50" s="124">
        <v>7.0</v>
      </c>
      <c r="J50" s="124">
        <v>8.0</v>
      </c>
      <c r="K50" s="124">
        <v>9.0</v>
      </c>
      <c r="L50" s="124">
        <v>10.0</v>
      </c>
      <c r="M50" s="124">
        <v>11.0</v>
      </c>
      <c r="N50" s="124">
        <v>12.0</v>
      </c>
      <c r="O50" s="124">
        <v>13.0</v>
      </c>
      <c r="P50" s="124">
        <v>14.0</v>
      </c>
      <c r="Q50" s="124">
        <v>15.0</v>
      </c>
      <c r="R50" s="124">
        <v>16.0</v>
      </c>
      <c r="S50" s="124">
        <v>17.0</v>
      </c>
      <c r="T50" s="124">
        <v>18.0</v>
      </c>
      <c r="U50" s="86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125">
        <v>1.0</v>
      </c>
      <c r="B51" s="125"/>
      <c r="C51" s="126" t="s">
        <v>135</v>
      </c>
      <c r="D51" s="126" t="s">
        <v>136</v>
      </c>
      <c r="E51" s="127">
        <v>46007.0</v>
      </c>
      <c r="F51" s="109" t="s">
        <v>137</v>
      </c>
      <c r="G51" s="90" t="s">
        <v>138</v>
      </c>
      <c r="H51" s="90" t="s">
        <v>139</v>
      </c>
      <c r="I51" s="85">
        <v>0.0</v>
      </c>
      <c r="J51" s="85">
        <v>0.0</v>
      </c>
      <c r="K51" s="109">
        <v>0.0</v>
      </c>
      <c r="L51" s="109">
        <v>0.0</v>
      </c>
      <c r="M51" s="109">
        <v>0.0</v>
      </c>
      <c r="N51" s="109">
        <v>0.0</v>
      </c>
      <c r="O51" s="85">
        <v>0.0</v>
      </c>
      <c r="P51" s="109">
        <v>0.0</v>
      </c>
      <c r="Q51" s="109">
        <v>0.0</v>
      </c>
      <c r="R51" s="109">
        <v>0.0</v>
      </c>
      <c r="S51" s="109">
        <v>0.0</v>
      </c>
      <c r="T51" s="85">
        <v>1.0</v>
      </c>
      <c r="U51" s="86">
        <f>SUM(I51:T51)</f>
        <v>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125">
        <f t="shared" ref="A52:A57" si="6">A51+1</f>
        <v>2</v>
      </c>
      <c r="B52" s="125"/>
      <c r="C52" s="90" t="s">
        <v>140</v>
      </c>
      <c r="D52" s="125" t="s">
        <v>136</v>
      </c>
      <c r="E52" s="128">
        <v>45819.0</v>
      </c>
      <c r="F52" s="109" t="s">
        <v>141</v>
      </c>
      <c r="G52" s="90" t="s">
        <v>114</v>
      </c>
      <c r="H52" s="90" t="s">
        <v>142</v>
      </c>
      <c r="I52" s="109">
        <v>0.0</v>
      </c>
      <c r="J52" s="109">
        <v>0.0</v>
      </c>
      <c r="K52" s="109">
        <v>0.0</v>
      </c>
      <c r="L52" s="109">
        <v>0.0</v>
      </c>
      <c r="M52" s="109">
        <v>0.0</v>
      </c>
      <c r="N52" s="109">
        <v>0.0</v>
      </c>
      <c r="O52" s="109">
        <v>0.0</v>
      </c>
      <c r="P52" s="109">
        <v>0.0</v>
      </c>
      <c r="Q52" s="109">
        <v>0.0</v>
      </c>
      <c r="R52" s="109">
        <v>0.0</v>
      </c>
      <c r="S52" s="109">
        <v>1.0</v>
      </c>
      <c r="T52" s="109">
        <v>1.0</v>
      </c>
      <c r="U52" s="86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125">
        <f t="shared" si="6"/>
        <v>3</v>
      </c>
      <c r="B53" s="125"/>
      <c r="C53" s="90" t="s">
        <v>143</v>
      </c>
      <c r="D53" s="90" t="s">
        <v>144</v>
      </c>
      <c r="E53" s="128">
        <v>45808.0</v>
      </c>
      <c r="F53" s="109" t="s">
        <v>137</v>
      </c>
      <c r="G53" s="90" t="s">
        <v>117</v>
      </c>
      <c r="H53" s="90" t="s">
        <v>118</v>
      </c>
      <c r="I53" s="109">
        <v>0.0</v>
      </c>
      <c r="J53" s="109">
        <v>0.0</v>
      </c>
      <c r="K53" s="109">
        <v>0.0</v>
      </c>
      <c r="L53" s="85">
        <v>0.0</v>
      </c>
      <c r="M53" s="109">
        <v>0.0</v>
      </c>
      <c r="N53" s="109">
        <v>1.0</v>
      </c>
      <c r="O53" s="109">
        <v>1.0</v>
      </c>
      <c r="P53" s="109">
        <v>1.0</v>
      </c>
      <c r="Q53" s="109">
        <v>1.0</v>
      </c>
      <c r="R53" s="109">
        <v>1.0</v>
      </c>
      <c r="S53" s="109">
        <v>1.0</v>
      </c>
      <c r="T53" s="109">
        <v>1.0</v>
      </c>
      <c r="U53" s="86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125">
        <f t="shared" si="6"/>
        <v>4</v>
      </c>
      <c r="B54" s="125"/>
      <c r="C54" s="90" t="s">
        <v>122</v>
      </c>
      <c r="D54" s="90" t="s">
        <v>144</v>
      </c>
      <c r="E54" s="128">
        <v>45776.0</v>
      </c>
      <c r="F54" s="109" t="s">
        <v>141</v>
      </c>
      <c r="G54" s="90" t="s">
        <v>120</v>
      </c>
      <c r="H54" s="90" t="s">
        <v>121</v>
      </c>
      <c r="I54" s="109">
        <v>0.0</v>
      </c>
      <c r="J54" s="109">
        <v>0.0</v>
      </c>
      <c r="K54" s="109">
        <v>0.0</v>
      </c>
      <c r="L54" s="85">
        <v>0.0</v>
      </c>
      <c r="M54" s="109">
        <v>0.0</v>
      </c>
      <c r="N54" s="85">
        <v>1.0</v>
      </c>
      <c r="O54" s="109">
        <v>1.0</v>
      </c>
      <c r="P54" s="109">
        <v>1.0</v>
      </c>
      <c r="Q54" s="109">
        <v>1.0</v>
      </c>
      <c r="R54" s="109">
        <v>1.0</v>
      </c>
      <c r="S54" s="109">
        <v>1.0</v>
      </c>
      <c r="T54" s="85">
        <v>1.0</v>
      </c>
      <c r="U54" s="86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125">
        <f t="shared" si="6"/>
        <v>5</v>
      </c>
      <c r="B55" s="125"/>
      <c r="C55" s="90" t="s">
        <v>145</v>
      </c>
      <c r="D55" s="90" t="s">
        <v>146</v>
      </c>
      <c r="E55" s="128">
        <v>45526.0</v>
      </c>
      <c r="F55" s="109" t="str">
        <f t="shared" ref="F55:F57" si="7">DATEDIF(E55,TODAY(),"ym") &amp; "bulan"</f>
        <v>9bulan</v>
      </c>
      <c r="G55" s="90" t="s">
        <v>147</v>
      </c>
      <c r="H55" s="90"/>
      <c r="I55" s="109">
        <v>1.0</v>
      </c>
      <c r="J55" s="109">
        <v>1.0</v>
      </c>
      <c r="K55" s="109">
        <v>1.0</v>
      </c>
      <c r="L55" s="109">
        <v>1.0</v>
      </c>
      <c r="M55" s="109">
        <v>1.0</v>
      </c>
      <c r="N55" s="109">
        <v>1.0</v>
      </c>
      <c r="O55" s="109">
        <v>1.0</v>
      </c>
      <c r="P55" s="109">
        <v>1.0</v>
      </c>
      <c r="Q55" s="109">
        <v>1.0</v>
      </c>
      <c r="R55" s="109">
        <v>1.0</v>
      </c>
      <c r="S55" s="109">
        <v>1.0</v>
      </c>
      <c r="T55" s="109">
        <v>1.0</v>
      </c>
      <c r="U55" s="86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125">
        <f t="shared" si="6"/>
        <v>6</v>
      </c>
      <c r="B56" s="125"/>
      <c r="C56" s="90" t="s">
        <v>148</v>
      </c>
      <c r="D56" s="90" t="s">
        <v>144</v>
      </c>
      <c r="E56" s="128">
        <v>45547.0</v>
      </c>
      <c r="F56" s="109" t="str">
        <f t="shared" si="7"/>
        <v>8bulan</v>
      </c>
      <c r="G56" s="90" t="s">
        <v>149</v>
      </c>
      <c r="H56" s="90" t="s">
        <v>150</v>
      </c>
      <c r="I56" s="109">
        <v>1.0</v>
      </c>
      <c r="J56" s="109">
        <v>1.0</v>
      </c>
      <c r="K56" s="109">
        <v>1.0</v>
      </c>
      <c r="L56" s="109">
        <v>1.0</v>
      </c>
      <c r="M56" s="109">
        <v>1.0</v>
      </c>
      <c r="N56" s="109">
        <v>1.0</v>
      </c>
      <c r="O56" s="109">
        <v>1.0</v>
      </c>
      <c r="P56" s="109">
        <v>1.0</v>
      </c>
      <c r="Q56" s="109">
        <v>1.0</v>
      </c>
      <c r="R56" s="109">
        <v>1.0</v>
      </c>
      <c r="S56" s="109">
        <v>1.0</v>
      </c>
      <c r="T56" s="109">
        <v>1.0</v>
      </c>
      <c r="U56" s="86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125">
        <f t="shared" si="6"/>
        <v>7</v>
      </c>
      <c r="B57" s="125"/>
      <c r="C57" s="90"/>
      <c r="D57" s="90"/>
      <c r="E57" s="128"/>
      <c r="F57" s="109" t="str">
        <f t="shared" si="7"/>
        <v>5bulan</v>
      </c>
      <c r="G57" s="90"/>
      <c r="H57" s="90"/>
      <c r="I57" s="109"/>
      <c r="J57" s="109"/>
      <c r="K57" s="109"/>
      <c r="L57" s="109"/>
      <c r="M57" s="109"/>
      <c r="N57" s="109"/>
      <c r="O57" s="109"/>
      <c r="P57" s="85"/>
      <c r="Q57" s="109"/>
      <c r="R57" s="109"/>
      <c r="S57" s="109"/>
      <c r="T57" s="109"/>
      <c r="U57" s="8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129"/>
      <c r="B58" s="130"/>
      <c r="C58" s="131" t="s">
        <v>151</v>
      </c>
      <c r="D58" s="130"/>
      <c r="E58" s="130"/>
      <c r="F58" s="130"/>
      <c r="G58" s="130"/>
      <c r="H58" s="130"/>
      <c r="I58" s="81">
        <f t="shared" ref="I58:T58" si="8">SUM(I51:I57)</f>
        <v>2</v>
      </c>
      <c r="J58" s="81">
        <f t="shared" si="8"/>
        <v>2</v>
      </c>
      <c r="K58" s="81">
        <f t="shared" si="8"/>
        <v>2</v>
      </c>
      <c r="L58" s="81">
        <f t="shared" si="8"/>
        <v>2</v>
      </c>
      <c r="M58" s="81">
        <f t="shared" si="8"/>
        <v>2</v>
      </c>
      <c r="N58" s="81">
        <f t="shared" si="8"/>
        <v>4</v>
      </c>
      <c r="O58" s="81">
        <f t="shared" si="8"/>
        <v>4</v>
      </c>
      <c r="P58" s="81">
        <f t="shared" si="8"/>
        <v>4</v>
      </c>
      <c r="Q58" s="81">
        <f t="shared" si="8"/>
        <v>4</v>
      </c>
      <c r="R58" s="81">
        <f t="shared" si="8"/>
        <v>4</v>
      </c>
      <c r="S58" s="81">
        <f t="shared" si="8"/>
        <v>5</v>
      </c>
      <c r="T58" s="81">
        <f t="shared" si="8"/>
        <v>6</v>
      </c>
      <c r="U58" s="112">
        <f>SUM(I58:T58)</f>
        <v>41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116" t="s">
        <v>152</v>
      </c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118" t="s">
        <v>2</v>
      </c>
      <c r="B62" s="119"/>
      <c r="C62" s="118" t="s">
        <v>102</v>
      </c>
      <c r="D62" s="118" t="s">
        <v>130</v>
      </c>
      <c r="E62" s="118" t="s">
        <v>98</v>
      </c>
      <c r="F62" s="120" t="s">
        <v>131</v>
      </c>
      <c r="G62" s="121"/>
      <c r="H62" s="7"/>
      <c r="I62" s="121" t="s">
        <v>153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7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12"/>
      <c r="B63" s="119"/>
      <c r="C63" s="12"/>
      <c r="D63" s="12"/>
      <c r="E63" s="12"/>
      <c r="F63" s="12"/>
      <c r="G63" s="122" t="s">
        <v>67</v>
      </c>
      <c r="H63" s="122" t="s">
        <v>134</v>
      </c>
      <c r="I63" s="122" t="s">
        <v>103</v>
      </c>
      <c r="J63" s="122" t="s">
        <v>104</v>
      </c>
      <c r="K63" s="122" t="s">
        <v>105</v>
      </c>
      <c r="L63" s="122" t="s">
        <v>106</v>
      </c>
      <c r="M63" s="122" t="s">
        <v>84</v>
      </c>
      <c r="N63" s="122" t="s">
        <v>107</v>
      </c>
      <c r="O63" s="122" t="s">
        <v>108</v>
      </c>
      <c r="P63" s="122" t="s">
        <v>109</v>
      </c>
      <c r="Q63" s="122" t="s">
        <v>110</v>
      </c>
      <c r="R63" s="122" t="s">
        <v>111</v>
      </c>
      <c r="S63" s="122" t="s">
        <v>112</v>
      </c>
      <c r="T63" s="122" t="s">
        <v>113</v>
      </c>
      <c r="U63" s="123" t="s">
        <v>35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124">
        <v>1.0</v>
      </c>
      <c r="B64" s="124"/>
      <c r="C64" s="133"/>
      <c r="D64" s="124">
        <v>3.0</v>
      </c>
      <c r="E64" s="124">
        <v>4.0</v>
      </c>
      <c r="F64" s="124"/>
      <c r="G64" s="124">
        <v>5.0</v>
      </c>
      <c r="H64" s="124">
        <v>6.0</v>
      </c>
      <c r="I64" s="124">
        <v>7.0</v>
      </c>
      <c r="J64" s="124">
        <v>8.0</v>
      </c>
      <c r="K64" s="124">
        <v>9.0</v>
      </c>
      <c r="L64" s="124">
        <v>10.0</v>
      </c>
      <c r="M64" s="124">
        <v>11.0</v>
      </c>
      <c r="N64" s="124">
        <v>12.0</v>
      </c>
      <c r="O64" s="124">
        <v>13.0</v>
      </c>
      <c r="P64" s="124">
        <v>14.0</v>
      </c>
      <c r="Q64" s="124">
        <v>15.0</v>
      </c>
      <c r="R64" s="124">
        <v>16.0</v>
      </c>
      <c r="S64" s="124">
        <v>17.0</v>
      </c>
      <c r="T64" s="124">
        <v>18.0</v>
      </c>
      <c r="U64" s="86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125">
        <v>1.0</v>
      </c>
      <c r="B65" s="125"/>
      <c r="C65" s="125" t="s">
        <v>154</v>
      </c>
      <c r="D65" s="125" t="s">
        <v>136</v>
      </c>
      <c r="E65" s="134">
        <v>45428.0</v>
      </c>
      <c r="F65" s="109">
        <v>1.0</v>
      </c>
      <c r="G65" s="125" t="s">
        <v>155</v>
      </c>
      <c r="H65" s="125" t="s">
        <v>156</v>
      </c>
      <c r="I65" s="109">
        <v>1.0</v>
      </c>
      <c r="J65" s="109">
        <v>1.0</v>
      </c>
      <c r="K65" s="109">
        <v>1.0</v>
      </c>
      <c r="L65" s="109">
        <v>1.0</v>
      </c>
      <c r="M65" s="109">
        <v>1.0</v>
      </c>
      <c r="N65" s="109">
        <v>1.0</v>
      </c>
      <c r="O65" s="109">
        <v>1.0</v>
      </c>
      <c r="P65" s="109">
        <v>0.0</v>
      </c>
      <c r="Q65" s="109">
        <v>1.0</v>
      </c>
      <c r="R65" s="109">
        <v>1.0</v>
      </c>
      <c r="S65" s="109">
        <v>1.0</v>
      </c>
      <c r="T65" s="109">
        <v>1.0</v>
      </c>
      <c r="U65" s="86">
        <f t="shared" ref="U65:U79" si="9">SUM(I65:T65)</f>
        <v>11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125">
        <f t="shared" ref="A66:A79" si="10">A65+1</f>
        <v>2</v>
      </c>
      <c r="B66" s="125"/>
      <c r="C66" s="125" t="s">
        <v>157</v>
      </c>
      <c r="D66" s="125" t="s">
        <v>144</v>
      </c>
      <c r="E66" s="134">
        <v>45415.0</v>
      </c>
      <c r="F66" s="109">
        <f t="shared" ref="F66:F79" si="11">DATEDIF(E66,TODAY(),"y")</f>
        <v>2</v>
      </c>
      <c r="G66" s="125" t="s">
        <v>158</v>
      </c>
      <c r="H66" s="125" t="s">
        <v>159</v>
      </c>
      <c r="I66" s="109">
        <v>1.0</v>
      </c>
      <c r="J66" s="109">
        <v>1.0</v>
      </c>
      <c r="K66" s="109">
        <v>1.0</v>
      </c>
      <c r="L66" s="109">
        <v>1.0</v>
      </c>
      <c r="M66" s="109">
        <v>1.0</v>
      </c>
      <c r="N66" s="109">
        <v>1.0</v>
      </c>
      <c r="O66" s="109">
        <v>1.0</v>
      </c>
      <c r="P66" s="109">
        <v>1.0</v>
      </c>
      <c r="Q66" s="109">
        <v>1.0</v>
      </c>
      <c r="R66" s="109">
        <v>1.0</v>
      </c>
      <c r="S66" s="109">
        <v>1.0</v>
      </c>
      <c r="T66" s="109">
        <v>1.0</v>
      </c>
      <c r="U66" s="86">
        <f t="shared" si="9"/>
        <v>12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125">
        <f t="shared" si="10"/>
        <v>3</v>
      </c>
      <c r="B67" s="125"/>
      <c r="C67" s="125" t="s">
        <v>160</v>
      </c>
      <c r="D67" s="125" t="s">
        <v>144</v>
      </c>
      <c r="E67" s="134">
        <v>45299.0</v>
      </c>
      <c r="F67" s="109">
        <f t="shared" si="11"/>
        <v>2</v>
      </c>
      <c r="G67" s="125" t="s">
        <v>120</v>
      </c>
      <c r="H67" s="125" t="s">
        <v>121</v>
      </c>
      <c r="I67" s="109">
        <v>1.0</v>
      </c>
      <c r="J67" s="109">
        <v>1.0</v>
      </c>
      <c r="K67" s="109">
        <v>0.0</v>
      </c>
      <c r="L67" s="109">
        <v>1.0</v>
      </c>
      <c r="M67" s="109">
        <v>1.0</v>
      </c>
      <c r="N67" s="109">
        <v>1.0</v>
      </c>
      <c r="O67" s="109">
        <v>1.0</v>
      </c>
      <c r="P67" s="109">
        <v>1.0</v>
      </c>
      <c r="Q67" s="109">
        <v>1.0</v>
      </c>
      <c r="R67" s="109">
        <v>1.0</v>
      </c>
      <c r="S67" s="109">
        <v>1.0</v>
      </c>
      <c r="T67" s="109">
        <v>1.0</v>
      </c>
      <c r="U67" s="86">
        <f t="shared" si="9"/>
        <v>11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125">
        <f t="shared" si="10"/>
        <v>4</v>
      </c>
      <c r="B68" s="125"/>
      <c r="C68" s="125" t="s">
        <v>161</v>
      </c>
      <c r="D68" s="125" t="s">
        <v>144</v>
      </c>
      <c r="E68" s="134">
        <v>45244.0</v>
      </c>
      <c r="F68" s="109">
        <f t="shared" si="11"/>
        <v>2</v>
      </c>
      <c r="G68" s="125" t="s">
        <v>138</v>
      </c>
      <c r="H68" s="125" t="s">
        <v>139</v>
      </c>
      <c r="I68" s="109">
        <v>1.0</v>
      </c>
      <c r="J68" s="109">
        <v>1.0</v>
      </c>
      <c r="K68" s="109">
        <v>1.0</v>
      </c>
      <c r="L68" s="109">
        <v>1.0</v>
      </c>
      <c r="M68" s="109">
        <v>1.0</v>
      </c>
      <c r="N68" s="109">
        <v>1.0</v>
      </c>
      <c r="O68" s="109">
        <v>1.0</v>
      </c>
      <c r="P68" s="109">
        <v>0.0</v>
      </c>
      <c r="Q68" s="109">
        <v>0.0</v>
      </c>
      <c r="R68" s="109">
        <v>1.0</v>
      </c>
      <c r="S68" s="109">
        <v>1.0</v>
      </c>
      <c r="T68" s="109">
        <v>1.0</v>
      </c>
      <c r="U68" s="86">
        <f t="shared" si="9"/>
        <v>10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125">
        <f t="shared" si="10"/>
        <v>5</v>
      </c>
      <c r="B69" s="125"/>
      <c r="C69" s="125"/>
      <c r="D69" s="125"/>
      <c r="E69" s="134"/>
      <c r="F69" s="109">
        <f t="shared" si="11"/>
        <v>126</v>
      </c>
      <c r="G69" s="125"/>
      <c r="H69" s="125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86">
        <f t="shared" si="9"/>
        <v>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125">
        <f t="shared" si="10"/>
        <v>6</v>
      </c>
      <c r="B70" s="125"/>
      <c r="C70" s="122"/>
      <c r="D70" s="125"/>
      <c r="E70" s="134"/>
      <c r="F70" s="109">
        <f t="shared" si="11"/>
        <v>126</v>
      </c>
      <c r="G70" s="125"/>
      <c r="H70" s="125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86">
        <f t="shared" si="9"/>
        <v>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125">
        <f t="shared" si="10"/>
        <v>7</v>
      </c>
      <c r="B71" s="125"/>
      <c r="C71" s="125"/>
      <c r="D71" s="125"/>
      <c r="E71" s="134"/>
      <c r="F71" s="109">
        <f t="shared" si="11"/>
        <v>126</v>
      </c>
      <c r="G71" s="125"/>
      <c r="H71" s="125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86">
        <f t="shared" si="9"/>
        <v>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125">
        <f t="shared" si="10"/>
        <v>8</v>
      </c>
      <c r="B72" s="125"/>
      <c r="C72" s="125"/>
      <c r="D72" s="125"/>
      <c r="E72" s="134"/>
      <c r="F72" s="109">
        <f t="shared" si="11"/>
        <v>126</v>
      </c>
      <c r="G72" s="125"/>
      <c r="H72" s="125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35"/>
      <c r="U72" s="86">
        <f t="shared" si="9"/>
        <v>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125">
        <f t="shared" si="10"/>
        <v>9</v>
      </c>
      <c r="B73" s="125"/>
      <c r="C73" s="125"/>
      <c r="D73" s="125"/>
      <c r="E73" s="134"/>
      <c r="F73" s="109">
        <f t="shared" si="11"/>
        <v>126</v>
      </c>
      <c r="G73" s="125"/>
      <c r="H73" s="125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35"/>
      <c r="U73" s="86">
        <f t="shared" si="9"/>
        <v>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125">
        <f t="shared" si="10"/>
        <v>10</v>
      </c>
      <c r="B74" s="125"/>
      <c r="C74" s="125"/>
      <c r="D74" s="125"/>
      <c r="E74" s="134"/>
      <c r="F74" s="109">
        <f t="shared" si="11"/>
        <v>126</v>
      </c>
      <c r="G74" s="125"/>
      <c r="H74" s="125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86">
        <f t="shared" si="9"/>
        <v>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125">
        <f t="shared" si="10"/>
        <v>11</v>
      </c>
      <c r="B75" s="125"/>
      <c r="C75" s="125"/>
      <c r="D75" s="125"/>
      <c r="E75" s="134"/>
      <c r="F75" s="109">
        <f t="shared" si="11"/>
        <v>126</v>
      </c>
      <c r="G75" s="125"/>
      <c r="H75" s="125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86">
        <f t="shared" si="9"/>
        <v>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125">
        <f t="shared" si="10"/>
        <v>12</v>
      </c>
      <c r="B76" s="125"/>
      <c r="C76" s="125"/>
      <c r="D76" s="125"/>
      <c r="E76" s="134"/>
      <c r="F76" s="109">
        <f t="shared" si="11"/>
        <v>126</v>
      </c>
      <c r="G76" s="125"/>
      <c r="H76" s="125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86">
        <f t="shared" si="9"/>
        <v>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125">
        <f t="shared" si="10"/>
        <v>13</v>
      </c>
      <c r="B77" s="125"/>
      <c r="C77" s="125"/>
      <c r="D77" s="125"/>
      <c r="E77" s="134"/>
      <c r="F77" s="109">
        <f t="shared" si="11"/>
        <v>126</v>
      </c>
      <c r="G77" s="125"/>
      <c r="H77" s="125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86">
        <f t="shared" si="9"/>
        <v>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125">
        <f t="shared" si="10"/>
        <v>14</v>
      </c>
      <c r="B78" s="125"/>
      <c r="C78" s="136"/>
      <c r="D78" s="125"/>
      <c r="E78" s="137"/>
      <c r="F78" s="109">
        <f t="shared" si="11"/>
        <v>126</v>
      </c>
      <c r="G78" s="125"/>
      <c r="H78" s="125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86">
        <f t="shared" si="9"/>
        <v>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138">
        <f t="shared" si="10"/>
        <v>15</v>
      </c>
      <c r="B79" s="138"/>
      <c r="C79" s="139"/>
      <c r="D79" s="138"/>
      <c r="E79" s="140"/>
      <c r="F79" s="141">
        <f t="shared" si="11"/>
        <v>126</v>
      </c>
      <c r="G79" s="138"/>
      <c r="H79" s="138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2">
        <f t="shared" si="9"/>
        <v>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143"/>
      <c r="B80" s="143"/>
      <c r="C80" s="144"/>
      <c r="D80" s="143"/>
      <c r="E80" s="145"/>
      <c r="F80" s="146"/>
      <c r="G80" s="143"/>
      <c r="H80" s="143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116" t="s">
        <v>162</v>
      </c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118" t="s">
        <v>2</v>
      </c>
      <c r="B82" s="119"/>
      <c r="C82" s="118" t="s">
        <v>163</v>
      </c>
      <c r="D82" s="118" t="s">
        <v>130</v>
      </c>
      <c r="E82" s="118" t="s">
        <v>98</v>
      </c>
      <c r="F82" s="120" t="s">
        <v>131</v>
      </c>
      <c r="G82" s="121" t="s">
        <v>132</v>
      </c>
      <c r="H82" s="7"/>
      <c r="I82" s="121" t="s">
        <v>153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12"/>
      <c r="B83" s="119"/>
      <c r="C83" s="12"/>
      <c r="D83" s="12"/>
      <c r="E83" s="12"/>
      <c r="F83" s="12"/>
      <c r="G83" s="122" t="s">
        <v>67</v>
      </c>
      <c r="H83" s="122" t="s">
        <v>134</v>
      </c>
      <c r="I83" s="122" t="s">
        <v>103</v>
      </c>
      <c r="J83" s="122" t="s">
        <v>104</v>
      </c>
      <c r="K83" s="122" t="s">
        <v>105</v>
      </c>
      <c r="L83" s="122" t="s">
        <v>106</v>
      </c>
      <c r="M83" s="122" t="s">
        <v>84</v>
      </c>
      <c r="N83" s="122" t="s">
        <v>107</v>
      </c>
      <c r="O83" s="122" t="s">
        <v>108</v>
      </c>
      <c r="P83" s="122" t="s">
        <v>109</v>
      </c>
      <c r="Q83" s="122" t="s">
        <v>110</v>
      </c>
      <c r="R83" s="122" t="s">
        <v>111</v>
      </c>
      <c r="S83" s="122" t="s">
        <v>112</v>
      </c>
      <c r="T83" s="122" t="s">
        <v>113</v>
      </c>
      <c r="U83" s="123" t="s">
        <v>35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147">
        <f t="shared" ref="A84:A99" si="12">A83+1</f>
        <v>1</v>
      </c>
      <c r="B84" s="147"/>
      <c r="C84" s="148" t="s">
        <v>164</v>
      </c>
      <c r="D84" s="147" t="s">
        <v>144</v>
      </c>
      <c r="E84" s="149">
        <v>44761.0</v>
      </c>
      <c r="F84" s="150">
        <f t="shared" ref="F84:F99" si="13">DATEDIF(E84,TODAY(),"y")</f>
        <v>3</v>
      </c>
      <c r="G84" s="147" t="s">
        <v>165</v>
      </c>
      <c r="H84" s="147" t="s">
        <v>166</v>
      </c>
      <c r="I84" s="150">
        <v>0.0</v>
      </c>
      <c r="J84" s="150">
        <v>0.0</v>
      </c>
      <c r="K84" s="150">
        <v>0.0</v>
      </c>
      <c r="L84" s="150">
        <v>0.0</v>
      </c>
      <c r="M84" s="150">
        <v>1.0</v>
      </c>
      <c r="N84" s="150">
        <v>1.0</v>
      </c>
      <c r="O84" s="150">
        <v>0.0</v>
      </c>
      <c r="P84" s="150">
        <v>0.0</v>
      </c>
      <c r="Q84" s="150">
        <v>1.0</v>
      </c>
      <c r="R84" s="150">
        <v>1.0</v>
      </c>
      <c r="S84" s="150">
        <v>1.0</v>
      </c>
      <c r="T84" s="150">
        <v>0.0</v>
      </c>
      <c r="U84" s="151">
        <f t="shared" ref="U84:U99" si="14">SUM(I84:T84)</f>
        <v>5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125">
        <f t="shared" si="12"/>
        <v>2</v>
      </c>
      <c r="B85" s="125"/>
      <c r="C85" s="136" t="s">
        <v>167</v>
      </c>
      <c r="D85" s="125" t="s">
        <v>144</v>
      </c>
      <c r="E85" s="137">
        <v>44888.0</v>
      </c>
      <c r="F85" s="109">
        <f t="shared" si="13"/>
        <v>3</v>
      </c>
      <c r="G85" s="125" t="s">
        <v>168</v>
      </c>
      <c r="H85" s="125" t="s">
        <v>169</v>
      </c>
      <c r="I85" s="109">
        <v>1.0</v>
      </c>
      <c r="J85" s="109">
        <v>1.0</v>
      </c>
      <c r="K85" s="109">
        <v>1.0</v>
      </c>
      <c r="L85" s="109">
        <v>1.0</v>
      </c>
      <c r="M85" s="109">
        <v>1.0</v>
      </c>
      <c r="N85" s="109">
        <v>1.0</v>
      </c>
      <c r="O85" s="109">
        <v>1.0</v>
      </c>
      <c r="P85" s="109">
        <v>1.0</v>
      </c>
      <c r="Q85" s="109">
        <v>1.0</v>
      </c>
      <c r="R85" s="109">
        <v>1.0</v>
      </c>
      <c r="S85" s="109">
        <v>1.0</v>
      </c>
      <c r="T85" s="109">
        <v>1.0</v>
      </c>
      <c r="U85" s="86">
        <f t="shared" si="14"/>
        <v>12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125">
        <f t="shared" si="12"/>
        <v>3</v>
      </c>
      <c r="B86" s="125"/>
      <c r="C86" s="136" t="s">
        <v>170</v>
      </c>
      <c r="D86" s="125" t="s">
        <v>144</v>
      </c>
      <c r="E86" s="137">
        <v>44864.0</v>
      </c>
      <c r="F86" s="109">
        <f t="shared" si="13"/>
        <v>3</v>
      </c>
      <c r="G86" s="125" t="s">
        <v>171</v>
      </c>
      <c r="H86" s="125" t="s">
        <v>172</v>
      </c>
      <c r="I86" s="109">
        <v>1.0</v>
      </c>
      <c r="J86" s="109">
        <v>1.0</v>
      </c>
      <c r="K86" s="109">
        <v>1.0</v>
      </c>
      <c r="L86" s="109">
        <v>1.0</v>
      </c>
      <c r="M86" s="109">
        <v>1.0</v>
      </c>
      <c r="N86" s="109">
        <v>1.0</v>
      </c>
      <c r="O86" s="109">
        <v>1.0</v>
      </c>
      <c r="P86" s="109">
        <v>1.0</v>
      </c>
      <c r="Q86" s="109">
        <v>1.0</v>
      </c>
      <c r="R86" s="109">
        <v>1.0</v>
      </c>
      <c r="S86" s="109">
        <v>1.0</v>
      </c>
      <c r="T86" s="109">
        <v>1.0</v>
      </c>
      <c r="U86" s="86">
        <f t="shared" si="14"/>
        <v>12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125">
        <f t="shared" si="12"/>
        <v>4</v>
      </c>
      <c r="B87" s="125"/>
      <c r="C87" s="136" t="s">
        <v>173</v>
      </c>
      <c r="D87" s="125" t="s">
        <v>136</v>
      </c>
      <c r="E87" s="137">
        <v>44782.0</v>
      </c>
      <c r="F87" s="109">
        <f t="shared" si="13"/>
        <v>3</v>
      </c>
      <c r="G87" s="125" t="s">
        <v>174</v>
      </c>
      <c r="H87" s="125" t="s">
        <v>175</v>
      </c>
      <c r="I87" s="109">
        <v>1.0</v>
      </c>
      <c r="J87" s="109">
        <v>1.0</v>
      </c>
      <c r="K87" s="109">
        <v>1.0</v>
      </c>
      <c r="L87" s="109">
        <v>1.0</v>
      </c>
      <c r="M87" s="109">
        <v>1.0</v>
      </c>
      <c r="N87" s="109">
        <v>0.0</v>
      </c>
      <c r="O87" s="109">
        <v>1.0</v>
      </c>
      <c r="P87" s="109">
        <v>1.0</v>
      </c>
      <c r="Q87" s="109">
        <v>1.0</v>
      </c>
      <c r="R87" s="109">
        <v>1.0</v>
      </c>
      <c r="S87" s="109">
        <v>1.0</v>
      </c>
      <c r="T87" s="109">
        <v>1.0</v>
      </c>
      <c r="U87" s="86">
        <f t="shared" si="14"/>
        <v>11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125">
        <f t="shared" si="12"/>
        <v>5</v>
      </c>
      <c r="B88" s="125"/>
      <c r="C88" s="136" t="s">
        <v>176</v>
      </c>
      <c r="D88" s="125" t="s">
        <v>144</v>
      </c>
      <c r="E88" s="137">
        <v>44671.0</v>
      </c>
      <c r="F88" s="109">
        <f t="shared" si="13"/>
        <v>4</v>
      </c>
      <c r="G88" s="125" t="s">
        <v>138</v>
      </c>
      <c r="H88" s="125" t="s">
        <v>177</v>
      </c>
      <c r="I88" s="109">
        <v>1.0</v>
      </c>
      <c r="J88" s="109">
        <v>1.0</v>
      </c>
      <c r="K88" s="109">
        <v>0.0</v>
      </c>
      <c r="L88" s="109">
        <v>0.0</v>
      </c>
      <c r="M88" s="109">
        <v>0.0</v>
      </c>
      <c r="N88" s="109">
        <v>0.0</v>
      </c>
      <c r="O88" s="109">
        <v>1.0</v>
      </c>
      <c r="P88" s="109">
        <v>1.0</v>
      </c>
      <c r="Q88" s="109">
        <v>1.0</v>
      </c>
      <c r="R88" s="109">
        <v>1.0</v>
      </c>
      <c r="S88" s="109">
        <v>1.0</v>
      </c>
      <c r="T88" s="109">
        <v>1.0</v>
      </c>
      <c r="U88" s="86">
        <f t="shared" si="14"/>
        <v>8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125">
        <f t="shared" si="12"/>
        <v>6</v>
      </c>
      <c r="B89" s="125"/>
      <c r="C89" s="136" t="s">
        <v>178</v>
      </c>
      <c r="D89" s="125" t="s">
        <v>144</v>
      </c>
      <c r="E89" s="137">
        <v>44670.0</v>
      </c>
      <c r="F89" s="109">
        <f t="shared" si="13"/>
        <v>4</v>
      </c>
      <c r="G89" s="125" t="s">
        <v>179</v>
      </c>
      <c r="H89" s="125" t="s">
        <v>180</v>
      </c>
      <c r="I89" s="109">
        <v>1.0</v>
      </c>
      <c r="J89" s="109">
        <v>1.0</v>
      </c>
      <c r="K89" s="109">
        <v>0.0</v>
      </c>
      <c r="L89" s="109">
        <v>0.0</v>
      </c>
      <c r="M89" s="109">
        <v>1.0</v>
      </c>
      <c r="N89" s="109">
        <v>1.0</v>
      </c>
      <c r="O89" s="109">
        <v>1.0</v>
      </c>
      <c r="P89" s="109">
        <v>1.0</v>
      </c>
      <c r="Q89" s="109">
        <v>1.0</v>
      </c>
      <c r="R89" s="109">
        <v>1.0</v>
      </c>
      <c r="S89" s="109">
        <v>1.0</v>
      </c>
      <c r="T89" s="109">
        <v>1.0</v>
      </c>
      <c r="U89" s="86">
        <f t="shared" si="14"/>
        <v>10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125">
        <f t="shared" si="12"/>
        <v>7</v>
      </c>
      <c r="B90" s="125"/>
      <c r="C90" s="136" t="s">
        <v>181</v>
      </c>
      <c r="D90" s="125" t="s">
        <v>136</v>
      </c>
      <c r="E90" s="137">
        <v>44542.0</v>
      </c>
      <c r="F90" s="109">
        <f t="shared" si="13"/>
        <v>4</v>
      </c>
      <c r="G90" s="125" t="s">
        <v>182</v>
      </c>
      <c r="H90" s="125" t="s">
        <v>183</v>
      </c>
      <c r="I90" s="109">
        <v>0.0</v>
      </c>
      <c r="J90" s="109">
        <v>0.0</v>
      </c>
      <c r="K90" s="109">
        <v>1.0</v>
      </c>
      <c r="L90" s="109">
        <v>1.0</v>
      </c>
      <c r="M90" s="109">
        <v>0.0</v>
      </c>
      <c r="N90" s="109">
        <v>0.0</v>
      </c>
      <c r="O90" s="109">
        <v>0.0</v>
      </c>
      <c r="P90" s="109">
        <v>1.0</v>
      </c>
      <c r="Q90" s="109">
        <v>1.0</v>
      </c>
      <c r="R90" s="109">
        <v>1.0</v>
      </c>
      <c r="S90" s="109">
        <v>1.0</v>
      </c>
      <c r="T90" s="109">
        <v>1.0</v>
      </c>
      <c r="U90" s="86">
        <f t="shared" si="14"/>
        <v>7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125">
        <f t="shared" si="12"/>
        <v>8</v>
      </c>
      <c r="B91" s="125"/>
      <c r="C91" s="136" t="s">
        <v>184</v>
      </c>
      <c r="D91" s="125" t="s">
        <v>185</v>
      </c>
      <c r="E91" s="137">
        <v>44519.0</v>
      </c>
      <c r="F91" s="109">
        <f t="shared" si="13"/>
        <v>4</v>
      </c>
      <c r="G91" s="125" t="s">
        <v>186</v>
      </c>
      <c r="H91" s="125" t="s">
        <v>187</v>
      </c>
      <c r="I91" s="109">
        <v>1.0</v>
      </c>
      <c r="J91" s="109">
        <v>1.0</v>
      </c>
      <c r="K91" s="109">
        <v>0.0</v>
      </c>
      <c r="L91" s="109">
        <v>0.0</v>
      </c>
      <c r="M91" s="109">
        <v>0.0</v>
      </c>
      <c r="N91" s="109">
        <v>1.0</v>
      </c>
      <c r="O91" s="109">
        <v>1.0</v>
      </c>
      <c r="P91" s="109">
        <v>1.0</v>
      </c>
      <c r="Q91" s="109">
        <v>1.0</v>
      </c>
      <c r="R91" s="109">
        <v>1.0</v>
      </c>
      <c r="S91" s="109">
        <v>1.0</v>
      </c>
      <c r="T91" s="109">
        <v>1.0</v>
      </c>
      <c r="U91" s="86">
        <f t="shared" si="14"/>
        <v>9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125">
        <f t="shared" si="12"/>
        <v>9</v>
      </c>
      <c r="B92" s="125"/>
      <c r="C92" s="136" t="s">
        <v>188</v>
      </c>
      <c r="D92" s="125" t="s">
        <v>144</v>
      </c>
      <c r="E92" s="137">
        <v>44496.0</v>
      </c>
      <c r="F92" s="109">
        <f t="shared" si="13"/>
        <v>4</v>
      </c>
      <c r="G92" s="125" t="s">
        <v>189</v>
      </c>
      <c r="H92" s="125" t="s">
        <v>190</v>
      </c>
      <c r="I92" s="109">
        <v>1.0</v>
      </c>
      <c r="J92" s="109">
        <v>1.0</v>
      </c>
      <c r="K92" s="109">
        <v>1.0</v>
      </c>
      <c r="L92" s="109">
        <v>1.0</v>
      </c>
      <c r="M92" s="109">
        <v>1.0</v>
      </c>
      <c r="N92" s="109">
        <v>0.0</v>
      </c>
      <c r="O92" s="109">
        <v>1.0</v>
      </c>
      <c r="P92" s="109">
        <v>0.0</v>
      </c>
      <c r="Q92" s="109">
        <v>1.0</v>
      </c>
      <c r="R92" s="109">
        <v>1.0</v>
      </c>
      <c r="S92" s="109">
        <v>1.0</v>
      </c>
      <c r="T92" s="109">
        <v>0.0</v>
      </c>
      <c r="U92" s="86">
        <f t="shared" si="14"/>
        <v>9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125">
        <f t="shared" si="12"/>
        <v>10</v>
      </c>
      <c r="B93" s="125"/>
      <c r="C93" s="136" t="s">
        <v>191</v>
      </c>
      <c r="D93" s="125" t="s">
        <v>144</v>
      </c>
      <c r="E93" s="137">
        <v>44448.0</v>
      </c>
      <c r="F93" s="109">
        <f t="shared" si="13"/>
        <v>4</v>
      </c>
      <c r="G93" s="125" t="s">
        <v>192</v>
      </c>
      <c r="H93" s="125" t="s">
        <v>193</v>
      </c>
      <c r="I93" s="109">
        <v>0.0</v>
      </c>
      <c r="J93" s="109">
        <v>0.0</v>
      </c>
      <c r="K93" s="109">
        <v>0.0</v>
      </c>
      <c r="L93" s="109">
        <v>0.0</v>
      </c>
      <c r="M93" s="109">
        <v>1.0</v>
      </c>
      <c r="N93" s="109">
        <v>0.0</v>
      </c>
      <c r="O93" s="109">
        <v>0.0</v>
      </c>
      <c r="P93" s="109">
        <v>0.0</v>
      </c>
      <c r="Q93" s="109">
        <v>0.0</v>
      </c>
      <c r="R93" s="109">
        <v>1.0</v>
      </c>
      <c r="S93" s="109">
        <v>1.0</v>
      </c>
      <c r="T93" s="109">
        <v>0.0</v>
      </c>
      <c r="U93" s="86">
        <f t="shared" si="14"/>
        <v>3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125">
        <f t="shared" si="12"/>
        <v>11</v>
      </c>
      <c r="B94" s="125"/>
      <c r="C94" s="136" t="s">
        <v>194</v>
      </c>
      <c r="D94" s="125" t="s">
        <v>136</v>
      </c>
      <c r="E94" s="137">
        <v>44342.0</v>
      </c>
      <c r="F94" s="109">
        <f t="shared" si="13"/>
        <v>5</v>
      </c>
      <c r="G94" s="125" t="s">
        <v>117</v>
      </c>
      <c r="H94" s="125" t="s">
        <v>118</v>
      </c>
      <c r="I94" s="109">
        <v>1.0</v>
      </c>
      <c r="J94" s="109">
        <v>0.0</v>
      </c>
      <c r="K94" s="109">
        <v>0.0</v>
      </c>
      <c r="L94" s="109">
        <v>0.0</v>
      </c>
      <c r="M94" s="109">
        <v>0.0</v>
      </c>
      <c r="N94" s="109">
        <v>1.0</v>
      </c>
      <c r="O94" s="109">
        <v>1.0</v>
      </c>
      <c r="P94" s="109">
        <v>0.0</v>
      </c>
      <c r="Q94" s="109">
        <v>0.0</v>
      </c>
      <c r="R94" s="109">
        <v>1.0</v>
      </c>
      <c r="S94" s="109">
        <v>0.0</v>
      </c>
      <c r="T94" s="109">
        <v>1.0</v>
      </c>
      <c r="U94" s="86">
        <f t="shared" si="14"/>
        <v>5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125">
        <f t="shared" si="12"/>
        <v>12</v>
      </c>
      <c r="B95" s="125"/>
      <c r="C95" s="136" t="s">
        <v>195</v>
      </c>
      <c r="D95" s="125" t="s">
        <v>146</v>
      </c>
      <c r="E95" s="137">
        <v>44305.0</v>
      </c>
      <c r="F95" s="109">
        <f t="shared" si="13"/>
        <v>5</v>
      </c>
      <c r="G95" s="125" t="s">
        <v>196</v>
      </c>
      <c r="H95" s="125" t="s">
        <v>197</v>
      </c>
      <c r="I95" s="109">
        <v>1.0</v>
      </c>
      <c r="J95" s="109">
        <v>1.0</v>
      </c>
      <c r="K95" s="109">
        <v>0.0</v>
      </c>
      <c r="L95" s="109">
        <v>0.0</v>
      </c>
      <c r="M95" s="109">
        <v>0.0</v>
      </c>
      <c r="N95" s="109">
        <v>1.0</v>
      </c>
      <c r="O95" s="109">
        <v>0.0</v>
      </c>
      <c r="P95" s="109">
        <v>1.0</v>
      </c>
      <c r="Q95" s="109">
        <v>1.0</v>
      </c>
      <c r="R95" s="109">
        <v>0.0</v>
      </c>
      <c r="S95" s="109">
        <v>1.0</v>
      </c>
      <c r="T95" s="109">
        <v>1.0</v>
      </c>
      <c r="U95" s="86">
        <f t="shared" si="14"/>
        <v>7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125">
        <f t="shared" si="12"/>
        <v>13</v>
      </c>
      <c r="B96" s="125"/>
      <c r="C96" s="136" t="s">
        <v>198</v>
      </c>
      <c r="D96" s="125" t="s">
        <v>136</v>
      </c>
      <c r="E96" s="137">
        <v>44267.0</v>
      </c>
      <c r="F96" s="109">
        <f t="shared" si="13"/>
        <v>5</v>
      </c>
      <c r="G96" s="125" t="s">
        <v>199</v>
      </c>
      <c r="H96" s="125" t="s">
        <v>200</v>
      </c>
      <c r="I96" s="109">
        <v>0.0</v>
      </c>
      <c r="J96" s="109">
        <v>0.0</v>
      </c>
      <c r="K96" s="109">
        <v>0.0</v>
      </c>
      <c r="L96" s="109">
        <v>0.0</v>
      </c>
      <c r="M96" s="109">
        <v>0.0</v>
      </c>
      <c r="N96" s="109">
        <v>1.0</v>
      </c>
      <c r="O96" s="109">
        <v>1.0</v>
      </c>
      <c r="P96" s="109">
        <v>0.0</v>
      </c>
      <c r="Q96" s="109">
        <v>0.0</v>
      </c>
      <c r="R96" s="109">
        <v>1.0</v>
      </c>
      <c r="S96" s="109">
        <v>1.0</v>
      </c>
      <c r="T96" s="109">
        <v>0.0</v>
      </c>
      <c r="U96" s="86">
        <f t="shared" si="14"/>
        <v>4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125">
        <f t="shared" si="12"/>
        <v>14</v>
      </c>
      <c r="B97" s="125"/>
      <c r="C97" s="136" t="s">
        <v>201</v>
      </c>
      <c r="D97" s="125" t="s">
        <v>136</v>
      </c>
      <c r="E97" s="137">
        <v>44151.0</v>
      </c>
      <c r="F97" s="109">
        <f t="shared" si="13"/>
        <v>5</v>
      </c>
      <c r="G97" s="125" t="s">
        <v>202</v>
      </c>
      <c r="H97" s="125" t="s">
        <v>203</v>
      </c>
      <c r="I97" s="109">
        <v>0.0</v>
      </c>
      <c r="J97" s="109">
        <v>0.0</v>
      </c>
      <c r="K97" s="109">
        <v>0.0</v>
      </c>
      <c r="L97" s="109">
        <v>0.0</v>
      </c>
      <c r="M97" s="109">
        <v>1.0</v>
      </c>
      <c r="N97" s="109">
        <v>0.0</v>
      </c>
      <c r="O97" s="109">
        <v>1.0</v>
      </c>
      <c r="P97" s="109">
        <v>1.0</v>
      </c>
      <c r="Q97" s="109">
        <v>0.0</v>
      </c>
      <c r="R97" s="109">
        <v>0.0</v>
      </c>
      <c r="S97" s="109">
        <v>1.0</v>
      </c>
      <c r="T97" s="109">
        <v>0.0</v>
      </c>
      <c r="U97" s="86">
        <f t="shared" si="14"/>
        <v>4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125">
        <f t="shared" si="12"/>
        <v>15</v>
      </c>
      <c r="B98" s="125"/>
      <c r="C98" s="136" t="s">
        <v>204</v>
      </c>
      <c r="D98" s="125" t="s">
        <v>144</v>
      </c>
      <c r="E98" s="137">
        <v>44148.0</v>
      </c>
      <c r="F98" s="109">
        <f t="shared" si="13"/>
        <v>5</v>
      </c>
      <c r="G98" s="125" t="s">
        <v>205</v>
      </c>
      <c r="H98" s="125" t="s">
        <v>206</v>
      </c>
      <c r="I98" s="109">
        <v>1.0</v>
      </c>
      <c r="J98" s="109">
        <v>1.0</v>
      </c>
      <c r="K98" s="109">
        <v>1.0</v>
      </c>
      <c r="L98" s="109">
        <v>0.0</v>
      </c>
      <c r="M98" s="109">
        <v>0.0</v>
      </c>
      <c r="N98" s="109">
        <v>0.0</v>
      </c>
      <c r="O98" s="109">
        <v>1.0</v>
      </c>
      <c r="P98" s="109">
        <v>1.0</v>
      </c>
      <c r="Q98" s="109">
        <v>1.0</v>
      </c>
      <c r="R98" s="109">
        <v>1.0</v>
      </c>
      <c r="S98" s="109">
        <v>1.0</v>
      </c>
      <c r="T98" s="109">
        <v>1.0</v>
      </c>
      <c r="U98" s="86">
        <f t="shared" si="14"/>
        <v>9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125">
        <f t="shared" si="12"/>
        <v>16</v>
      </c>
      <c r="B99" s="125"/>
      <c r="C99" s="90" t="s">
        <v>207</v>
      </c>
      <c r="D99" s="125" t="s">
        <v>144</v>
      </c>
      <c r="E99" s="152">
        <v>44120.0</v>
      </c>
      <c r="F99" s="109">
        <f t="shared" si="13"/>
        <v>5</v>
      </c>
      <c r="G99" s="126" t="s">
        <v>208</v>
      </c>
      <c r="H99" s="126" t="s">
        <v>209</v>
      </c>
      <c r="I99" s="109">
        <v>1.0</v>
      </c>
      <c r="J99" s="109">
        <v>1.0</v>
      </c>
      <c r="K99" s="109">
        <v>1.0</v>
      </c>
      <c r="L99" s="109">
        <v>1.0</v>
      </c>
      <c r="M99" s="109">
        <v>1.0</v>
      </c>
      <c r="N99" s="109">
        <v>1.0</v>
      </c>
      <c r="O99" s="109">
        <v>1.0</v>
      </c>
      <c r="P99" s="109">
        <v>1.0</v>
      </c>
      <c r="Q99" s="109">
        <v>1.0</v>
      </c>
      <c r="R99" s="109">
        <v>1.0</v>
      </c>
      <c r="S99" s="109">
        <v>1.0</v>
      </c>
      <c r="T99" s="109">
        <v>1.0</v>
      </c>
      <c r="U99" s="86">
        <f t="shared" si="14"/>
        <v>12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153"/>
      <c r="B100" s="153"/>
      <c r="C100" s="154" t="s">
        <v>35</v>
      </c>
      <c r="D100" s="26"/>
      <c r="E100" s="26"/>
      <c r="F100" s="26"/>
      <c r="G100" s="26"/>
      <c r="H100" s="7"/>
      <c r="I100" s="155">
        <f t="shared" ref="I100:U100" si="15">SUM(I65:I99)</f>
        <v>15</v>
      </c>
      <c r="J100" s="155">
        <f t="shared" si="15"/>
        <v>14</v>
      </c>
      <c r="K100" s="155">
        <f t="shared" si="15"/>
        <v>10</v>
      </c>
      <c r="L100" s="155">
        <f t="shared" si="15"/>
        <v>10</v>
      </c>
      <c r="M100" s="155">
        <f t="shared" si="15"/>
        <v>13</v>
      </c>
      <c r="N100" s="155">
        <f t="shared" si="15"/>
        <v>13</v>
      </c>
      <c r="O100" s="155">
        <f t="shared" si="15"/>
        <v>16</v>
      </c>
      <c r="P100" s="155">
        <f t="shared" si="15"/>
        <v>13</v>
      </c>
      <c r="Q100" s="155">
        <f t="shared" si="15"/>
        <v>15</v>
      </c>
      <c r="R100" s="155">
        <f t="shared" si="15"/>
        <v>18</v>
      </c>
      <c r="S100" s="155">
        <f t="shared" si="15"/>
        <v>19</v>
      </c>
      <c r="T100" s="155">
        <f t="shared" si="15"/>
        <v>15</v>
      </c>
      <c r="U100" s="112">
        <f t="shared" si="15"/>
        <v>171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116" t="s">
        <v>210</v>
      </c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50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118" t="s">
        <v>2</v>
      </c>
      <c r="B103" s="119"/>
      <c r="C103" s="118" t="s">
        <v>211</v>
      </c>
      <c r="D103" s="118" t="s">
        <v>130</v>
      </c>
      <c r="E103" s="118" t="s">
        <v>98</v>
      </c>
      <c r="F103" s="120" t="s">
        <v>131</v>
      </c>
      <c r="G103" s="121" t="s">
        <v>132</v>
      </c>
      <c r="H103" s="7"/>
      <c r="I103" s="121" t="s">
        <v>212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12"/>
      <c r="B104" s="119"/>
      <c r="C104" s="12"/>
      <c r="D104" s="12"/>
      <c r="E104" s="12"/>
      <c r="F104" s="12"/>
      <c r="G104" s="122" t="s">
        <v>67</v>
      </c>
      <c r="H104" s="122" t="s">
        <v>134</v>
      </c>
      <c r="I104" s="122" t="s">
        <v>103</v>
      </c>
      <c r="J104" s="122" t="s">
        <v>104</v>
      </c>
      <c r="K104" s="122" t="s">
        <v>105</v>
      </c>
      <c r="L104" s="122" t="s">
        <v>106</v>
      </c>
      <c r="M104" s="122" t="s">
        <v>84</v>
      </c>
      <c r="N104" s="122" t="s">
        <v>107</v>
      </c>
      <c r="O104" s="122" t="s">
        <v>108</v>
      </c>
      <c r="P104" s="122" t="s">
        <v>109</v>
      </c>
      <c r="Q104" s="122" t="s">
        <v>110</v>
      </c>
      <c r="R104" s="122" t="s">
        <v>111</v>
      </c>
      <c r="S104" s="122" t="s">
        <v>112</v>
      </c>
      <c r="T104" s="122" t="s">
        <v>113</v>
      </c>
      <c r="U104" s="123" t="s">
        <v>35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133">
        <v>1.0</v>
      </c>
      <c r="B105" s="133"/>
      <c r="C105" s="133">
        <v>2.0</v>
      </c>
      <c r="D105" s="133">
        <v>3.0</v>
      </c>
      <c r="E105" s="133">
        <v>4.0</v>
      </c>
      <c r="F105" s="133"/>
      <c r="G105" s="133">
        <v>5.0</v>
      </c>
      <c r="H105" s="133">
        <v>6.0</v>
      </c>
      <c r="I105" s="133">
        <v>7.0</v>
      </c>
      <c r="J105" s="133">
        <v>8.0</v>
      </c>
      <c r="K105" s="133">
        <v>9.0</v>
      </c>
      <c r="L105" s="133">
        <v>10.0</v>
      </c>
      <c r="M105" s="133">
        <v>11.0</v>
      </c>
      <c r="N105" s="133">
        <v>12.0</v>
      </c>
      <c r="O105" s="133">
        <v>13.0</v>
      </c>
      <c r="P105" s="133">
        <v>14.0</v>
      </c>
      <c r="Q105" s="133">
        <v>15.0</v>
      </c>
      <c r="R105" s="133">
        <v>16.0</v>
      </c>
      <c r="S105" s="133">
        <v>17.0</v>
      </c>
      <c r="T105" s="133">
        <v>18.0</v>
      </c>
      <c r="U105" s="11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125">
        <v>1.0</v>
      </c>
      <c r="B106" s="125"/>
      <c r="C106" s="156" t="s">
        <v>213</v>
      </c>
      <c r="D106" s="156" t="s">
        <v>144</v>
      </c>
      <c r="E106" s="157">
        <v>42045.0</v>
      </c>
      <c r="F106" s="109">
        <v>11.0</v>
      </c>
      <c r="G106" s="158" t="s">
        <v>214</v>
      </c>
      <c r="H106" s="159" t="s">
        <v>121</v>
      </c>
      <c r="I106" s="160">
        <v>0.0</v>
      </c>
      <c r="J106" s="160">
        <v>0.0</v>
      </c>
      <c r="K106" s="160">
        <v>0.0</v>
      </c>
      <c r="L106" s="160">
        <v>1.0</v>
      </c>
      <c r="M106" s="160">
        <v>0.0</v>
      </c>
      <c r="N106" s="160">
        <v>0.0</v>
      </c>
      <c r="O106" s="160">
        <v>0.0</v>
      </c>
      <c r="P106" s="160">
        <v>0.0</v>
      </c>
      <c r="Q106" s="160">
        <v>1.0</v>
      </c>
      <c r="R106" s="160">
        <v>0.0</v>
      </c>
      <c r="S106" s="160">
        <v>0.0</v>
      </c>
      <c r="T106" s="160">
        <v>0.0</v>
      </c>
      <c r="U106" s="86">
        <f>SUM(I106:T106)</f>
        <v>2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125">
        <f t="shared" ref="A107:A181" si="16">A106+1</f>
        <v>2</v>
      </c>
      <c r="B107" s="125"/>
      <c r="C107" s="156" t="s">
        <v>215</v>
      </c>
      <c r="D107" s="156" t="s">
        <v>216</v>
      </c>
      <c r="E107" s="157">
        <v>43542.0</v>
      </c>
      <c r="F107" s="109">
        <f t="shared" ref="F107:F181" si="17">DATEDIF(E107,TODAY(),"y")</f>
        <v>7</v>
      </c>
      <c r="G107" s="161" t="s">
        <v>214</v>
      </c>
      <c r="H107" s="161" t="s">
        <v>217</v>
      </c>
      <c r="I107" s="160">
        <v>1.0</v>
      </c>
      <c r="J107" s="160">
        <v>1.0</v>
      </c>
      <c r="K107" s="160">
        <v>1.0</v>
      </c>
      <c r="L107" s="160">
        <v>1.0</v>
      </c>
      <c r="M107" s="160">
        <v>1.0</v>
      </c>
      <c r="N107" s="160">
        <v>1.0</v>
      </c>
      <c r="O107" s="160">
        <v>1.0</v>
      </c>
      <c r="P107" s="160">
        <v>1.0</v>
      </c>
      <c r="Q107" s="160">
        <v>1.0</v>
      </c>
      <c r="R107" s="160">
        <v>1.0</v>
      </c>
      <c r="S107" s="160">
        <v>1.0</v>
      </c>
      <c r="T107" s="160">
        <v>1.0</v>
      </c>
      <c r="U107" s="90">
        <v>12.0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125">
        <f t="shared" si="16"/>
        <v>3</v>
      </c>
      <c r="B108" s="125"/>
      <c r="C108" s="156" t="s">
        <v>218</v>
      </c>
      <c r="D108" s="156" t="s">
        <v>219</v>
      </c>
      <c r="E108" s="157">
        <v>41707.0</v>
      </c>
      <c r="F108" s="109">
        <f t="shared" si="17"/>
        <v>12</v>
      </c>
      <c r="G108" s="161" t="s">
        <v>220</v>
      </c>
      <c r="H108" s="161" t="s">
        <v>221</v>
      </c>
      <c r="I108" s="160">
        <v>1.0</v>
      </c>
      <c r="J108" s="160">
        <v>0.0</v>
      </c>
      <c r="K108" s="160">
        <v>0.0</v>
      </c>
      <c r="L108" s="160">
        <v>0.0</v>
      </c>
      <c r="M108" s="160">
        <v>0.0</v>
      </c>
      <c r="N108" s="160">
        <v>1.0</v>
      </c>
      <c r="O108" s="160">
        <v>0.0</v>
      </c>
      <c r="P108" s="160">
        <v>0.0</v>
      </c>
      <c r="Q108" s="160">
        <v>0.0</v>
      </c>
      <c r="R108" s="160">
        <v>0.0</v>
      </c>
      <c r="S108" s="160">
        <v>0.0</v>
      </c>
      <c r="T108" s="160">
        <v>0.0</v>
      </c>
      <c r="U108" s="86">
        <f t="shared" ref="U108:U112" si="18">SUM(I108:T108)</f>
        <v>2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125">
        <f t="shared" si="16"/>
        <v>4</v>
      </c>
      <c r="B109" s="125"/>
      <c r="C109" s="156" t="s">
        <v>222</v>
      </c>
      <c r="D109" s="156" t="s">
        <v>216</v>
      </c>
      <c r="E109" s="157">
        <v>43537.0</v>
      </c>
      <c r="F109" s="109">
        <f t="shared" si="17"/>
        <v>7</v>
      </c>
      <c r="G109" s="161" t="s">
        <v>223</v>
      </c>
      <c r="H109" s="161" t="s">
        <v>224</v>
      </c>
      <c r="I109" s="160">
        <v>1.0</v>
      </c>
      <c r="J109" s="160">
        <v>1.0</v>
      </c>
      <c r="K109" s="160">
        <v>1.0</v>
      </c>
      <c r="L109" s="160">
        <v>1.0</v>
      </c>
      <c r="M109" s="160">
        <v>1.0</v>
      </c>
      <c r="N109" s="160">
        <v>1.0</v>
      </c>
      <c r="O109" s="160">
        <v>1.0</v>
      </c>
      <c r="P109" s="160">
        <v>1.0</v>
      </c>
      <c r="Q109" s="160">
        <v>1.0</v>
      </c>
      <c r="R109" s="160">
        <v>1.0</v>
      </c>
      <c r="S109" s="160">
        <v>1.0</v>
      </c>
      <c r="T109" s="160">
        <v>1.0</v>
      </c>
      <c r="U109" s="86">
        <f t="shared" si="18"/>
        <v>12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125">
        <f t="shared" si="16"/>
        <v>5</v>
      </c>
      <c r="B110" s="125"/>
      <c r="C110" s="156" t="s">
        <v>225</v>
      </c>
      <c r="D110" s="156" t="s">
        <v>219</v>
      </c>
      <c r="E110" s="157">
        <v>42875.0</v>
      </c>
      <c r="F110" s="109">
        <f t="shared" si="17"/>
        <v>9</v>
      </c>
      <c r="G110" s="161" t="s">
        <v>226</v>
      </c>
      <c r="H110" s="161" t="s">
        <v>227</v>
      </c>
      <c r="I110" s="160">
        <v>0.0</v>
      </c>
      <c r="J110" s="160">
        <v>0.0</v>
      </c>
      <c r="K110" s="160">
        <v>0.0</v>
      </c>
      <c r="L110" s="160">
        <v>0.0</v>
      </c>
      <c r="M110" s="160">
        <v>0.0</v>
      </c>
      <c r="N110" s="160">
        <v>0.0</v>
      </c>
      <c r="O110" s="160">
        <v>0.0</v>
      </c>
      <c r="P110" s="160">
        <v>0.0</v>
      </c>
      <c r="Q110" s="160">
        <v>0.0</v>
      </c>
      <c r="R110" s="160">
        <v>0.0</v>
      </c>
      <c r="S110" s="160">
        <v>0.0</v>
      </c>
      <c r="T110" s="160">
        <v>0.0</v>
      </c>
      <c r="U110" s="86">
        <f t="shared" si="18"/>
        <v>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125">
        <f t="shared" si="16"/>
        <v>6</v>
      </c>
      <c r="B111" s="125"/>
      <c r="C111" s="156" t="s">
        <v>228</v>
      </c>
      <c r="D111" s="156" t="s">
        <v>219</v>
      </c>
      <c r="E111" s="157">
        <v>41657.0</v>
      </c>
      <c r="F111" s="109">
        <f t="shared" si="17"/>
        <v>12</v>
      </c>
      <c r="G111" s="161" t="s">
        <v>229</v>
      </c>
      <c r="H111" s="161" t="s">
        <v>230</v>
      </c>
      <c r="I111" s="160">
        <v>1.0</v>
      </c>
      <c r="J111" s="160">
        <v>0.0</v>
      </c>
      <c r="K111" s="160">
        <v>0.0</v>
      </c>
      <c r="L111" s="160">
        <v>1.0</v>
      </c>
      <c r="M111" s="160">
        <v>0.0</v>
      </c>
      <c r="N111" s="160">
        <v>0.0</v>
      </c>
      <c r="O111" s="160">
        <v>1.0</v>
      </c>
      <c r="P111" s="160">
        <v>0.0</v>
      </c>
      <c r="Q111" s="160">
        <v>0.0</v>
      </c>
      <c r="R111" s="160">
        <v>0.0</v>
      </c>
      <c r="S111" s="160">
        <v>0.0</v>
      </c>
      <c r="T111" s="160">
        <v>1.0</v>
      </c>
      <c r="U111" s="86">
        <f t="shared" si="18"/>
        <v>4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125">
        <f t="shared" si="16"/>
        <v>7</v>
      </c>
      <c r="B112" s="125"/>
      <c r="C112" s="156" t="s">
        <v>231</v>
      </c>
      <c r="D112" s="156" t="s">
        <v>216</v>
      </c>
      <c r="E112" s="157">
        <v>43004.0</v>
      </c>
      <c r="F112" s="109">
        <f t="shared" si="17"/>
        <v>8</v>
      </c>
      <c r="G112" s="161" t="s">
        <v>229</v>
      </c>
      <c r="H112" s="161" t="s">
        <v>230</v>
      </c>
      <c r="I112" s="160">
        <v>1.0</v>
      </c>
      <c r="J112" s="160">
        <v>1.0</v>
      </c>
      <c r="K112" s="160">
        <v>1.0</v>
      </c>
      <c r="L112" s="160">
        <v>1.0</v>
      </c>
      <c r="M112" s="160">
        <v>1.0</v>
      </c>
      <c r="N112" s="160">
        <v>1.0</v>
      </c>
      <c r="O112" s="160">
        <v>1.0</v>
      </c>
      <c r="P112" s="160">
        <v>1.0</v>
      </c>
      <c r="Q112" s="160">
        <v>1.0</v>
      </c>
      <c r="R112" s="160">
        <v>1.0</v>
      </c>
      <c r="S112" s="160">
        <v>1.0</v>
      </c>
      <c r="T112" s="160">
        <v>1.0</v>
      </c>
      <c r="U112" s="86">
        <f t="shared" si="18"/>
        <v>12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125">
        <f t="shared" si="16"/>
        <v>8</v>
      </c>
      <c r="B113" s="125"/>
      <c r="C113" s="156" t="s">
        <v>232</v>
      </c>
      <c r="D113" s="156" t="s">
        <v>216</v>
      </c>
      <c r="E113" s="157">
        <v>41355.0</v>
      </c>
      <c r="F113" s="109">
        <f t="shared" si="17"/>
        <v>13</v>
      </c>
      <c r="G113" s="161" t="s">
        <v>233</v>
      </c>
      <c r="H113" s="161" t="s">
        <v>234</v>
      </c>
      <c r="I113" s="160">
        <v>0.0</v>
      </c>
      <c r="J113" s="160">
        <v>1.0</v>
      </c>
      <c r="K113" s="160">
        <v>0.0</v>
      </c>
      <c r="L113" s="160">
        <v>0.0</v>
      </c>
      <c r="M113" s="160">
        <v>0.0</v>
      </c>
      <c r="N113" s="160">
        <v>0.0</v>
      </c>
      <c r="O113" s="160">
        <v>1.0</v>
      </c>
      <c r="P113" s="160">
        <v>0.0</v>
      </c>
      <c r="Q113" s="160">
        <v>0.0</v>
      </c>
      <c r="R113" s="160">
        <v>0.0</v>
      </c>
      <c r="S113" s="160">
        <v>1.0</v>
      </c>
      <c r="T113" s="160">
        <v>0.0</v>
      </c>
      <c r="U113" s="90">
        <v>3.0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125">
        <f t="shared" si="16"/>
        <v>9</v>
      </c>
      <c r="B114" s="125"/>
      <c r="C114" s="156" t="s">
        <v>235</v>
      </c>
      <c r="D114" s="156" t="s">
        <v>216</v>
      </c>
      <c r="E114" s="157">
        <v>42075.0</v>
      </c>
      <c r="F114" s="109">
        <f t="shared" si="17"/>
        <v>11</v>
      </c>
      <c r="G114" s="161" t="s">
        <v>236</v>
      </c>
      <c r="H114" s="161" t="s">
        <v>237</v>
      </c>
      <c r="I114" s="160">
        <v>1.0</v>
      </c>
      <c r="J114" s="160">
        <v>0.0</v>
      </c>
      <c r="K114" s="160">
        <v>0.0</v>
      </c>
      <c r="L114" s="160">
        <v>0.0</v>
      </c>
      <c r="M114" s="160">
        <v>1.0</v>
      </c>
      <c r="N114" s="160">
        <v>0.0</v>
      </c>
      <c r="O114" s="160">
        <v>0.0</v>
      </c>
      <c r="P114" s="160">
        <v>0.0</v>
      </c>
      <c r="Q114" s="160">
        <v>1.0</v>
      </c>
      <c r="R114" s="160">
        <v>0.0</v>
      </c>
      <c r="S114" s="160">
        <v>0.0</v>
      </c>
      <c r="T114" s="160">
        <v>1.0</v>
      </c>
      <c r="U114" s="86">
        <f>SUM(I114:T114)</f>
        <v>4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125">
        <f t="shared" si="16"/>
        <v>10</v>
      </c>
      <c r="B115" s="125"/>
      <c r="C115" s="156" t="s">
        <v>238</v>
      </c>
      <c r="D115" s="156" t="s">
        <v>216</v>
      </c>
      <c r="E115" s="162">
        <v>41708.0</v>
      </c>
      <c r="F115" s="109">
        <f t="shared" si="17"/>
        <v>12</v>
      </c>
      <c r="G115" s="161" t="s">
        <v>239</v>
      </c>
      <c r="H115" s="161" t="s">
        <v>240</v>
      </c>
      <c r="I115" s="160">
        <v>1.0</v>
      </c>
      <c r="J115" s="160">
        <v>0.0</v>
      </c>
      <c r="K115" s="160">
        <v>0.0</v>
      </c>
      <c r="L115" s="160">
        <v>1.0</v>
      </c>
      <c r="M115" s="160">
        <v>0.0</v>
      </c>
      <c r="N115" s="160">
        <v>0.0</v>
      </c>
      <c r="O115" s="160">
        <v>0.0</v>
      </c>
      <c r="P115" s="160">
        <v>1.0</v>
      </c>
      <c r="Q115" s="160">
        <v>0.0</v>
      </c>
      <c r="R115" s="160">
        <v>0.0</v>
      </c>
      <c r="S115" s="160">
        <v>0.0</v>
      </c>
      <c r="T115" s="160">
        <v>1.0</v>
      </c>
      <c r="U115" s="90">
        <v>4.0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125">
        <f t="shared" si="16"/>
        <v>11</v>
      </c>
      <c r="B116" s="147"/>
      <c r="C116" s="163" t="s">
        <v>241</v>
      </c>
      <c r="D116" s="161" t="s">
        <v>216</v>
      </c>
      <c r="E116" s="164">
        <v>40633.0</v>
      </c>
      <c r="F116" s="109">
        <f t="shared" si="17"/>
        <v>15</v>
      </c>
      <c r="G116" s="161" t="s">
        <v>242</v>
      </c>
      <c r="H116" s="161" t="s">
        <v>243</v>
      </c>
      <c r="I116" s="160">
        <v>0.0</v>
      </c>
      <c r="J116" s="160">
        <v>1.0</v>
      </c>
      <c r="K116" s="160">
        <v>0.0</v>
      </c>
      <c r="L116" s="160">
        <v>0.0</v>
      </c>
      <c r="M116" s="160">
        <v>0.0</v>
      </c>
      <c r="N116" s="160">
        <v>0.0</v>
      </c>
      <c r="O116" s="160">
        <v>0.0</v>
      </c>
      <c r="P116" s="160">
        <v>0.0</v>
      </c>
      <c r="Q116" s="160">
        <v>1.0</v>
      </c>
      <c r="R116" s="160">
        <v>0.0</v>
      </c>
      <c r="S116" s="160">
        <v>0.0</v>
      </c>
      <c r="T116" s="160">
        <v>0.0</v>
      </c>
      <c r="U116" s="86">
        <f t="shared" ref="U116:U118" si="19">SUM(I116:T116)</f>
        <v>2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125">
        <f t="shared" si="16"/>
        <v>12</v>
      </c>
      <c r="B117" s="125"/>
      <c r="C117" s="156" t="s">
        <v>244</v>
      </c>
      <c r="D117" s="156" t="s">
        <v>219</v>
      </c>
      <c r="E117" s="162">
        <v>42974.0</v>
      </c>
      <c r="F117" s="109">
        <f t="shared" si="17"/>
        <v>8</v>
      </c>
      <c r="G117" s="156" t="s">
        <v>242</v>
      </c>
      <c r="H117" s="156" t="s">
        <v>243</v>
      </c>
      <c r="I117" s="160">
        <v>1.0</v>
      </c>
      <c r="J117" s="160">
        <v>1.0</v>
      </c>
      <c r="K117" s="160">
        <v>1.0</v>
      </c>
      <c r="L117" s="160">
        <v>1.0</v>
      </c>
      <c r="M117" s="160">
        <v>1.0</v>
      </c>
      <c r="N117" s="160">
        <v>1.0</v>
      </c>
      <c r="O117" s="160">
        <v>1.0</v>
      </c>
      <c r="P117" s="160">
        <v>1.0</v>
      </c>
      <c r="Q117" s="160">
        <v>1.0</v>
      </c>
      <c r="R117" s="160">
        <v>1.0</v>
      </c>
      <c r="S117" s="160">
        <v>1.0</v>
      </c>
      <c r="T117" s="160">
        <v>1.0</v>
      </c>
      <c r="U117" s="86">
        <f t="shared" si="19"/>
        <v>12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125">
        <f t="shared" si="16"/>
        <v>13</v>
      </c>
      <c r="B118" s="125"/>
      <c r="C118" s="156" t="s">
        <v>245</v>
      </c>
      <c r="D118" s="156" t="s">
        <v>216</v>
      </c>
      <c r="E118" s="162">
        <v>42355.0</v>
      </c>
      <c r="F118" s="109">
        <f t="shared" si="17"/>
        <v>10</v>
      </c>
      <c r="G118" s="156" t="s">
        <v>246</v>
      </c>
      <c r="H118" s="156" t="s">
        <v>247</v>
      </c>
      <c r="I118" s="160">
        <v>0.0</v>
      </c>
      <c r="J118" s="160">
        <v>0.0</v>
      </c>
      <c r="K118" s="160">
        <v>0.0</v>
      </c>
      <c r="L118" s="160">
        <v>0.0</v>
      </c>
      <c r="M118" s="160">
        <v>1.0</v>
      </c>
      <c r="N118" s="160">
        <v>0.0</v>
      </c>
      <c r="O118" s="160">
        <v>1.0</v>
      </c>
      <c r="P118" s="160">
        <v>0.0</v>
      </c>
      <c r="Q118" s="160">
        <v>0.0</v>
      </c>
      <c r="R118" s="160">
        <v>0.0</v>
      </c>
      <c r="S118" s="160">
        <v>0.0</v>
      </c>
      <c r="T118" s="160">
        <v>1.0</v>
      </c>
      <c r="U118" s="86">
        <f t="shared" si="19"/>
        <v>3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125">
        <f t="shared" si="16"/>
        <v>14</v>
      </c>
      <c r="B119" s="125"/>
      <c r="C119" s="156" t="s">
        <v>248</v>
      </c>
      <c r="D119" s="156" t="s">
        <v>219</v>
      </c>
      <c r="E119" s="162">
        <v>40555.0</v>
      </c>
      <c r="F119" s="109">
        <f t="shared" si="17"/>
        <v>15</v>
      </c>
      <c r="G119" s="156" t="s">
        <v>249</v>
      </c>
      <c r="H119" s="156" t="s">
        <v>250</v>
      </c>
      <c r="I119" s="160">
        <v>0.0</v>
      </c>
      <c r="J119" s="160">
        <v>0.0</v>
      </c>
      <c r="K119" s="160">
        <v>0.0</v>
      </c>
      <c r="L119" s="160">
        <v>0.0</v>
      </c>
      <c r="M119" s="160">
        <v>0.0</v>
      </c>
      <c r="N119" s="160">
        <v>1.0</v>
      </c>
      <c r="O119" s="160">
        <v>0.0</v>
      </c>
      <c r="P119" s="160">
        <v>0.0</v>
      </c>
      <c r="Q119" s="160">
        <v>1.0</v>
      </c>
      <c r="R119" s="160">
        <v>0.0</v>
      </c>
      <c r="S119" s="160">
        <v>0.0</v>
      </c>
      <c r="T119" s="160">
        <v>1.0</v>
      </c>
      <c r="U119" s="90">
        <v>3.0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125">
        <f t="shared" si="16"/>
        <v>15</v>
      </c>
      <c r="B120" s="125"/>
      <c r="C120" s="156" t="s">
        <v>251</v>
      </c>
      <c r="D120" s="156" t="s">
        <v>216</v>
      </c>
      <c r="E120" s="162">
        <v>43197.0</v>
      </c>
      <c r="F120" s="109">
        <f t="shared" si="17"/>
        <v>8</v>
      </c>
      <c r="G120" s="156" t="s">
        <v>249</v>
      </c>
      <c r="H120" s="156" t="s">
        <v>250</v>
      </c>
      <c r="I120" s="160">
        <v>1.0</v>
      </c>
      <c r="J120" s="160">
        <v>1.0</v>
      </c>
      <c r="K120" s="160">
        <v>1.0</v>
      </c>
      <c r="L120" s="160">
        <v>0.0</v>
      </c>
      <c r="M120" s="160">
        <v>0.0</v>
      </c>
      <c r="N120" s="160">
        <v>0.0</v>
      </c>
      <c r="O120" s="160">
        <v>0.0</v>
      </c>
      <c r="P120" s="160">
        <v>0.0</v>
      </c>
      <c r="Q120" s="160">
        <v>0.0</v>
      </c>
      <c r="R120" s="160">
        <v>1.0</v>
      </c>
      <c r="S120" s="160">
        <v>0.0</v>
      </c>
      <c r="T120" s="160">
        <v>0.0</v>
      </c>
      <c r="U120" s="90">
        <v>4.0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125">
        <f t="shared" si="16"/>
        <v>16</v>
      </c>
      <c r="B121" s="125"/>
      <c r="C121" s="156" t="s">
        <v>252</v>
      </c>
      <c r="D121" s="156" t="s">
        <v>219</v>
      </c>
      <c r="E121" s="162">
        <v>41995.0</v>
      </c>
      <c r="F121" s="109">
        <f t="shared" si="17"/>
        <v>11</v>
      </c>
      <c r="G121" s="156" t="s">
        <v>253</v>
      </c>
      <c r="H121" s="156" t="s">
        <v>190</v>
      </c>
      <c r="I121" s="160">
        <v>0.0</v>
      </c>
      <c r="J121" s="160">
        <v>0.0</v>
      </c>
      <c r="K121" s="160">
        <v>0.0</v>
      </c>
      <c r="L121" s="160">
        <v>1.0</v>
      </c>
      <c r="M121" s="160">
        <v>0.0</v>
      </c>
      <c r="N121" s="160">
        <v>0.0</v>
      </c>
      <c r="O121" s="160">
        <v>1.0</v>
      </c>
      <c r="P121" s="160">
        <v>0.0</v>
      </c>
      <c r="Q121" s="160">
        <v>0.0</v>
      </c>
      <c r="R121" s="160">
        <v>1.0</v>
      </c>
      <c r="S121" s="160">
        <v>0.0</v>
      </c>
      <c r="T121" s="160">
        <v>1.0</v>
      </c>
      <c r="U121" s="86">
        <f t="shared" ref="U121:U124" si="20">SUM(I121:T121)</f>
        <v>4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125">
        <f t="shared" si="16"/>
        <v>17</v>
      </c>
      <c r="B122" s="125"/>
      <c r="C122" s="156" t="s">
        <v>254</v>
      </c>
      <c r="D122" s="156" t="s">
        <v>216</v>
      </c>
      <c r="E122" s="162">
        <v>42106.0</v>
      </c>
      <c r="F122" s="109">
        <f t="shared" si="17"/>
        <v>11</v>
      </c>
      <c r="G122" s="156" t="s">
        <v>255</v>
      </c>
      <c r="H122" s="156" t="s">
        <v>256</v>
      </c>
      <c r="I122" s="160">
        <v>1.0</v>
      </c>
      <c r="J122" s="160">
        <v>0.0</v>
      </c>
      <c r="K122" s="160">
        <v>0.0</v>
      </c>
      <c r="L122" s="160">
        <v>0.0</v>
      </c>
      <c r="M122" s="160">
        <v>1.0</v>
      </c>
      <c r="N122" s="160">
        <v>0.0</v>
      </c>
      <c r="O122" s="160">
        <v>0.0</v>
      </c>
      <c r="P122" s="160">
        <v>1.0</v>
      </c>
      <c r="Q122" s="160">
        <v>0.0</v>
      </c>
      <c r="R122" s="160">
        <v>0.0</v>
      </c>
      <c r="S122" s="160">
        <v>1.0</v>
      </c>
      <c r="T122" s="160">
        <v>0.0</v>
      </c>
      <c r="U122" s="86">
        <f t="shared" si="20"/>
        <v>4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125">
        <f t="shared" si="16"/>
        <v>18</v>
      </c>
      <c r="B123" s="125"/>
      <c r="C123" s="156" t="s">
        <v>257</v>
      </c>
      <c r="D123" s="156" t="s">
        <v>219</v>
      </c>
      <c r="E123" s="162">
        <v>41458.0</v>
      </c>
      <c r="F123" s="109">
        <f t="shared" si="17"/>
        <v>12</v>
      </c>
      <c r="G123" s="156" t="s">
        <v>258</v>
      </c>
      <c r="H123" s="156" t="s">
        <v>259</v>
      </c>
      <c r="I123" s="160">
        <v>1.0</v>
      </c>
      <c r="J123" s="160">
        <v>0.0</v>
      </c>
      <c r="K123" s="160">
        <v>1.0</v>
      </c>
      <c r="L123" s="160">
        <v>0.0</v>
      </c>
      <c r="M123" s="160">
        <v>0.0</v>
      </c>
      <c r="N123" s="160">
        <v>1.0</v>
      </c>
      <c r="O123" s="160">
        <v>0.0</v>
      </c>
      <c r="P123" s="160">
        <v>1.0</v>
      </c>
      <c r="Q123" s="160">
        <v>0.0</v>
      </c>
      <c r="R123" s="160">
        <v>0.0</v>
      </c>
      <c r="S123" s="160">
        <v>0.0</v>
      </c>
      <c r="T123" s="160">
        <v>1.0</v>
      </c>
      <c r="U123" s="86">
        <f t="shared" si="20"/>
        <v>5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125">
        <f t="shared" si="16"/>
        <v>19</v>
      </c>
      <c r="B124" s="125"/>
      <c r="C124" s="156" t="s">
        <v>260</v>
      </c>
      <c r="D124" s="156" t="s">
        <v>216</v>
      </c>
      <c r="E124" s="162">
        <v>41306.0</v>
      </c>
      <c r="F124" s="109">
        <f t="shared" si="17"/>
        <v>13</v>
      </c>
      <c r="G124" s="156" t="s">
        <v>261</v>
      </c>
      <c r="H124" s="156" t="s">
        <v>262</v>
      </c>
      <c r="I124" s="160">
        <v>0.0</v>
      </c>
      <c r="J124" s="160">
        <v>1.0</v>
      </c>
      <c r="K124" s="160">
        <v>0.0</v>
      </c>
      <c r="L124" s="160">
        <v>0.0</v>
      </c>
      <c r="M124" s="160">
        <v>0.0</v>
      </c>
      <c r="N124" s="160">
        <v>0.0</v>
      </c>
      <c r="O124" s="160">
        <v>1.0</v>
      </c>
      <c r="P124" s="160">
        <v>0.0</v>
      </c>
      <c r="Q124" s="160">
        <v>0.0</v>
      </c>
      <c r="R124" s="160">
        <v>0.0</v>
      </c>
      <c r="S124" s="160">
        <v>0.0</v>
      </c>
      <c r="T124" s="160">
        <v>0.0</v>
      </c>
      <c r="U124" s="86">
        <f t="shared" si="20"/>
        <v>2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125">
        <f t="shared" si="16"/>
        <v>20</v>
      </c>
      <c r="B125" s="125"/>
      <c r="C125" s="156" t="s">
        <v>263</v>
      </c>
      <c r="D125" s="156" t="s">
        <v>216</v>
      </c>
      <c r="E125" s="162">
        <v>42469.0</v>
      </c>
      <c r="F125" s="109">
        <f t="shared" si="17"/>
        <v>10</v>
      </c>
      <c r="G125" s="156" t="s">
        <v>264</v>
      </c>
      <c r="H125" s="156" t="s">
        <v>265</v>
      </c>
      <c r="I125" s="160">
        <v>1.0</v>
      </c>
      <c r="J125" s="160">
        <v>0.0</v>
      </c>
      <c r="K125" s="160">
        <v>0.0</v>
      </c>
      <c r="L125" s="160">
        <v>0.0</v>
      </c>
      <c r="M125" s="160">
        <v>0.0</v>
      </c>
      <c r="N125" s="160">
        <v>1.0</v>
      </c>
      <c r="O125" s="160">
        <v>0.0</v>
      </c>
      <c r="P125" s="160">
        <v>0.0</v>
      </c>
      <c r="Q125" s="160">
        <v>1.0</v>
      </c>
      <c r="R125" s="160">
        <v>0.0</v>
      </c>
      <c r="S125" s="160">
        <v>0.0</v>
      </c>
      <c r="T125" s="160">
        <v>1.0</v>
      </c>
      <c r="U125" s="90">
        <v>4.0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125">
        <f t="shared" si="16"/>
        <v>21</v>
      </c>
      <c r="B126" s="125"/>
      <c r="C126" s="156" t="s">
        <v>266</v>
      </c>
      <c r="D126" s="156" t="s">
        <v>216</v>
      </c>
      <c r="E126" s="162">
        <v>40622.0</v>
      </c>
      <c r="F126" s="109">
        <f t="shared" si="17"/>
        <v>15</v>
      </c>
      <c r="G126" s="156" t="s">
        <v>267</v>
      </c>
      <c r="H126" s="156" t="s">
        <v>268</v>
      </c>
      <c r="I126" s="160">
        <v>0.0</v>
      </c>
      <c r="J126" s="160">
        <v>1.0</v>
      </c>
      <c r="K126" s="160">
        <v>0.0</v>
      </c>
      <c r="L126" s="160">
        <v>0.0</v>
      </c>
      <c r="M126" s="160">
        <v>0.0</v>
      </c>
      <c r="N126" s="160">
        <v>0.0</v>
      </c>
      <c r="O126" s="160">
        <v>1.0</v>
      </c>
      <c r="P126" s="160">
        <v>0.0</v>
      </c>
      <c r="Q126" s="160">
        <v>0.0</v>
      </c>
      <c r="R126" s="160">
        <v>1.0</v>
      </c>
      <c r="S126" s="160">
        <v>0.0</v>
      </c>
      <c r="T126" s="160">
        <v>0.0</v>
      </c>
      <c r="U126" s="90">
        <v>3.0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125">
        <f t="shared" si="16"/>
        <v>22</v>
      </c>
      <c r="B127" s="125"/>
      <c r="C127" s="156" t="s">
        <v>269</v>
      </c>
      <c r="D127" s="156" t="s">
        <v>219</v>
      </c>
      <c r="E127" s="157">
        <v>41713.0</v>
      </c>
      <c r="F127" s="109">
        <f t="shared" si="17"/>
        <v>12</v>
      </c>
      <c r="G127" s="156" t="s">
        <v>270</v>
      </c>
      <c r="H127" s="156" t="s">
        <v>271</v>
      </c>
      <c r="I127" s="160">
        <v>1.0</v>
      </c>
      <c r="J127" s="160">
        <v>0.0</v>
      </c>
      <c r="K127" s="160">
        <v>0.0</v>
      </c>
      <c r="L127" s="160">
        <v>0.0</v>
      </c>
      <c r="M127" s="160">
        <v>0.0</v>
      </c>
      <c r="N127" s="160">
        <v>1.0</v>
      </c>
      <c r="O127" s="160">
        <v>0.0</v>
      </c>
      <c r="P127" s="160">
        <v>0.0</v>
      </c>
      <c r="Q127" s="160">
        <v>1.0</v>
      </c>
      <c r="R127" s="160">
        <v>0.0</v>
      </c>
      <c r="S127" s="160">
        <v>0.0</v>
      </c>
      <c r="T127" s="160">
        <v>1.0</v>
      </c>
      <c r="U127" s="90">
        <v>4.0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125">
        <f t="shared" si="16"/>
        <v>23</v>
      </c>
      <c r="B128" s="125"/>
      <c r="C128" s="156" t="s">
        <v>272</v>
      </c>
      <c r="D128" s="156" t="s">
        <v>219</v>
      </c>
      <c r="E128" s="162">
        <v>41612.0</v>
      </c>
      <c r="F128" s="109">
        <f t="shared" si="17"/>
        <v>12</v>
      </c>
      <c r="G128" s="156" t="s">
        <v>273</v>
      </c>
      <c r="H128" s="156" t="s">
        <v>274</v>
      </c>
      <c r="I128" s="160">
        <v>0.0</v>
      </c>
      <c r="J128" s="160">
        <v>1.0</v>
      </c>
      <c r="K128" s="160">
        <v>0.0</v>
      </c>
      <c r="L128" s="160">
        <v>0.0</v>
      </c>
      <c r="M128" s="160">
        <v>1.0</v>
      </c>
      <c r="N128" s="160">
        <v>0.0</v>
      </c>
      <c r="O128" s="160">
        <v>1.0</v>
      </c>
      <c r="P128" s="160">
        <v>0.0</v>
      </c>
      <c r="Q128" s="160">
        <v>0.0</v>
      </c>
      <c r="R128" s="160">
        <v>1.0</v>
      </c>
      <c r="S128" s="160">
        <v>0.0</v>
      </c>
      <c r="T128" s="160">
        <v>1.0</v>
      </c>
      <c r="U128" s="90">
        <v>5.0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125">
        <f t="shared" si="16"/>
        <v>24</v>
      </c>
      <c r="B129" s="125"/>
      <c r="C129" s="156" t="s">
        <v>275</v>
      </c>
      <c r="D129" s="156" t="s">
        <v>219</v>
      </c>
      <c r="E129" s="162">
        <v>41736.0</v>
      </c>
      <c r="F129" s="109">
        <f t="shared" si="17"/>
        <v>12</v>
      </c>
      <c r="G129" s="156" t="s">
        <v>276</v>
      </c>
      <c r="H129" s="156" t="s">
        <v>277</v>
      </c>
      <c r="I129" s="160">
        <v>1.0</v>
      </c>
      <c r="J129" s="160">
        <v>0.0</v>
      </c>
      <c r="K129" s="160">
        <v>0.0</v>
      </c>
      <c r="L129" s="160">
        <v>1.0</v>
      </c>
      <c r="M129" s="160">
        <v>0.0</v>
      </c>
      <c r="N129" s="160">
        <v>0.0</v>
      </c>
      <c r="O129" s="160">
        <v>0.0</v>
      </c>
      <c r="P129" s="160">
        <v>1.0</v>
      </c>
      <c r="Q129" s="160">
        <v>1.0</v>
      </c>
      <c r="R129" s="160">
        <v>0.0</v>
      </c>
      <c r="S129" s="160">
        <v>0.0</v>
      </c>
      <c r="T129" s="160">
        <v>0.0</v>
      </c>
      <c r="U129" s="90">
        <v>4.0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125">
        <f t="shared" si="16"/>
        <v>25</v>
      </c>
      <c r="B130" s="125"/>
      <c r="C130" s="156" t="s">
        <v>278</v>
      </c>
      <c r="D130" s="156" t="s">
        <v>216</v>
      </c>
      <c r="E130" s="162">
        <v>41787.0</v>
      </c>
      <c r="F130" s="109">
        <f t="shared" si="17"/>
        <v>12</v>
      </c>
      <c r="G130" s="156" t="s">
        <v>279</v>
      </c>
      <c r="H130" s="156" t="s">
        <v>280</v>
      </c>
      <c r="I130" s="160">
        <v>0.0</v>
      </c>
      <c r="J130" s="160">
        <v>1.0</v>
      </c>
      <c r="K130" s="160">
        <v>0.0</v>
      </c>
      <c r="L130" s="160">
        <v>0.0</v>
      </c>
      <c r="M130" s="160">
        <v>1.0</v>
      </c>
      <c r="N130" s="160">
        <v>0.0</v>
      </c>
      <c r="O130" s="160">
        <v>1.0</v>
      </c>
      <c r="P130" s="160">
        <v>0.0</v>
      </c>
      <c r="Q130" s="160">
        <v>0.0</v>
      </c>
      <c r="R130" s="160">
        <v>0.0</v>
      </c>
      <c r="S130" s="160">
        <v>0.0</v>
      </c>
      <c r="T130" s="160">
        <v>0.0</v>
      </c>
      <c r="U130" s="86">
        <f t="shared" ref="U130:U133" si="21">SUM(I130:T130)</f>
        <v>3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125">
        <f t="shared" si="16"/>
        <v>26</v>
      </c>
      <c r="B131" s="125"/>
      <c r="C131" s="156" t="s">
        <v>281</v>
      </c>
      <c r="D131" s="156" t="s">
        <v>216</v>
      </c>
      <c r="E131" s="157">
        <v>42931.0</v>
      </c>
      <c r="F131" s="109">
        <f t="shared" si="17"/>
        <v>8</v>
      </c>
      <c r="G131" s="156" t="s">
        <v>282</v>
      </c>
      <c r="H131" s="156" t="s">
        <v>283</v>
      </c>
      <c r="I131" s="160">
        <v>1.0</v>
      </c>
      <c r="J131" s="160">
        <v>0.0</v>
      </c>
      <c r="K131" s="160">
        <v>0.0</v>
      </c>
      <c r="L131" s="160">
        <v>1.0</v>
      </c>
      <c r="M131" s="160">
        <v>0.0</v>
      </c>
      <c r="N131" s="160">
        <v>0.0</v>
      </c>
      <c r="O131" s="160">
        <v>0.0</v>
      </c>
      <c r="P131" s="160">
        <v>1.0</v>
      </c>
      <c r="Q131" s="160">
        <v>0.0</v>
      </c>
      <c r="R131" s="160">
        <v>0.0</v>
      </c>
      <c r="S131" s="160">
        <v>0.0</v>
      </c>
      <c r="T131" s="160">
        <v>1.0</v>
      </c>
      <c r="U131" s="86">
        <f t="shared" si="21"/>
        <v>4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125">
        <f t="shared" si="16"/>
        <v>27</v>
      </c>
      <c r="B132" s="125"/>
      <c r="C132" s="156" t="s">
        <v>284</v>
      </c>
      <c r="D132" s="156" t="s">
        <v>219</v>
      </c>
      <c r="E132" s="157">
        <v>43585.0</v>
      </c>
      <c r="F132" s="109">
        <f t="shared" si="17"/>
        <v>7</v>
      </c>
      <c r="G132" s="156" t="s">
        <v>285</v>
      </c>
      <c r="H132" s="156" t="s">
        <v>286</v>
      </c>
      <c r="I132" s="160">
        <v>0.0</v>
      </c>
      <c r="J132" s="160">
        <v>1.0</v>
      </c>
      <c r="K132" s="160">
        <v>0.0</v>
      </c>
      <c r="L132" s="160">
        <v>1.0</v>
      </c>
      <c r="M132" s="160">
        <v>0.0</v>
      </c>
      <c r="N132" s="160">
        <v>0.0</v>
      </c>
      <c r="O132" s="160">
        <v>0.0</v>
      </c>
      <c r="P132" s="160">
        <v>0.0</v>
      </c>
      <c r="Q132" s="160">
        <v>0.0</v>
      </c>
      <c r="R132" s="160">
        <v>1.0</v>
      </c>
      <c r="S132" s="160">
        <v>0.0</v>
      </c>
      <c r="T132" s="160">
        <v>0.0</v>
      </c>
      <c r="U132" s="86">
        <f t="shared" si="21"/>
        <v>3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125">
        <f t="shared" si="16"/>
        <v>28</v>
      </c>
      <c r="B133" s="125"/>
      <c r="C133" s="156" t="s">
        <v>287</v>
      </c>
      <c r="D133" s="156" t="s">
        <v>219</v>
      </c>
      <c r="E133" s="157">
        <v>42701.0</v>
      </c>
      <c r="F133" s="109">
        <f t="shared" si="17"/>
        <v>9</v>
      </c>
      <c r="G133" s="156" t="s">
        <v>288</v>
      </c>
      <c r="H133" s="156" t="s">
        <v>289</v>
      </c>
      <c r="I133" s="160">
        <v>1.0</v>
      </c>
      <c r="J133" s="160">
        <v>0.0</v>
      </c>
      <c r="K133" s="160">
        <v>0.0</v>
      </c>
      <c r="L133" s="160">
        <v>0.0</v>
      </c>
      <c r="M133" s="160">
        <v>1.0</v>
      </c>
      <c r="N133" s="160">
        <v>0.0</v>
      </c>
      <c r="O133" s="160">
        <v>0.0</v>
      </c>
      <c r="P133" s="160">
        <v>0.0</v>
      </c>
      <c r="Q133" s="160">
        <v>1.0</v>
      </c>
      <c r="R133" s="160">
        <v>0.0</v>
      </c>
      <c r="S133" s="160">
        <v>0.0</v>
      </c>
      <c r="T133" s="160">
        <v>0.0</v>
      </c>
      <c r="U133" s="86">
        <f t="shared" si="21"/>
        <v>3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125">
        <f t="shared" si="16"/>
        <v>29</v>
      </c>
      <c r="B134" s="125"/>
      <c r="C134" s="156" t="s">
        <v>290</v>
      </c>
      <c r="D134" s="156" t="s">
        <v>216</v>
      </c>
      <c r="E134" s="162">
        <v>40785.0</v>
      </c>
      <c r="F134" s="109">
        <f t="shared" si="17"/>
        <v>14</v>
      </c>
      <c r="G134" s="156" t="s">
        <v>291</v>
      </c>
      <c r="H134" s="156" t="s">
        <v>292</v>
      </c>
      <c r="I134" s="160">
        <v>1.0</v>
      </c>
      <c r="J134" s="160">
        <v>0.0</v>
      </c>
      <c r="K134" s="160">
        <v>0.0</v>
      </c>
      <c r="L134" s="160">
        <v>0.0</v>
      </c>
      <c r="M134" s="160">
        <v>0.0</v>
      </c>
      <c r="N134" s="160">
        <v>0.0</v>
      </c>
      <c r="O134" s="160">
        <v>0.0</v>
      </c>
      <c r="P134" s="160">
        <v>0.0</v>
      </c>
      <c r="Q134" s="160">
        <v>0.0</v>
      </c>
      <c r="R134" s="160">
        <v>0.0</v>
      </c>
      <c r="S134" s="160">
        <v>0.0</v>
      </c>
      <c r="T134" s="160">
        <v>0.0</v>
      </c>
      <c r="U134" s="90">
        <v>1.0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125">
        <f t="shared" si="16"/>
        <v>30</v>
      </c>
      <c r="B135" s="125"/>
      <c r="C135" s="156" t="s">
        <v>293</v>
      </c>
      <c r="D135" s="156" t="s">
        <v>219</v>
      </c>
      <c r="E135" s="162">
        <v>42549.0</v>
      </c>
      <c r="F135" s="109">
        <f t="shared" si="17"/>
        <v>9</v>
      </c>
      <c r="G135" s="156" t="s">
        <v>294</v>
      </c>
      <c r="H135" s="156" t="s">
        <v>292</v>
      </c>
      <c r="I135" s="160">
        <v>0.0</v>
      </c>
      <c r="J135" s="160">
        <v>0.0</v>
      </c>
      <c r="K135" s="160">
        <v>0.0</v>
      </c>
      <c r="L135" s="160">
        <v>0.0</v>
      </c>
      <c r="M135" s="160">
        <v>0.0</v>
      </c>
      <c r="N135" s="160">
        <v>0.0</v>
      </c>
      <c r="O135" s="160">
        <v>0.0</v>
      </c>
      <c r="P135" s="160">
        <v>1.0</v>
      </c>
      <c r="Q135" s="160">
        <v>0.0</v>
      </c>
      <c r="R135" s="160">
        <v>0.0</v>
      </c>
      <c r="S135" s="160">
        <v>0.0</v>
      </c>
      <c r="T135" s="160">
        <v>0.0</v>
      </c>
      <c r="U135" s="90">
        <v>1.0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125">
        <f t="shared" si="16"/>
        <v>31</v>
      </c>
      <c r="B136" s="125"/>
      <c r="C136" s="156" t="s">
        <v>295</v>
      </c>
      <c r="D136" s="156" t="s">
        <v>219</v>
      </c>
      <c r="E136" s="162">
        <v>42191.0</v>
      </c>
      <c r="F136" s="109">
        <f t="shared" si="17"/>
        <v>10</v>
      </c>
      <c r="G136" s="156" t="s">
        <v>296</v>
      </c>
      <c r="H136" s="156" t="s">
        <v>297</v>
      </c>
      <c r="I136" s="160">
        <v>1.0</v>
      </c>
      <c r="J136" s="160">
        <v>0.0</v>
      </c>
      <c r="K136" s="160">
        <v>0.0</v>
      </c>
      <c r="L136" s="160">
        <v>0.0</v>
      </c>
      <c r="M136" s="160">
        <v>0.0</v>
      </c>
      <c r="N136" s="160">
        <v>1.0</v>
      </c>
      <c r="O136" s="160">
        <v>0.0</v>
      </c>
      <c r="P136" s="160">
        <v>0.0</v>
      </c>
      <c r="Q136" s="160">
        <v>0.0</v>
      </c>
      <c r="R136" s="160">
        <v>0.0</v>
      </c>
      <c r="S136" s="160">
        <v>1.0</v>
      </c>
      <c r="T136" s="160">
        <v>0.0</v>
      </c>
      <c r="U136" s="90">
        <v>3.0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125">
        <f t="shared" si="16"/>
        <v>32</v>
      </c>
      <c r="B137" s="125"/>
      <c r="C137" s="156" t="s">
        <v>298</v>
      </c>
      <c r="D137" s="156" t="s">
        <v>219</v>
      </c>
      <c r="E137" s="162">
        <v>43146.0</v>
      </c>
      <c r="F137" s="109">
        <f t="shared" si="17"/>
        <v>8</v>
      </c>
      <c r="G137" s="156" t="s">
        <v>299</v>
      </c>
      <c r="H137" s="156" t="s">
        <v>300</v>
      </c>
      <c r="I137" s="160">
        <v>1.0</v>
      </c>
      <c r="J137" s="160">
        <v>0.0</v>
      </c>
      <c r="K137" s="160">
        <v>0.0</v>
      </c>
      <c r="L137" s="160">
        <v>0.0</v>
      </c>
      <c r="M137" s="160">
        <v>1.0</v>
      </c>
      <c r="N137" s="160">
        <v>0.0</v>
      </c>
      <c r="O137" s="160">
        <v>0.0</v>
      </c>
      <c r="P137" s="160">
        <v>0.0</v>
      </c>
      <c r="Q137" s="160">
        <v>1.0</v>
      </c>
      <c r="R137" s="160">
        <v>0.0</v>
      </c>
      <c r="S137" s="160">
        <v>0.0</v>
      </c>
      <c r="T137" s="160">
        <v>1.0</v>
      </c>
      <c r="U137" s="90">
        <v>4.0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125">
        <f t="shared" si="16"/>
        <v>33</v>
      </c>
      <c r="B138" s="125"/>
      <c r="C138" s="156" t="s">
        <v>301</v>
      </c>
      <c r="D138" s="156" t="s">
        <v>219</v>
      </c>
      <c r="E138" s="162">
        <v>43010.0</v>
      </c>
      <c r="F138" s="109">
        <f t="shared" si="17"/>
        <v>8</v>
      </c>
      <c r="G138" s="156" t="s">
        <v>302</v>
      </c>
      <c r="H138" s="156" t="s">
        <v>303</v>
      </c>
      <c r="I138" s="160">
        <v>0.0</v>
      </c>
      <c r="J138" s="160">
        <v>1.0</v>
      </c>
      <c r="K138" s="160">
        <v>1.0</v>
      </c>
      <c r="L138" s="160">
        <v>0.0</v>
      </c>
      <c r="M138" s="160">
        <v>0.0</v>
      </c>
      <c r="N138" s="160">
        <v>0.0</v>
      </c>
      <c r="O138" s="160">
        <v>0.0</v>
      </c>
      <c r="P138" s="160">
        <v>0.0</v>
      </c>
      <c r="Q138" s="160">
        <v>1.0</v>
      </c>
      <c r="R138" s="160">
        <v>0.0</v>
      </c>
      <c r="S138" s="160">
        <v>1.0</v>
      </c>
      <c r="T138" s="160">
        <v>0.0</v>
      </c>
      <c r="U138" s="86">
        <f t="shared" ref="U138:U154" si="22">SUM(I138:T138)</f>
        <v>4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125">
        <f t="shared" si="16"/>
        <v>34</v>
      </c>
      <c r="B139" s="125"/>
      <c r="C139" s="156" t="s">
        <v>304</v>
      </c>
      <c r="D139" s="156" t="s">
        <v>216</v>
      </c>
      <c r="E139" s="162">
        <v>40768.0</v>
      </c>
      <c r="F139" s="109">
        <f t="shared" si="17"/>
        <v>14</v>
      </c>
      <c r="G139" s="156" t="s">
        <v>305</v>
      </c>
      <c r="H139" s="156" t="s">
        <v>306</v>
      </c>
      <c r="I139" s="160">
        <v>0.0</v>
      </c>
      <c r="J139" s="160">
        <v>0.0</v>
      </c>
      <c r="K139" s="160">
        <v>0.0</v>
      </c>
      <c r="L139" s="160">
        <v>0.0</v>
      </c>
      <c r="M139" s="160">
        <v>1.0</v>
      </c>
      <c r="N139" s="160">
        <v>0.0</v>
      </c>
      <c r="O139" s="160">
        <v>0.0</v>
      </c>
      <c r="P139" s="160">
        <v>0.0</v>
      </c>
      <c r="Q139" s="160">
        <v>0.0</v>
      </c>
      <c r="R139" s="160">
        <v>1.0</v>
      </c>
      <c r="S139" s="160">
        <v>0.0</v>
      </c>
      <c r="T139" s="160">
        <v>0.0</v>
      </c>
      <c r="U139" s="86">
        <f t="shared" si="22"/>
        <v>2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125">
        <f t="shared" si="16"/>
        <v>35</v>
      </c>
      <c r="B140" s="125"/>
      <c r="C140" s="156" t="s">
        <v>307</v>
      </c>
      <c r="D140" s="156" t="s">
        <v>216</v>
      </c>
      <c r="E140" s="162">
        <v>41661.0</v>
      </c>
      <c r="F140" s="109">
        <f t="shared" si="17"/>
        <v>12</v>
      </c>
      <c r="G140" s="156" t="s">
        <v>308</v>
      </c>
      <c r="H140" s="156" t="s">
        <v>309</v>
      </c>
      <c r="I140" s="160">
        <v>1.0</v>
      </c>
      <c r="J140" s="160">
        <v>0.0</v>
      </c>
      <c r="K140" s="160">
        <v>0.0</v>
      </c>
      <c r="L140" s="160">
        <v>0.0</v>
      </c>
      <c r="M140" s="160">
        <v>0.0</v>
      </c>
      <c r="N140" s="160">
        <v>0.0</v>
      </c>
      <c r="O140" s="160">
        <v>1.0</v>
      </c>
      <c r="P140" s="160">
        <v>0.0</v>
      </c>
      <c r="Q140" s="160">
        <v>1.0</v>
      </c>
      <c r="R140" s="160">
        <v>0.0</v>
      </c>
      <c r="S140" s="160">
        <v>0.0</v>
      </c>
      <c r="T140" s="160">
        <v>0.0</v>
      </c>
      <c r="U140" s="86">
        <f t="shared" si="22"/>
        <v>3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125">
        <f t="shared" si="16"/>
        <v>36</v>
      </c>
      <c r="B141" s="125"/>
      <c r="C141" s="156" t="s">
        <v>310</v>
      </c>
      <c r="D141" s="156" t="s">
        <v>216</v>
      </c>
      <c r="E141" s="162">
        <v>43112.0</v>
      </c>
      <c r="F141" s="109">
        <f t="shared" si="17"/>
        <v>8</v>
      </c>
      <c r="G141" s="156" t="s">
        <v>311</v>
      </c>
      <c r="H141" s="156" t="s">
        <v>312</v>
      </c>
      <c r="I141" s="160">
        <v>1.0</v>
      </c>
      <c r="J141" s="160">
        <v>0.0</v>
      </c>
      <c r="K141" s="160">
        <v>0.0</v>
      </c>
      <c r="L141" s="160">
        <v>0.0</v>
      </c>
      <c r="M141" s="160">
        <v>1.0</v>
      </c>
      <c r="N141" s="160">
        <v>0.0</v>
      </c>
      <c r="O141" s="160">
        <v>0.0</v>
      </c>
      <c r="P141" s="160">
        <v>1.0</v>
      </c>
      <c r="Q141" s="160">
        <v>0.0</v>
      </c>
      <c r="R141" s="160">
        <v>0.0</v>
      </c>
      <c r="S141" s="160">
        <v>0.0</v>
      </c>
      <c r="T141" s="160">
        <v>1.0</v>
      </c>
      <c r="U141" s="86">
        <f t="shared" si="22"/>
        <v>4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125">
        <f t="shared" si="16"/>
        <v>37</v>
      </c>
      <c r="B142" s="125"/>
      <c r="C142" s="156" t="s">
        <v>313</v>
      </c>
      <c r="D142" s="156" t="s">
        <v>219</v>
      </c>
      <c r="E142" s="157">
        <v>42266.0</v>
      </c>
      <c r="F142" s="109">
        <f t="shared" si="17"/>
        <v>10</v>
      </c>
      <c r="G142" s="156" t="s">
        <v>314</v>
      </c>
      <c r="H142" s="156" t="s">
        <v>315</v>
      </c>
      <c r="I142" s="160">
        <v>0.0</v>
      </c>
      <c r="J142" s="160">
        <v>1.0</v>
      </c>
      <c r="K142" s="160">
        <v>0.0</v>
      </c>
      <c r="L142" s="160">
        <v>1.0</v>
      </c>
      <c r="M142" s="160">
        <v>0.0</v>
      </c>
      <c r="N142" s="160">
        <v>0.0</v>
      </c>
      <c r="O142" s="160">
        <v>0.0</v>
      </c>
      <c r="P142" s="160">
        <v>0.0</v>
      </c>
      <c r="Q142" s="160">
        <v>1.0</v>
      </c>
      <c r="R142" s="160">
        <v>0.0</v>
      </c>
      <c r="S142" s="160">
        <v>0.0</v>
      </c>
      <c r="T142" s="160">
        <v>1.0</v>
      </c>
      <c r="U142" s="86">
        <f t="shared" si="22"/>
        <v>4</v>
      </c>
      <c r="V142" s="30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125">
        <f t="shared" si="16"/>
        <v>38</v>
      </c>
      <c r="B143" s="125"/>
      <c r="C143" s="156" t="s">
        <v>316</v>
      </c>
      <c r="D143" s="156" t="s">
        <v>219</v>
      </c>
      <c r="E143" s="157">
        <v>40746.0</v>
      </c>
      <c r="F143" s="109">
        <f t="shared" si="17"/>
        <v>14</v>
      </c>
      <c r="G143" s="156" t="s">
        <v>317</v>
      </c>
      <c r="H143" s="156" t="s">
        <v>318</v>
      </c>
      <c r="I143" s="160">
        <v>1.0</v>
      </c>
      <c r="J143" s="160">
        <v>0.0</v>
      </c>
      <c r="K143" s="160">
        <v>0.0</v>
      </c>
      <c r="L143" s="160">
        <v>0.0</v>
      </c>
      <c r="M143" s="160">
        <v>0.0</v>
      </c>
      <c r="N143" s="160">
        <v>1.0</v>
      </c>
      <c r="O143" s="160">
        <v>0.0</v>
      </c>
      <c r="P143" s="160">
        <v>0.0</v>
      </c>
      <c r="Q143" s="160">
        <v>0.0</v>
      </c>
      <c r="R143" s="160">
        <v>0.0</v>
      </c>
      <c r="S143" s="160">
        <v>0.0</v>
      </c>
      <c r="T143" s="160">
        <v>0.0</v>
      </c>
      <c r="U143" s="86">
        <f t="shared" si="22"/>
        <v>2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125">
        <f t="shared" si="16"/>
        <v>39</v>
      </c>
      <c r="B144" s="125"/>
      <c r="C144" s="156" t="s">
        <v>319</v>
      </c>
      <c r="D144" s="156" t="s">
        <v>219</v>
      </c>
      <c r="E144" s="157">
        <v>43161.0</v>
      </c>
      <c r="F144" s="109">
        <f t="shared" si="17"/>
        <v>8</v>
      </c>
      <c r="G144" s="156" t="s">
        <v>317</v>
      </c>
      <c r="H144" s="156" t="s">
        <v>318</v>
      </c>
      <c r="I144" s="160">
        <v>1.0</v>
      </c>
      <c r="J144" s="160">
        <v>0.0</v>
      </c>
      <c r="K144" s="160">
        <v>0.0</v>
      </c>
      <c r="L144" s="160">
        <v>0.0</v>
      </c>
      <c r="M144" s="160">
        <v>0.0</v>
      </c>
      <c r="N144" s="160">
        <v>1.0</v>
      </c>
      <c r="O144" s="160">
        <v>0.0</v>
      </c>
      <c r="P144" s="160">
        <v>0.0</v>
      </c>
      <c r="Q144" s="160">
        <v>0.0</v>
      </c>
      <c r="R144" s="160">
        <v>0.0</v>
      </c>
      <c r="S144" s="160">
        <v>0.0</v>
      </c>
      <c r="T144" s="160">
        <v>0.0</v>
      </c>
      <c r="U144" s="86">
        <f t="shared" si="22"/>
        <v>2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125">
        <f t="shared" si="16"/>
        <v>40</v>
      </c>
      <c r="B145" s="125"/>
      <c r="C145" s="156" t="s">
        <v>320</v>
      </c>
      <c r="D145" s="156" t="s">
        <v>216</v>
      </c>
      <c r="E145" s="162">
        <v>41712.0</v>
      </c>
      <c r="F145" s="109">
        <f t="shared" si="17"/>
        <v>12</v>
      </c>
      <c r="G145" s="156" t="s">
        <v>321</v>
      </c>
      <c r="H145" s="156" t="s">
        <v>322</v>
      </c>
      <c r="I145" s="160">
        <v>0.0</v>
      </c>
      <c r="J145" s="160">
        <v>0.0</v>
      </c>
      <c r="K145" s="160">
        <v>0.0</v>
      </c>
      <c r="L145" s="160">
        <v>0.0</v>
      </c>
      <c r="M145" s="160">
        <v>0.0</v>
      </c>
      <c r="N145" s="160">
        <v>0.0</v>
      </c>
      <c r="O145" s="160">
        <v>1.0</v>
      </c>
      <c r="P145" s="160">
        <v>0.0</v>
      </c>
      <c r="Q145" s="160">
        <v>0.0</v>
      </c>
      <c r="R145" s="160">
        <v>0.0</v>
      </c>
      <c r="S145" s="160">
        <v>0.0</v>
      </c>
      <c r="T145" s="160">
        <v>0.0</v>
      </c>
      <c r="U145" s="86">
        <f t="shared" si="22"/>
        <v>1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125">
        <f t="shared" si="16"/>
        <v>41</v>
      </c>
      <c r="B146" s="125"/>
      <c r="C146" s="156" t="s">
        <v>323</v>
      </c>
      <c r="D146" s="156" t="s">
        <v>219</v>
      </c>
      <c r="E146" s="162">
        <v>41029.0</v>
      </c>
      <c r="F146" s="109">
        <f t="shared" si="17"/>
        <v>14</v>
      </c>
      <c r="G146" s="156" t="s">
        <v>324</v>
      </c>
      <c r="H146" s="156" t="s">
        <v>325</v>
      </c>
      <c r="I146" s="160">
        <v>1.0</v>
      </c>
      <c r="J146" s="160">
        <v>0.0</v>
      </c>
      <c r="K146" s="160">
        <v>0.0</v>
      </c>
      <c r="L146" s="160">
        <v>0.0</v>
      </c>
      <c r="M146" s="160">
        <v>0.0</v>
      </c>
      <c r="N146" s="160">
        <v>1.0</v>
      </c>
      <c r="O146" s="160">
        <v>0.0</v>
      </c>
      <c r="P146" s="160">
        <v>1.0</v>
      </c>
      <c r="Q146" s="160">
        <v>0.0</v>
      </c>
      <c r="R146" s="160">
        <v>0.0</v>
      </c>
      <c r="S146" s="160">
        <v>0.0</v>
      </c>
      <c r="T146" s="160">
        <v>0.0</v>
      </c>
      <c r="U146" s="86">
        <f t="shared" si="22"/>
        <v>3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125">
        <f t="shared" si="16"/>
        <v>42</v>
      </c>
      <c r="B147" s="125"/>
      <c r="C147" s="156" t="s">
        <v>326</v>
      </c>
      <c r="D147" s="156" t="s">
        <v>216</v>
      </c>
      <c r="E147" s="162">
        <v>42008.0</v>
      </c>
      <c r="F147" s="109">
        <f t="shared" si="17"/>
        <v>11</v>
      </c>
      <c r="G147" s="156" t="s">
        <v>327</v>
      </c>
      <c r="H147" s="156" t="s">
        <v>328</v>
      </c>
      <c r="I147" s="160">
        <v>0.0</v>
      </c>
      <c r="J147" s="160">
        <v>1.0</v>
      </c>
      <c r="K147" s="160">
        <v>0.0</v>
      </c>
      <c r="L147" s="160">
        <v>0.0</v>
      </c>
      <c r="M147" s="160">
        <v>0.0</v>
      </c>
      <c r="N147" s="160">
        <v>1.0</v>
      </c>
      <c r="O147" s="160">
        <v>0.0</v>
      </c>
      <c r="P147" s="160">
        <v>1.0</v>
      </c>
      <c r="Q147" s="160">
        <v>0.0</v>
      </c>
      <c r="R147" s="160">
        <v>0.0</v>
      </c>
      <c r="S147" s="160">
        <v>0.0</v>
      </c>
      <c r="T147" s="160">
        <v>0.0</v>
      </c>
      <c r="U147" s="86">
        <f t="shared" si="22"/>
        <v>3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125">
        <f t="shared" si="16"/>
        <v>43</v>
      </c>
      <c r="B148" s="125"/>
      <c r="C148" s="156" t="s">
        <v>329</v>
      </c>
      <c r="D148" s="156" t="s">
        <v>216</v>
      </c>
      <c r="E148" s="162">
        <v>42776.0</v>
      </c>
      <c r="F148" s="109">
        <f t="shared" si="17"/>
        <v>9</v>
      </c>
      <c r="G148" s="156" t="s">
        <v>330</v>
      </c>
      <c r="H148" s="156" t="s">
        <v>331</v>
      </c>
      <c r="I148" s="160">
        <v>1.0</v>
      </c>
      <c r="J148" s="160">
        <v>0.0</v>
      </c>
      <c r="K148" s="160">
        <v>0.0</v>
      </c>
      <c r="L148" s="160">
        <v>0.0</v>
      </c>
      <c r="M148" s="160">
        <v>1.0</v>
      </c>
      <c r="N148" s="160">
        <v>0.0</v>
      </c>
      <c r="O148" s="160">
        <v>0.0</v>
      </c>
      <c r="P148" s="160">
        <v>1.0</v>
      </c>
      <c r="Q148" s="160">
        <v>0.0</v>
      </c>
      <c r="R148" s="160">
        <v>0.0</v>
      </c>
      <c r="S148" s="160">
        <v>0.0</v>
      </c>
      <c r="T148" s="160">
        <v>1.0</v>
      </c>
      <c r="U148" s="86">
        <f t="shared" si="22"/>
        <v>4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125">
        <f t="shared" si="16"/>
        <v>44</v>
      </c>
      <c r="B149" s="125"/>
      <c r="C149" s="156" t="s">
        <v>332</v>
      </c>
      <c r="D149" s="156" t="s">
        <v>216</v>
      </c>
      <c r="E149" s="162">
        <v>43234.0</v>
      </c>
      <c r="F149" s="109">
        <f t="shared" si="17"/>
        <v>8</v>
      </c>
      <c r="G149" s="156" t="s">
        <v>333</v>
      </c>
      <c r="H149" s="156" t="s">
        <v>334</v>
      </c>
      <c r="I149" s="160">
        <v>0.0</v>
      </c>
      <c r="J149" s="160">
        <v>1.0</v>
      </c>
      <c r="K149" s="160">
        <v>0.0</v>
      </c>
      <c r="L149" s="160">
        <v>0.0</v>
      </c>
      <c r="M149" s="160">
        <v>0.0</v>
      </c>
      <c r="N149" s="160">
        <v>1.0</v>
      </c>
      <c r="O149" s="160">
        <v>1.0</v>
      </c>
      <c r="P149" s="160">
        <v>0.0</v>
      </c>
      <c r="Q149" s="160">
        <v>0.0</v>
      </c>
      <c r="R149" s="160">
        <v>1.0</v>
      </c>
      <c r="S149" s="160">
        <v>0.0</v>
      </c>
      <c r="T149" s="160">
        <v>0.0</v>
      </c>
      <c r="U149" s="86">
        <f t="shared" si="22"/>
        <v>4</v>
      </c>
      <c r="V149" s="30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125">
        <f t="shared" si="16"/>
        <v>45</v>
      </c>
      <c r="B150" s="125"/>
      <c r="C150" s="156" t="s">
        <v>335</v>
      </c>
      <c r="D150" s="156" t="s">
        <v>216</v>
      </c>
      <c r="E150" s="162">
        <v>42297.0</v>
      </c>
      <c r="F150" s="109">
        <f t="shared" si="17"/>
        <v>10</v>
      </c>
      <c r="G150" s="156" t="s">
        <v>336</v>
      </c>
      <c r="H150" s="156" t="s">
        <v>337</v>
      </c>
      <c r="I150" s="160">
        <v>1.0</v>
      </c>
      <c r="J150" s="160">
        <v>0.0</v>
      </c>
      <c r="K150" s="160">
        <v>0.0</v>
      </c>
      <c r="L150" s="160">
        <v>0.0</v>
      </c>
      <c r="M150" s="160">
        <v>1.0</v>
      </c>
      <c r="N150" s="160">
        <v>0.0</v>
      </c>
      <c r="O150" s="160">
        <v>0.0</v>
      </c>
      <c r="P150" s="160">
        <v>1.0</v>
      </c>
      <c r="Q150" s="160">
        <v>0.0</v>
      </c>
      <c r="R150" s="160">
        <v>1.0</v>
      </c>
      <c r="S150" s="160">
        <v>0.0</v>
      </c>
      <c r="T150" s="160">
        <v>0.0</v>
      </c>
      <c r="U150" s="86">
        <f t="shared" si="22"/>
        <v>4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125">
        <f t="shared" si="16"/>
        <v>46</v>
      </c>
      <c r="B151" s="125"/>
      <c r="C151" s="156" t="s">
        <v>338</v>
      </c>
      <c r="D151" s="156" t="s">
        <v>216</v>
      </c>
      <c r="E151" s="162">
        <v>43446.0</v>
      </c>
      <c r="F151" s="109">
        <f t="shared" si="17"/>
        <v>7</v>
      </c>
      <c r="G151" s="156" t="s">
        <v>339</v>
      </c>
      <c r="H151" s="156" t="s">
        <v>340</v>
      </c>
      <c r="I151" s="160">
        <v>1.0</v>
      </c>
      <c r="J151" s="160">
        <v>0.0</v>
      </c>
      <c r="K151" s="160">
        <v>0.0</v>
      </c>
      <c r="L151" s="160">
        <v>1.0</v>
      </c>
      <c r="M151" s="160">
        <v>0.0</v>
      </c>
      <c r="N151" s="160">
        <v>0.0</v>
      </c>
      <c r="O151" s="160">
        <v>1.0</v>
      </c>
      <c r="P151" s="160">
        <v>1.0</v>
      </c>
      <c r="Q151" s="160">
        <v>0.0</v>
      </c>
      <c r="R151" s="160">
        <v>0.0</v>
      </c>
      <c r="S151" s="160">
        <v>0.0</v>
      </c>
      <c r="T151" s="160">
        <v>1.0</v>
      </c>
      <c r="U151" s="86">
        <f t="shared" si="22"/>
        <v>5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125">
        <f t="shared" si="16"/>
        <v>47</v>
      </c>
      <c r="B152" s="125"/>
      <c r="C152" s="156" t="s">
        <v>341</v>
      </c>
      <c r="D152" s="156" t="s">
        <v>216</v>
      </c>
      <c r="E152" s="162">
        <v>42295.0</v>
      </c>
      <c r="F152" s="109">
        <f t="shared" si="17"/>
        <v>10</v>
      </c>
      <c r="G152" s="156" t="s">
        <v>342</v>
      </c>
      <c r="H152" s="156" t="s">
        <v>343</v>
      </c>
      <c r="I152" s="160">
        <v>0.0</v>
      </c>
      <c r="J152" s="160">
        <v>0.0</v>
      </c>
      <c r="K152" s="160">
        <v>0.0</v>
      </c>
      <c r="L152" s="160">
        <v>1.0</v>
      </c>
      <c r="M152" s="160">
        <v>1.0</v>
      </c>
      <c r="N152" s="160">
        <v>0.0</v>
      </c>
      <c r="O152" s="160">
        <v>0.0</v>
      </c>
      <c r="P152" s="160">
        <v>0.0</v>
      </c>
      <c r="Q152" s="160">
        <v>1.0</v>
      </c>
      <c r="R152" s="160">
        <v>0.0</v>
      </c>
      <c r="S152" s="160">
        <v>1.0</v>
      </c>
      <c r="T152" s="160">
        <v>0.0</v>
      </c>
      <c r="U152" s="86">
        <f t="shared" si="22"/>
        <v>4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125">
        <f t="shared" si="16"/>
        <v>48</v>
      </c>
      <c r="B153" s="125"/>
      <c r="C153" s="156" t="s">
        <v>344</v>
      </c>
      <c r="D153" s="156" t="s">
        <v>219</v>
      </c>
      <c r="E153" s="157">
        <v>42552.0</v>
      </c>
      <c r="F153" s="109">
        <f t="shared" si="17"/>
        <v>9</v>
      </c>
      <c r="G153" s="156" t="s">
        <v>345</v>
      </c>
      <c r="H153" s="156" t="s">
        <v>346</v>
      </c>
      <c r="I153" s="160">
        <v>0.0</v>
      </c>
      <c r="J153" s="160">
        <v>0.0</v>
      </c>
      <c r="K153" s="160">
        <v>0.0</v>
      </c>
      <c r="L153" s="160">
        <v>0.0</v>
      </c>
      <c r="M153" s="160">
        <v>1.0</v>
      </c>
      <c r="N153" s="160">
        <v>0.0</v>
      </c>
      <c r="O153" s="160">
        <v>1.0</v>
      </c>
      <c r="P153" s="160">
        <v>0.0</v>
      </c>
      <c r="Q153" s="160">
        <v>0.0</v>
      </c>
      <c r="R153" s="160">
        <v>1.0</v>
      </c>
      <c r="S153" s="160">
        <v>0.0</v>
      </c>
      <c r="T153" s="160">
        <v>1.0</v>
      </c>
      <c r="U153" s="86">
        <f t="shared" si="22"/>
        <v>4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125">
        <f t="shared" si="16"/>
        <v>49</v>
      </c>
      <c r="B154" s="125"/>
      <c r="C154" s="156" t="s">
        <v>347</v>
      </c>
      <c r="D154" s="156" t="s">
        <v>219</v>
      </c>
      <c r="E154" s="162">
        <v>42877.0</v>
      </c>
      <c r="F154" s="109">
        <f t="shared" si="17"/>
        <v>9</v>
      </c>
      <c r="G154" s="156" t="s">
        <v>348</v>
      </c>
      <c r="H154" s="156" t="s">
        <v>349</v>
      </c>
      <c r="I154" s="160">
        <v>1.0</v>
      </c>
      <c r="J154" s="160">
        <v>0.0</v>
      </c>
      <c r="K154" s="160">
        <v>0.0</v>
      </c>
      <c r="L154" s="160">
        <v>0.0</v>
      </c>
      <c r="M154" s="165">
        <v>0.0</v>
      </c>
      <c r="N154" s="160">
        <v>1.0</v>
      </c>
      <c r="O154" s="160">
        <v>0.0</v>
      </c>
      <c r="P154" s="160">
        <v>1.0</v>
      </c>
      <c r="Q154" s="160">
        <v>0.0</v>
      </c>
      <c r="R154" s="160">
        <v>0.0</v>
      </c>
      <c r="S154" s="160">
        <v>1.0</v>
      </c>
      <c r="T154" s="160">
        <v>0.0</v>
      </c>
      <c r="U154" s="86">
        <f t="shared" si="22"/>
        <v>4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125">
        <f t="shared" si="16"/>
        <v>50</v>
      </c>
      <c r="B155" s="125"/>
      <c r="C155" s="156" t="s">
        <v>350</v>
      </c>
      <c r="D155" s="156" t="s">
        <v>219</v>
      </c>
      <c r="E155" s="162">
        <v>41414.0</v>
      </c>
      <c r="F155" s="109">
        <f t="shared" si="17"/>
        <v>13</v>
      </c>
      <c r="G155" s="156" t="s">
        <v>351</v>
      </c>
      <c r="H155" s="156" t="s">
        <v>352</v>
      </c>
      <c r="I155" s="160">
        <v>0.0</v>
      </c>
      <c r="J155" s="160">
        <v>1.0</v>
      </c>
      <c r="K155" s="160">
        <v>0.0</v>
      </c>
      <c r="L155" s="160">
        <v>1.0</v>
      </c>
      <c r="M155" s="160">
        <v>0.0</v>
      </c>
      <c r="N155" s="160">
        <v>0.0</v>
      </c>
      <c r="O155" s="160">
        <v>0.0</v>
      </c>
      <c r="P155" s="160">
        <v>0.0</v>
      </c>
      <c r="Q155" s="160">
        <v>0.0</v>
      </c>
      <c r="R155" s="160">
        <v>1.0</v>
      </c>
      <c r="S155" s="160">
        <v>1.0</v>
      </c>
      <c r="T155" s="160">
        <v>0.0</v>
      </c>
      <c r="U155" s="90">
        <v>4.0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125">
        <f t="shared" si="16"/>
        <v>51</v>
      </c>
      <c r="B156" s="125"/>
      <c r="C156" s="156" t="s">
        <v>353</v>
      </c>
      <c r="D156" s="156" t="s">
        <v>216</v>
      </c>
      <c r="E156" s="162">
        <v>42983.0</v>
      </c>
      <c r="F156" s="109">
        <f t="shared" si="17"/>
        <v>8</v>
      </c>
      <c r="G156" s="156" t="s">
        <v>351</v>
      </c>
      <c r="H156" s="156" t="s">
        <v>352</v>
      </c>
      <c r="I156" s="160">
        <v>0.0</v>
      </c>
      <c r="J156" s="160">
        <v>1.0</v>
      </c>
      <c r="K156" s="160">
        <v>0.0</v>
      </c>
      <c r="L156" s="160">
        <v>1.0</v>
      </c>
      <c r="M156" s="160">
        <v>0.0</v>
      </c>
      <c r="N156" s="160">
        <v>0.0</v>
      </c>
      <c r="O156" s="160">
        <v>0.0</v>
      </c>
      <c r="P156" s="160">
        <v>0.0</v>
      </c>
      <c r="Q156" s="160">
        <v>0.0</v>
      </c>
      <c r="R156" s="160">
        <v>1.0</v>
      </c>
      <c r="S156" s="160">
        <v>1.0</v>
      </c>
      <c r="T156" s="160">
        <v>0.0</v>
      </c>
      <c r="U156" s="86">
        <f t="shared" ref="U156:U181" si="23">SUM(I156:T156)</f>
        <v>4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125">
        <f t="shared" si="16"/>
        <v>52</v>
      </c>
      <c r="B157" s="125"/>
      <c r="C157" s="156" t="s">
        <v>354</v>
      </c>
      <c r="D157" s="156" t="s">
        <v>219</v>
      </c>
      <c r="E157" s="162">
        <v>41279.0</v>
      </c>
      <c r="F157" s="109">
        <f t="shared" si="17"/>
        <v>13</v>
      </c>
      <c r="G157" s="156" t="s">
        <v>355</v>
      </c>
      <c r="H157" s="156" t="s">
        <v>356</v>
      </c>
      <c r="I157" s="160">
        <v>0.0</v>
      </c>
      <c r="J157" s="160">
        <v>0.0</v>
      </c>
      <c r="K157" s="160">
        <v>0.0</v>
      </c>
      <c r="L157" s="160">
        <v>0.0</v>
      </c>
      <c r="M157" s="160">
        <v>1.0</v>
      </c>
      <c r="N157" s="160">
        <v>0.0</v>
      </c>
      <c r="O157" s="160">
        <v>0.0</v>
      </c>
      <c r="P157" s="160">
        <v>1.0</v>
      </c>
      <c r="Q157" s="160">
        <v>0.0</v>
      </c>
      <c r="R157" s="160">
        <v>0.0</v>
      </c>
      <c r="S157" s="160">
        <v>1.0</v>
      </c>
      <c r="T157" s="160">
        <v>0.0</v>
      </c>
      <c r="U157" s="86">
        <f t="shared" si="23"/>
        <v>3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125">
        <f t="shared" si="16"/>
        <v>53</v>
      </c>
      <c r="B158" s="125"/>
      <c r="C158" s="156"/>
      <c r="D158" s="156"/>
      <c r="E158" s="162"/>
      <c r="F158" s="109">
        <f t="shared" si="17"/>
        <v>126</v>
      </c>
      <c r="G158" s="156"/>
      <c r="H158" s="156"/>
      <c r="I158" s="160">
        <v>0.0</v>
      </c>
      <c r="J158" s="160">
        <v>1.0</v>
      </c>
      <c r="K158" s="160">
        <v>1.0</v>
      </c>
      <c r="L158" s="160">
        <v>0.0</v>
      </c>
      <c r="M158" s="160">
        <v>0.0</v>
      </c>
      <c r="N158" s="160">
        <v>0.0</v>
      </c>
      <c r="O158" s="160">
        <v>1.0</v>
      </c>
      <c r="P158" s="160">
        <v>1.0</v>
      </c>
      <c r="Q158" s="160">
        <v>1.0</v>
      </c>
      <c r="R158" s="160">
        <v>0.0</v>
      </c>
      <c r="S158" s="160">
        <v>0.0</v>
      </c>
      <c r="T158" s="160">
        <v>1.0</v>
      </c>
      <c r="U158" s="86">
        <f t="shared" si="23"/>
        <v>6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125">
        <f t="shared" si="16"/>
        <v>54</v>
      </c>
      <c r="B159" s="125"/>
      <c r="C159" s="156"/>
      <c r="D159" s="156"/>
      <c r="E159" s="162"/>
      <c r="F159" s="109">
        <f t="shared" si="17"/>
        <v>126</v>
      </c>
      <c r="G159" s="156"/>
      <c r="H159" s="156"/>
      <c r="I159" s="160">
        <v>0.0</v>
      </c>
      <c r="J159" s="160">
        <v>0.0</v>
      </c>
      <c r="K159" s="160">
        <v>0.0</v>
      </c>
      <c r="L159" s="160">
        <v>1.0</v>
      </c>
      <c r="M159" s="160">
        <v>1.0</v>
      </c>
      <c r="N159" s="160">
        <v>0.0</v>
      </c>
      <c r="O159" s="160">
        <v>0.0</v>
      </c>
      <c r="P159" s="160">
        <v>0.0</v>
      </c>
      <c r="Q159" s="160">
        <v>0.0</v>
      </c>
      <c r="R159" s="160">
        <v>1.0</v>
      </c>
      <c r="S159" s="160">
        <v>1.0</v>
      </c>
      <c r="T159" s="160">
        <v>0.0</v>
      </c>
      <c r="U159" s="86">
        <f t="shared" si="23"/>
        <v>4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125">
        <f t="shared" si="16"/>
        <v>55</v>
      </c>
      <c r="B160" s="125"/>
      <c r="C160" s="156"/>
      <c r="D160" s="156"/>
      <c r="E160" s="162"/>
      <c r="F160" s="109">
        <f t="shared" si="17"/>
        <v>126</v>
      </c>
      <c r="G160" s="156"/>
      <c r="H160" s="156"/>
      <c r="I160" s="160">
        <v>1.0</v>
      </c>
      <c r="J160" s="160">
        <v>1.0</v>
      </c>
      <c r="K160" s="160">
        <v>0.0</v>
      </c>
      <c r="L160" s="160">
        <v>0.0</v>
      </c>
      <c r="M160" s="160"/>
      <c r="N160" s="160"/>
      <c r="O160" s="160"/>
      <c r="P160" s="160"/>
      <c r="Q160" s="160"/>
      <c r="R160" s="160"/>
      <c r="S160" s="160"/>
      <c r="T160" s="160"/>
      <c r="U160" s="86">
        <f t="shared" si="23"/>
        <v>2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125">
        <f t="shared" si="16"/>
        <v>56</v>
      </c>
      <c r="B161" s="125"/>
      <c r="C161" s="156"/>
      <c r="D161" s="156"/>
      <c r="E161" s="162"/>
      <c r="F161" s="109">
        <f t="shared" si="17"/>
        <v>126</v>
      </c>
      <c r="G161" s="156"/>
      <c r="H161" s="156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86">
        <f t="shared" si="23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125">
        <f t="shared" si="16"/>
        <v>57</v>
      </c>
      <c r="B162" s="125"/>
      <c r="C162" s="156"/>
      <c r="D162" s="156"/>
      <c r="E162" s="162"/>
      <c r="F162" s="109">
        <f t="shared" si="17"/>
        <v>126</v>
      </c>
      <c r="G162" s="156"/>
      <c r="H162" s="156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86">
        <f t="shared" si="23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125">
        <f t="shared" si="16"/>
        <v>58</v>
      </c>
      <c r="B163" s="125"/>
      <c r="C163" s="156"/>
      <c r="D163" s="156"/>
      <c r="E163" s="162"/>
      <c r="F163" s="109">
        <f t="shared" si="17"/>
        <v>126</v>
      </c>
      <c r="G163" s="156"/>
      <c r="H163" s="156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86">
        <f t="shared" si="23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125">
        <f t="shared" si="16"/>
        <v>59</v>
      </c>
      <c r="B164" s="125"/>
      <c r="C164" s="156"/>
      <c r="D164" s="156"/>
      <c r="E164" s="157"/>
      <c r="F164" s="109">
        <f t="shared" si="17"/>
        <v>126</v>
      </c>
      <c r="G164" s="156"/>
      <c r="H164" s="156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86">
        <f t="shared" si="23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125">
        <f t="shared" si="16"/>
        <v>60</v>
      </c>
      <c r="B165" s="125"/>
      <c r="C165" s="156"/>
      <c r="D165" s="156"/>
      <c r="E165" s="162"/>
      <c r="F165" s="109">
        <f t="shared" si="17"/>
        <v>126</v>
      </c>
      <c r="G165" s="156"/>
      <c r="H165" s="156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86">
        <f t="shared" si="23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125">
        <f t="shared" si="16"/>
        <v>61</v>
      </c>
      <c r="B166" s="125"/>
      <c r="C166" s="156"/>
      <c r="D166" s="156"/>
      <c r="E166" s="162"/>
      <c r="F166" s="109">
        <f t="shared" si="17"/>
        <v>126</v>
      </c>
      <c r="G166" s="156"/>
      <c r="H166" s="156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86">
        <f t="shared" si="23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125">
        <f t="shared" si="16"/>
        <v>62</v>
      </c>
      <c r="B167" s="125"/>
      <c r="C167" s="156"/>
      <c r="D167" s="156"/>
      <c r="E167" s="162"/>
      <c r="F167" s="109">
        <f t="shared" si="17"/>
        <v>126</v>
      </c>
      <c r="G167" s="156"/>
      <c r="H167" s="156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86">
        <f t="shared" si="23"/>
        <v>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125">
        <f t="shared" si="16"/>
        <v>63</v>
      </c>
      <c r="B168" s="125"/>
      <c r="C168" s="156"/>
      <c r="D168" s="156"/>
      <c r="E168" s="162"/>
      <c r="F168" s="109">
        <f t="shared" si="17"/>
        <v>126</v>
      </c>
      <c r="G168" s="156"/>
      <c r="H168" s="156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86">
        <f t="shared" si="23"/>
        <v>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125">
        <f t="shared" si="16"/>
        <v>64</v>
      </c>
      <c r="B169" s="125"/>
      <c r="C169" s="156"/>
      <c r="D169" s="156"/>
      <c r="E169" s="162"/>
      <c r="F169" s="109">
        <f t="shared" si="17"/>
        <v>126</v>
      </c>
      <c r="G169" s="156"/>
      <c r="H169" s="156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86">
        <f t="shared" si="23"/>
        <v>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125">
        <f t="shared" si="16"/>
        <v>65</v>
      </c>
      <c r="B170" s="125"/>
      <c r="C170" s="156"/>
      <c r="D170" s="156"/>
      <c r="E170" s="162"/>
      <c r="F170" s="109">
        <f t="shared" si="17"/>
        <v>126</v>
      </c>
      <c r="G170" s="156"/>
      <c r="H170" s="156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86">
        <f t="shared" si="23"/>
        <v>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125">
        <f t="shared" si="16"/>
        <v>66</v>
      </c>
      <c r="B171" s="125"/>
      <c r="C171" s="156"/>
      <c r="D171" s="156"/>
      <c r="E171" s="162"/>
      <c r="F171" s="109">
        <f t="shared" si="17"/>
        <v>126</v>
      </c>
      <c r="G171" s="156"/>
      <c r="H171" s="156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86">
        <f t="shared" si="23"/>
        <v>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125">
        <f t="shared" si="16"/>
        <v>67</v>
      </c>
      <c r="B172" s="125"/>
      <c r="C172" s="156"/>
      <c r="D172" s="156"/>
      <c r="E172" s="162"/>
      <c r="F172" s="109">
        <f t="shared" si="17"/>
        <v>126</v>
      </c>
      <c r="G172" s="156"/>
      <c r="H172" s="156"/>
      <c r="I172" s="165"/>
      <c r="J172" s="166"/>
      <c r="K172" s="166"/>
      <c r="L172" s="166"/>
      <c r="M172" s="166"/>
      <c r="N172" s="166"/>
      <c r="O172" s="165"/>
      <c r="P172" s="165"/>
      <c r="Q172" s="165"/>
      <c r="R172" s="165"/>
      <c r="S172" s="165"/>
      <c r="T172" s="165"/>
      <c r="U172" s="86">
        <f t="shared" si="23"/>
        <v>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125">
        <f t="shared" si="16"/>
        <v>68</v>
      </c>
      <c r="B173" s="125"/>
      <c r="C173" s="156"/>
      <c r="D173" s="156"/>
      <c r="E173" s="162"/>
      <c r="F173" s="109">
        <f t="shared" si="17"/>
        <v>126</v>
      </c>
      <c r="G173" s="156"/>
      <c r="H173" s="156"/>
      <c r="I173" s="166"/>
      <c r="J173" s="166"/>
      <c r="K173" s="166"/>
      <c r="L173" s="166"/>
      <c r="M173" s="166"/>
      <c r="N173" s="166"/>
      <c r="O173" s="165"/>
      <c r="P173" s="165"/>
      <c r="Q173" s="165"/>
      <c r="R173" s="165"/>
      <c r="S173" s="165"/>
      <c r="T173" s="165"/>
      <c r="U173" s="86">
        <f t="shared" si="23"/>
        <v>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125">
        <f t="shared" si="16"/>
        <v>69</v>
      </c>
      <c r="B174" s="125"/>
      <c r="C174" s="156"/>
      <c r="D174" s="156"/>
      <c r="E174" s="162"/>
      <c r="F174" s="109">
        <f t="shared" si="17"/>
        <v>126</v>
      </c>
      <c r="G174" s="156"/>
      <c r="H174" s="15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86">
        <f t="shared" si="23"/>
        <v>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125">
        <f t="shared" si="16"/>
        <v>70</v>
      </c>
      <c r="B175" s="125"/>
      <c r="C175" s="156"/>
      <c r="D175" s="156"/>
      <c r="E175" s="162"/>
      <c r="F175" s="109">
        <f t="shared" si="17"/>
        <v>126</v>
      </c>
      <c r="G175" s="156"/>
      <c r="H175" s="156"/>
      <c r="I175" s="166"/>
      <c r="J175" s="166"/>
      <c r="K175" s="166"/>
      <c r="L175" s="166"/>
      <c r="M175" s="166"/>
      <c r="N175" s="166"/>
      <c r="O175" s="165"/>
      <c r="P175" s="165"/>
      <c r="Q175" s="165"/>
      <c r="R175" s="165"/>
      <c r="S175" s="165"/>
      <c r="T175" s="165"/>
      <c r="U175" s="86">
        <f t="shared" si="23"/>
        <v>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125">
        <f t="shared" si="16"/>
        <v>71</v>
      </c>
      <c r="B176" s="125"/>
      <c r="C176" s="156"/>
      <c r="D176" s="156"/>
      <c r="E176" s="162"/>
      <c r="F176" s="109">
        <f t="shared" si="17"/>
        <v>126</v>
      </c>
      <c r="G176" s="156"/>
      <c r="H176" s="156"/>
      <c r="I176" s="166"/>
      <c r="J176" s="165"/>
      <c r="K176" s="165"/>
      <c r="L176" s="165"/>
      <c r="M176" s="166"/>
      <c r="N176" s="166"/>
      <c r="O176" s="165"/>
      <c r="P176" s="165"/>
      <c r="Q176" s="165"/>
      <c r="R176" s="166"/>
      <c r="S176" s="165"/>
      <c r="T176" s="165"/>
      <c r="U176" s="86">
        <f t="shared" si="23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125">
        <f t="shared" si="16"/>
        <v>72</v>
      </c>
      <c r="B177" s="125"/>
      <c r="C177" s="156"/>
      <c r="D177" s="156"/>
      <c r="E177" s="162"/>
      <c r="F177" s="109">
        <f t="shared" si="17"/>
        <v>126</v>
      </c>
      <c r="G177" s="156"/>
      <c r="H177" s="156"/>
      <c r="I177" s="166"/>
      <c r="J177" s="165"/>
      <c r="K177" s="165"/>
      <c r="L177" s="166"/>
      <c r="M177" s="166"/>
      <c r="N177" s="165"/>
      <c r="O177" s="165"/>
      <c r="P177" s="165"/>
      <c r="Q177" s="166"/>
      <c r="R177" s="165"/>
      <c r="S177" s="166"/>
      <c r="T177" s="165"/>
      <c r="U177" s="86">
        <f t="shared" si="23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125">
        <f t="shared" si="16"/>
        <v>73</v>
      </c>
      <c r="B178" s="125"/>
      <c r="C178" s="156"/>
      <c r="D178" s="156"/>
      <c r="E178" s="162"/>
      <c r="F178" s="109">
        <f t="shared" si="17"/>
        <v>126</v>
      </c>
      <c r="G178" s="156"/>
      <c r="H178" s="156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86">
        <f t="shared" si="23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125">
        <f t="shared" si="16"/>
        <v>74</v>
      </c>
      <c r="B179" s="125"/>
      <c r="C179" s="156"/>
      <c r="D179" s="156"/>
      <c r="E179" s="157"/>
      <c r="F179" s="109">
        <f t="shared" si="17"/>
        <v>126</v>
      </c>
      <c r="G179" s="156"/>
      <c r="H179" s="156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6"/>
      <c r="T179" s="166"/>
      <c r="U179" s="86">
        <f t="shared" si="23"/>
        <v>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125">
        <f t="shared" si="16"/>
        <v>75</v>
      </c>
      <c r="B180" s="125"/>
      <c r="C180" s="156"/>
      <c r="D180" s="156"/>
      <c r="E180" s="162"/>
      <c r="F180" s="109">
        <f t="shared" si="17"/>
        <v>126</v>
      </c>
      <c r="G180" s="156"/>
      <c r="H180" s="156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6"/>
      <c r="U180" s="86">
        <f t="shared" si="23"/>
        <v>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125">
        <f t="shared" si="16"/>
        <v>76</v>
      </c>
      <c r="B181" s="125"/>
      <c r="C181" s="156"/>
      <c r="D181" s="156"/>
      <c r="E181" s="157"/>
      <c r="F181" s="109">
        <f t="shared" si="17"/>
        <v>126</v>
      </c>
      <c r="G181" s="156"/>
      <c r="H181" s="156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86">
        <f t="shared" si="23"/>
        <v>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86"/>
      <c r="B182" s="167"/>
      <c r="C182" s="168" t="s">
        <v>35</v>
      </c>
      <c r="D182" s="169"/>
      <c r="E182" s="169"/>
      <c r="F182" s="169"/>
      <c r="G182" s="169"/>
      <c r="H182" s="170"/>
      <c r="I182" s="171">
        <f t="shared" ref="I182:U182" si="24">SUM(I106:I181)</f>
        <v>29</v>
      </c>
      <c r="J182" s="171">
        <f t="shared" si="24"/>
        <v>20</v>
      </c>
      <c r="K182" s="171">
        <f t="shared" si="24"/>
        <v>8</v>
      </c>
      <c r="L182" s="171">
        <f t="shared" si="24"/>
        <v>17</v>
      </c>
      <c r="M182" s="171">
        <f t="shared" si="24"/>
        <v>19</v>
      </c>
      <c r="N182" s="171">
        <f t="shared" si="24"/>
        <v>16</v>
      </c>
      <c r="O182" s="171">
        <f t="shared" si="24"/>
        <v>18</v>
      </c>
      <c r="P182" s="171">
        <f t="shared" si="24"/>
        <v>19</v>
      </c>
      <c r="Q182" s="171">
        <f t="shared" si="24"/>
        <v>18</v>
      </c>
      <c r="R182" s="171">
        <f t="shared" si="24"/>
        <v>16</v>
      </c>
      <c r="S182" s="171">
        <f t="shared" si="24"/>
        <v>14</v>
      </c>
      <c r="T182" s="171">
        <f t="shared" si="24"/>
        <v>22</v>
      </c>
      <c r="U182" s="112">
        <f t="shared" si="24"/>
        <v>216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97" t="s">
        <v>357</v>
      </c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99" t="s">
        <v>2</v>
      </c>
      <c r="B187" s="102"/>
      <c r="C187" s="99" t="s">
        <v>132</v>
      </c>
      <c r="D187" s="99" t="s">
        <v>130</v>
      </c>
      <c r="E187" s="99" t="s">
        <v>98</v>
      </c>
      <c r="F187" s="101" t="s">
        <v>131</v>
      </c>
      <c r="G187" s="54" t="s">
        <v>132</v>
      </c>
      <c r="H187" s="7"/>
      <c r="I187" s="54" t="s">
        <v>358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7"/>
      <c r="U187" s="173" t="s">
        <v>35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12"/>
      <c r="B188" s="102"/>
      <c r="C188" s="12"/>
      <c r="D188" s="12"/>
      <c r="E188" s="12"/>
      <c r="F188" s="12"/>
      <c r="G188" s="67" t="s">
        <v>67</v>
      </c>
      <c r="H188" s="67" t="s">
        <v>134</v>
      </c>
      <c r="I188" s="67" t="s">
        <v>103</v>
      </c>
      <c r="J188" s="67" t="s">
        <v>104</v>
      </c>
      <c r="K188" s="67" t="s">
        <v>105</v>
      </c>
      <c r="L188" s="67" t="s">
        <v>106</v>
      </c>
      <c r="M188" s="67" t="s">
        <v>84</v>
      </c>
      <c r="N188" s="67" t="s">
        <v>107</v>
      </c>
      <c r="O188" s="67" t="s">
        <v>108</v>
      </c>
      <c r="P188" s="67" t="s">
        <v>109</v>
      </c>
      <c r="Q188" s="67" t="s">
        <v>110</v>
      </c>
      <c r="R188" s="67" t="s">
        <v>111</v>
      </c>
      <c r="S188" s="67" t="s">
        <v>112</v>
      </c>
      <c r="T188" s="123" t="s">
        <v>113</v>
      </c>
      <c r="U188" s="1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174">
        <v>1.0</v>
      </c>
      <c r="B189" s="174"/>
      <c r="C189" s="174">
        <v>2.0</v>
      </c>
      <c r="D189" s="174">
        <v>3.0</v>
      </c>
      <c r="E189" s="174">
        <v>4.0</v>
      </c>
      <c r="F189" s="174">
        <v>5.0</v>
      </c>
      <c r="G189" s="174">
        <v>6.0</v>
      </c>
      <c r="H189" s="174">
        <v>7.0</v>
      </c>
      <c r="I189" s="174">
        <v>8.0</v>
      </c>
      <c r="J189" s="174">
        <v>9.0</v>
      </c>
      <c r="K189" s="174">
        <v>10.0</v>
      </c>
      <c r="L189" s="174">
        <v>11.0</v>
      </c>
      <c r="M189" s="174">
        <v>12.0</v>
      </c>
      <c r="N189" s="174">
        <v>13.0</v>
      </c>
      <c r="O189" s="174">
        <v>14.0</v>
      </c>
      <c r="P189" s="174">
        <v>15.0</v>
      </c>
      <c r="Q189" s="174">
        <v>16.0</v>
      </c>
      <c r="R189" s="174">
        <v>17.0</v>
      </c>
      <c r="S189" s="174">
        <v>18.0</v>
      </c>
      <c r="T189" s="174">
        <v>19.0</v>
      </c>
      <c r="U189" s="174">
        <v>20.0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90">
        <v>1.0</v>
      </c>
      <c r="B190" s="90"/>
      <c r="C190" s="90" t="s">
        <v>359</v>
      </c>
      <c r="D190" s="90" t="s">
        <v>144</v>
      </c>
      <c r="E190" s="175">
        <v>35354.0</v>
      </c>
      <c r="F190" s="109">
        <f t="shared" ref="F190:F204" si="25">DATEDIF(E190,TODAY(),"y")</f>
        <v>29</v>
      </c>
      <c r="G190" s="90" t="s">
        <v>360</v>
      </c>
      <c r="H190" s="90" t="s">
        <v>361</v>
      </c>
      <c r="I190" s="90">
        <v>0.0</v>
      </c>
      <c r="J190" s="90">
        <v>0.0</v>
      </c>
      <c r="K190" s="90">
        <v>0.0</v>
      </c>
      <c r="L190" s="90">
        <v>0.0</v>
      </c>
      <c r="M190" s="90">
        <v>0.0</v>
      </c>
      <c r="N190" s="90">
        <v>0.0</v>
      </c>
      <c r="O190" s="90">
        <v>0.0</v>
      </c>
      <c r="P190" s="90">
        <v>1.0</v>
      </c>
      <c r="Q190" s="90">
        <v>0.0</v>
      </c>
      <c r="R190" s="90">
        <v>1.0</v>
      </c>
      <c r="S190" s="90">
        <v>1.0</v>
      </c>
      <c r="T190" s="90">
        <v>1.0</v>
      </c>
      <c r="U190" s="86">
        <f t="shared" ref="U190:U236" si="26">SUM(I190:T190)</f>
        <v>4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90">
        <f t="shared" ref="A191:A236" si="27">A190+1</f>
        <v>2</v>
      </c>
      <c r="B191" s="90"/>
      <c r="C191" s="90" t="s">
        <v>362</v>
      </c>
      <c r="D191" s="90" t="s">
        <v>144</v>
      </c>
      <c r="E191" s="175">
        <v>37200.0</v>
      </c>
      <c r="F191" s="109">
        <f t="shared" si="25"/>
        <v>24</v>
      </c>
      <c r="G191" s="90" t="s">
        <v>360</v>
      </c>
      <c r="H191" s="90" t="s">
        <v>361</v>
      </c>
      <c r="I191" s="90">
        <v>0.0</v>
      </c>
      <c r="J191" s="90">
        <v>0.0</v>
      </c>
      <c r="K191" s="90">
        <v>0.0</v>
      </c>
      <c r="L191" s="90">
        <v>0.0</v>
      </c>
      <c r="M191" s="90">
        <v>1.0</v>
      </c>
      <c r="N191" s="90">
        <v>0.0</v>
      </c>
      <c r="O191" s="90">
        <v>0.0</v>
      </c>
      <c r="P191" s="90">
        <v>1.0</v>
      </c>
      <c r="Q191" s="90">
        <v>1.0</v>
      </c>
      <c r="R191" s="90">
        <v>0.0</v>
      </c>
      <c r="S191" s="90">
        <v>1.0</v>
      </c>
      <c r="T191" s="90">
        <v>0.0</v>
      </c>
      <c r="U191" s="86">
        <f t="shared" si="26"/>
        <v>4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90">
        <f t="shared" si="27"/>
        <v>3</v>
      </c>
      <c r="B192" s="90"/>
      <c r="C192" s="90" t="s">
        <v>363</v>
      </c>
      <c r="D192" s="90" t="s">
        <v>136</v>
      </c>
      <c r="E192" s="175">
        <v>26859.0</v>
      </c>
      <c r="F192" s="109">
        <f t="shared" si="25"/>
        <v>52</v>
      </c>
      <c r="G192" s="90" t="s">
        <v>364</v>
      </c>
      <c r="H192" s="90" t="s">
        <v>365</v>
      </c>
      <c r="I192" s="90">
        <v>0.0</v>
      </c>
      <c r="J192" s="90">
        <v>0.0</v>
      </c>
      <c r="K192" s="90">
        <v>0.0</v>
      </c>
      <c r="L192" s="90">
        <v>0.0</v>
      </c>
      <c r="M192" s="90">
        <v>0.0</v>
      </c>
      <c r="N192" s="90">
        <v>0.0</v>
      </c>
      <c r="O192" s="90">
        <v>1.0</v>
      </c>
      <c r="P192" s="90">
        <v>1.0</v>
      </c>
      <c r="Q192" s="90">
        <v>0.0</v>
      </c>
      <c r="R192" s="90">
        <v>1.0</v>
      </c>
      <c r="S192" s="90">
        <v>1.0</v>
      </c>
      <c r="T192" s="90">
        <v>1.0</v>
      </c>
      <c r="U192" s="86">
        <f t="shared" si="26"/>
        <v>5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90">
        <f t="shared" si="27"/>
        <v>4</v>
      </c>
      <c r="B193" s="90"/>
      <c r="C193" s="90" t="s">
        <v>366</v>
      </c>
      <c r="D193" s="90" t="s">
        <v>144</v>
      </c>
      <c r="E193" s="175">
        <v>27958.0</v>
      </c>
      <c r="F193" s="109">
        <f t="shared" si="25"/>
        <v>49</v>
      </c>
      <c r="G193" s="90" t="s">
        <v>367</v>
      </c>
      <c r="H193" s="90" t="s">
        <v>368</v>
      </c>
      <c r="I193" s="90">
        <v>1.0</v>
      </c>
      <c r="J193" s="90">
        <v>1.0</v>
      </c>
      <c r="K193" s="90">
        <v>1.0</v>
      </c>
      <c r="L193" s="90">
        <v>1.0</v>
      </c>
      <c r="M193" s="90">
        <v>0.0</v>
      </c>
      <c r="N193" s="90">
        <v>0.0</v>
      </c>
      <c r="O193" s="90">
        <v>0.0</v>
      </c>
      <c r="P193" s="90">
        <v>1.0</v>
      </c>
      <c r="Q193" s="90">
        <v>1.0</v>
      </c>
      <c r="R193" s="90">
        <v>0.0</v>
      </c>
      <c r="S193" s="90">
        <v>1.0</v>
      </c>
      <c r="T193" s="90">
        <v>1.0</v>
      </c>
      <c r="U193" s="86">
        <f t="shared" si="26"/>
        <v>8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90">
        <f t="shared" si="27"/>
        <v>5</v>
      </c>
      <c r="B194" s="90"/>
      <c r="C194" s="90" t="s">
        <v>369</v>
      </c>
      <c r="D194" s="90" t="s">
        <v>146</v>
      </c>
      <c r="E194" s="176">
        <v>37433.0</v>
      </c>
      <c r="F194" s="109">
        <f t="shared" si="25"/>
        <v>23</v>
      </c>
      <c r="G194" s="90" t="s">
        <v>366</v>
      </c>
      <c r="H194" s="90" t="s">
        <v>363</v>
      </c>
      <c r="I194" s="90">
        <v>0.0</v>
      </c>
      <c r="J194" s="90">
        <v>1.0</v>
      </c>
      <c r="K194" s="90">
        <v>0.0</v>
      </c>
      <c r="L194" s="90">
        <v>0.0</v>
      </c>
      <c r="M194" s="90">
        <v>1.0</v>
      </c>
      <c r="N194" s="90">
        <v>0.0</v>
      </c>
      <c r="O194" s="90">
        <v>0.0</v>
      </c>
      <c r="P194" s="90">
        <v>0.0</v>
      </c>
      <c r="Q194" s="90">
        <v>0.0</v>
      </c>
      <c r="R194" s="90">
        <v>1.0</v>
      </c>
      <c r="S194" s="90">
        <v>1.0</v>
      </c>
      <c r="T194" s="90">
        <v>1.0</v>
      </c>
      <c r="U194" s="86">
        <f t="shared" si="26"/>
        <v>5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90">
        <f t="shared" si="27"/>
        <v>6</v>
      </c>
      <c r="B195" s="90"/>
      <c r="C195" s="90" t="s">
        <v>121</v>
      </c>
      <c r="D195" s="90" t="s">
        <v>146</v>
      </c>
      <c r="E195" s="175">
        <v>28316.0</v>
      </c>
      <c r="F195" s="109">
        <f t="shared" si="25"/>
        <v>48</v>
      </c>
      <c r="G195" s="90" t="s">
        <v>370</v>
      </c>
      <c r="H195" s="90" t="s">
        <v>371</v>
      </c>
      <c r="I195" s="90">
        <v>1.0</v>
      </c>
      <c r="J195" s="90">
        <v>0.0</v>
      </c>
      <c r="K195" s="90">
        <v>0.0</v>
      </c>
      <c r="L195" s="90">
        <v>0.0</v>
      </c>
      <c r="M195" s="90">
        <v>1.0</v>
      </c>
      <c r="N195" s="90">
        <v>1.0</v>
      </c>
      <c r="O195" s="90">
        <v>0.0</v>
      </c>
      <c r="P195" s="90">
        <v>0.0</v>
      </c>
      <c r="Q195" s="90">
        <v>0.0</v>
      </c>
      <c r="R195" s="90">
        <v>1.0</v>
      </c>
      <c r="S195" s="90">
        <v>0.0</v>
      </c>
      <c r="T195" s="90">
        <v>0.0</v>
      </c>
      <c r="U195" s="86">
        <f t="shared" si="26"/>
        <v>4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90">
        <f t="shared" si="27"/>
        <v>7</v>
      </c>
      <c r="B196" s="90"/>
      <c r="C196" s="90" t="s">
        <v>120</v>
      </c>
      <c r="D196" s="90" t="s">
        <v>219</v>
      </c>
      <c r="E196" s="175">
        <v>34221.0</v>
      </c>
      <c r="F196" s="109">
        <f t="shared" si="25"/>
        <v>32</v>
      </c>
      <c r="G196" s="90" t="s">
        <v>372</v>
      </c>
      <c r="H196" s="90" t="s">
        <v>373</v>
      </c>
      <c r="I196" s="90">
        <v>1.0</v>
      </c>
      <c r="J196" s="90">
        <v>1.0</v>
      </c>
      <c r="K196" s="90">
        <v>0.0</v>
      </c>
      <c r="L196" s="90">
        <v>1.0</v>
      </c>
      <c r="M196" s="90">
        <v>1.0</v>
      </c>
      <c r="N196" s="90">
        <v>1.0</v>
      </c>
      <c r="O196" s="90">
        <v>1.0</v>
      </c>
      <c r="P196" s="90">
        <v>1.0</v>
      </c>
      <c r="Q196" s="90">
        <v>1.0</v>
      </c>
      <c r="R196" s="90">
        <v>1.0</v>
      </c>
      <c r="S196" s="90">
        <v>1.0</v>
      </c>
      <c r="T196" s="90">
        <v>1.0</v>
      </c>
      <c r="U196" s="86">
        <f t="shared" si="26"/>
        <v>11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90">
        <f t="shared" si="27"/>
        <v>8</v>
      </c>
      <c r="B197" s="90"/>
      <c r="C197" s="90" t="s">
        <v>374</v>
      </c>
      <c r="D197" s="90" t="s">
        <v>146</v>
      </c>
      <c r="E197" s="175">
        <v>36055.0</v>
      </c>
      <c r="F197" s="109">
        <f t="shared" si="25"/>
        <v>27</v>
      </c>
      <c r="G197" s="90" t="s">
        <v>375</v>
      </c>
      <c r="H197" s="90" t="s">
        <v>376</v>
      </c>
      <c r="I197" s="90">
        <v>0.0</v>
      </c>
      <c r="J197" s="90">
        <v>0.0</v>
      </c>
      <c r="K197" s="90">
        <v>0.0</v>
      </c>
      <c r="L197" s="90">
        <v>0.0</v>
      </c>
      <c r="M197" s="90">
        <v>1.0</v>
      </c>
      <c r="N197" s="90">
        <v>0.0</v>
      </c>
      <c r="O197" s="90">
        <v>1.0</v>
      </c>
      <c r="P197" s="90">
        <v>0.0</v>
      </c>
      <c r="Q197" s="90">
        <v>1.0</v>
      </c>
      <c r="R197" s="90">
        <v>1.0</v>
      </c>
      <c r="S197" s="90">
        <v>0.0</v>
      </c>
      <c r="T197" s="90">
        <v>0.0</v>
      </c>
      <c r="U197" s="86">
        <f t="shared" si="26"/>
        <v>4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90">
        <f t="shared" si="27"/>
        <v>9</v>
      </c>
      <c r="B198" s="90"/>
      <c r="C198" s="90" t="s">
        <v>377</v>
      </c>
      <c r="D198" s="90" t="s">
        <v>146</v>
      </c>
      <c r="E198" s="175">
        <v>29445.0</v>
      </c>
      <c r="F198" s="109">
        <f t="shared" si="25"/>
        <v>45</v>
      </c>
      <c r="G198" s="90" t="s">
        <v>378</v>
      </c>
      <c r="H198" s="90" t="s">
        <v>379</v>
      </c>
      <c r="I198" s="90">
        <v>0.0</v>
      </c>
      <c r="J198" s="90">
        <v>0.0</v>
      </c>
      <c r="K198" s="90">
        <v>1.0</v>
      </c>
      <c r="L198" s="90">
        <v>0.0</v>
      </c>
      <c r="M198" s="90">
        <v>1.0</v>
      </c>
      <c r="N198" s="90">
        <v>0.0</v>
      </c>
      <c r="O198" s="90">
        <v>0.0</v>
      </c>
      <c r="P198" s="90">
        <v>0.0</v>
      </c>
      <c r="Q198" s="90">
        <v>1.0</v>
      </c>
      <c r="R198" s="90">
        <v>0.0</v>
      </c>
      <c r="S198" s="90">
        <v>1.0</v>
      </c>
      <c r="T198" s="90">
        <v>0.0</v>
      </c>
      <c r="U198" s="86">
        <f t="shared" si="26"/>
        <v>4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90">
        <f t="shared" si="27"/>
        <v>10</v>
      </c>
      <c r="B199" s="90"/>
      <c r="C199" s="90" t="s">
        <v>168</v>
      </c>
      <c r="D199" s="90" t="s">
        <v>219</v>
      </c>
      <c r="E199" s="176">
        <v>31920.0</v>
      </c>
      <c r="F199" s="109">
        <f t="shared" si="25"/>
        <v>39</v>
      </c>
      <c r="G199" s="90" t="s">
        <v>380</v>
      </c>
      <c r="H199" s="90" t="s">
        <v>381</v>
      </c>
      <c r="I199" s="90">
        <v>1.0</v>
      </c>
      <c r="J199" s="90">
        <v>1.0</v>
      </c>
      <c r="K199" s="90">
        <v>1.0</v>
      </c>
      <c r="L199" s="90">
        <v>1.0</v>
      </c>
      <c r="M199" s="90">
        <v>1.0</v>
      </c>
      <c r="N199" s="90">
        <v>1.0</v>
      </c>
      <c r="O199" s="90">
        <v>1.0</v>
      </c>
      <c r="P199" s="90">
        <v>1.0</v>
      </c>
      <c r="Q199" s="90">
        <v>1.0</v>
      </c>
      <c r="R199" s="90">
        <v>1.0</v>
      </c>
      <c r="S199" s="90">
        <v>1.0</v>
      </c>
      <c r="T199" s="90">
        <v>1.0</v>
      </c>
      <c r="U199" s="86">
        <f t="shared" si="26"/>
        <v>12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90">
        <f t="shared" si="27"/>
        <v>11</v>
      </c>
      <c r="B200" s="90"/>
      <c r="C200" s="90" t="s">
        <v>382</v>
      </c>
      <c r="D200" s="90" t="s">
        <v>219</v>
      </c>
      <c r="E200" s="175">
        <v>39067.0</v>
      </c>
      <c r="F200" s="109">
        <f t="shared" si="25"/>
        <v>19</v>
      </c>
      <c r="G200" s="90" t="s">
        <v>168</v>
      </c>
      <c r="H200" s="90" t="s">
        <v>377</v>
      </c>
      <c r="I200" s="90">
        <v>1.0</v>
      </c>
      <c r="J200" s="90">
        <v>1.0</v>
      </c>
      <c r="K200" s="90">
        <v>1.0</v>
      </c>
      <c r="L200" s="90">
        <v>1.0</v>
      </c>
      <c r="M200" s="90">
        <v>0.0</v>
      </c>
      <c r="N200" s="90">
        <v>0.0</v>
      </c>
      <c r="O200" s="90">
        <v>1.0</v>
      </c>
      <c r="P200" s="90">
        <v>1.0</v>
      </c>
      <c r="Q200" s="90">
        <v>1.0</v>
      </c>
      <c r="R200" s="90">
        <v>1.0</v>
      </c>
      <c r="S200" s="90">
        <v>1.0</v>
      </c>
      <c r="T200" s="90">
        <v>1.0</v>
      </c>
      <c r="U200" s="86">
        <f t="shared" si="26"/>
        <v>10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90">
        <f t="shared" si="27"/>
        <v>12</v>
      </c>
      <c r="B201" s="90"/>
      <c r="C201" s="90" t="s">
        <v>383</v>
      </c>
      <c r="D201" s="90" t="s">
        <v>146</v>
      </c>
      <c r="E201" s="175">
        <v>32000.0</v>
      </c>
      <c r="F201" s="109">
        <f t="shared" si="25"/>
        <v>38</v>
      </c>
      <c r="G201" s="90" t="s">
        <v>384</v>
      </c>
      <c r="H201" s="90" t="s">
        <v>385</v>
      </c>
      <c r="I201" s="90">
        <v>1.0</v>
      </c>
      <c r="J201" s="90">
        <v>0.0</v>
      </c>
      <c r="K201" s="90">
        <v>0.0</v>
      </c>
      <c r="L201" s="90">
        <v>0.0</v>
      </c>
      <c r="M201" s="90">
        <v>0.0</v>
      </c>
      <c r="N201" s="90">
        <v>1.0</v>
      </c>
      <c r="O201" s="90">
        <v>1.0</v>
      </c>
      <c r="P201" s="90">
        <v>1.0</v>
      </c>
      <c r="Q201" s="90">
        <v>0.0</v>
      </c>
      <c r="R201" s="90">
        <v>0.0</v>
      </c>
      <c r="S201" s="90">
        <v>0.0</v>
      </c>
      <c r="T201" s="90">
        <v>0.0</v>
      </c>
      <c r="U201" s="86">
        <f t="shared" si="26"/>
        <v>4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90">
        <f t="shared" si="27"/>
        <v>13</v>
      </c>
      <c r="B202" s="90"/>
      <c r="C202" s="90" t="s">
        <v>360</v>
      </c>
      <c r="D202" s="90" t="s">
        <v>219</v>
      </c>
      <c r="E202" s="175">
        <v>25445.0</v>
      </c>
      <c r="F202" s="109">
        <f t="shared" si="25"/>
        <v>56</v>
      </c>
      <c r="G202" s="90" t="s">
        <v>386</v>
      </c>
      <c r="H202" s="90" t="s">
        <v>387</v>
      </c>
      <c r="I202" s="90">
        <v>0.0</v>
      </c>
      <c r="J202" s="90">
        <v>0.0</v>
      </c>
      <c r="K202" s="90">
        <v>0.0</v>
      </c>
      <c r="L202" s="90">
        <v>1.0</v>
      </c>
      <c r="M202" s="90">
        <v>1.0</v>
      </c>
      <c r="N202" s="90">
        <v>0.0</v>
      </c>
      <c r="O202" s="90">
        <v>0.0</v>
      </c>
      <c r="P202" s="90">
        <v>1.0</v>
      </c>
      <c r="Q202" s="90">
        <v>0.0</v>
      </c>
      <c r="R202" s="90">
        <v>0.0</v>
      </c>
      <c r="S202" s="90">
        <v>1.0</v>
      </c>
      <c r="T202" s="90">
        <v>0.0</v>
      </c>
      <c r="U202" s="86">
        <f t="shared" si="26"/>
        <v>4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90">
        <f t="shared" si="27"/>
        <v>14</v>
      </c>
      <c r="B203" s="90"/>
      <c r="C203" s="90" t="s">
        <v>375</v>
      </c>
      <c r="D203" s="90" t="s">
        <v>219</v>
      </c>
      <c r="E203" s="175">
        <v>25182.0</v>
      </c>
      <c r="F203" s="109">
        <f t="shared" si="25"/>
        <v>57</v>
      </c>
      <c r="G203" s="90" t="s">
        <v>388</v>
      </c>
      <c r="H203" s="90" t="s">
        <v>389</v>
      </c>
      <c r="I203" s="90">
        <v>1.0</v>
      </c>
      <c r="J203" s="90">
        <v>1.0</v>
      </c>
      <c r="K203" s="90">
        <v>0.0</v>
      </c>
      <c r="L203" s="90">
        <v>0.0</v>
      </c>
      <c r="M203" s="90">
        <v>0.0</v>
      </c>
      <c r="N203" s="90">
        <v>0.0</v>
      </c>
      <c r="O203" s="90">
        <v>1.0</v>
      </c>
      <c r="P203" s="90">
        <v>0.0</v>
      </c>
      <c r="Q203" s="90">
        <v>1.0</v>
      </c>
      <c r="R203" s="90">
        <v>0.0</v>
      </c>
      <c r="S203" s="90">
        <v>0.0</v>
      </c>
      <c r="T203" s="90">
        <v>0.0</v>
      </c>
      <c r="U203" s="86">
        <f t="shared" si="26"/>
        <v>4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90">
        <f t="shared" si="27"/>
        <v>15</v>
      </c>
      <c r="B204" s="90"/>
      <c r="C204" s="90" t="s">
        <v>390</v>
      </c>
      <c r="D204" s="90" t="s">
        <v>219</v>
      </c>
      <c r="E204" s="176">
        <v>24682.0</v>
      </c>
      <c r="F204" s="109">
        <f t="shared" si="25"/>
        <v>58</v>
      </c>
      <c r="G204" s="90" t="s">
        <v>391</v>
      </c>
      <c r="H204" s="90" t="s">
        <v>392</v>
      </c>
      <c r="I204" s="90">
        <v>0.0</v>
      </c>
      <c r="J204" s="90">
        <v>1.0</v>
      </c>
      <c r="K204" s="90">
        <v>0.0</v>
      </c>
      <c r="L204" s="90">
        <v>0.0</v>
      </c>
      <c r="M204" s="90">
        <v>0.0</v>
      </c>
      <c r="N204" s="90">
        <v>1.0</v>
      </c>
      <c r="O204" s="90">
        <v>1.0</v>
      </c>
      <c r="P204" s="90">
        <v>1.0</v>
      </c>
      <c r="Q204" s="90">
        <v>0.0</v>
      </c>
      <c r="R204" s="90">
        <v>0.0</v>
      </c>
      <c r="S204" s="90">
        <v>0.0</v>
      </c>
      <c r="T204" s="90">
        <v>0.0</v>
      </c>
      <c r="U204" s="86">
        <f t="shared" si="26"/>
        <v>4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90">
        <f t="shared" si="27"/>
        <v>16</v>
      </c>
      <c r="B205" s="90"/>
      <c r="C205" s="90" t="s">
        <v>393</v>
      </c>
      <c r="D205" s="90" t="s">
        <v>146</v>
      </c>
      <c r="E205" s="177">
        <v>36286.0</v>
      </c>
      <c r="F205" s="109">
        <f>DATEDIF(E207,TODAY(),"y")</f>
        <v>35</v>
      </c>
      <c r="G205" s="90" t="s">
        <v>390</v>
      </c>
      <c r="H205" s="90" t="s">
        <v>394</v>
      </c>
      <c r="I205" s="90">
        <v>0.0</v>
      </c>
      <c r="J205" s="90">
        <v>0.0</v>
      </c>
      <c r="K205" s="90">
        <v>1.0</v>
      </c>
      <c r="L205" s="90">
        <v>1.0</v>
      </c>
      <c r="M205" s="90">
        <v>0.0</v>
      </c>
      <c r="N205" s="90">
        <v>1.0</v>
      </c>
      <c r="O205" s="90">
        <v>0.0</v>
      </c>
      <c r="P205" s="90">
        <v>0.0</v>
      </c>
      <c r="Q205" s="90">
        <v>0.0</v>
      </c>
      <c r="R205" s="90">
        <v>1.0</v>
      </c>
      <c r="S205" s="90">
        <v>0.0</v>
      </c>
      <c r="T205" s="90">
        <v>0.0</v>
      </c>
      <c r="U205" s="86">
        <f t="shared" si="26"/>
        <v>4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90">
        <f t="shared" si="27"/>
        <v>17</v>
      </c>
      <c r="B206" s="90"/>
      <c r="C206" s="90" t="s">
        <v>395</v>
      </c>
      <c r="D206" s="90" t="s">
        <v>146</v>
      </c>
      <c r="E206" s="178">
        <v>33765.0</v>
      </c>
      <c r="F206" s="109">
        <f>DATEDIF(E206,TODAY(),"y")</f>
        <v>34</v>
      </c>
      <c r="G206" s="90" t="s">
        <v>390</v>
      </c>
      <c r="H206" s="90" t="s">
        <v>394</v>
      </c>
      <c r="I206" s="90">
        <v>1.0</v>
      </c>
      <c r="J206" s="90">
        <v>1.0</v>
      </c>
      <c r="K206" s="90">
        <v>0.0</v>
      </c>
      <c r="L206" s="90">
        <v>0.0</v>
      </c>
      <c r="M206" s="90">
        <v>0.0</v>
      </c>
      <c r="N206" s="90">
        <v>0.0</v>
      </c>
      <c r="O206" s="90">
        <v>0.0</v>
      </c>
      <c r="P206" s="90">
        <v>0.0</v>
      </c>
      <c r="Q206" s="90">
        <v>0.0</v>
      </c>
      <c r="R206" s="90">
        <v>1.0</v>
      </c>
      <c r="S206" s="90">
        <v>1.0</v>
      </c>
      <c r="T206" s="90">
        <v>1.0</v>
      </c>
      <c r="U206" s="86">
        <f t="shared" si="26"/>
        <v>5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90">
        <f t="shared" si="27"/>
        <v>18</v>
      </c>
      <c r="B207" s="90"/>
      <c r="C207" s="90" t="s">
        <v>396</v>
      </c>
      <c r="D207" s="90" t="s">
        <v>146</v>
      </c>
      <c r="E207" s="179">
        <v>33212.0</v>
      </c>
      <c r="F207" s="109">
        <v>35.0</v>
      </c>
      <c r="G207" s="90" t="s">
        <v>397</v>
      </c>
      <c r="H207" s="90" t="s">
        <v>398</v>
      </c>
      <c r="I207" s="90">
        <v>0.0</v>
      </c>
      <c r="J207" s="90">
        <v>1.0</v>
      </c>
      <c r="K207" s="90">
        <v>1.0</v>
      </c>
      <c r="L207" s="90">
        <v>0.0</v>
      </c>
      <c r="M207" s="90">
        <v>0.0</v>
      </c>
      <c r="N207" s="90">
        <v>0.0</v>
      </c>
      <c r="O207" s="90">
        <v>1.0</v>
      </c>
      <c r="P207" s="90">
        <v>0.0</v>
      </c>
      <c r="Q207" s="90">
        <v>1.0</v>
      </c>
      <c r="R207" s="90">
        <v>0.0</v>
      </c>
      <c r="S207" s="90">
        <v>0.0</v>
      </c>
      <c r="T207" s="90">
        <v>0.0</v>
      </c>
      <c r="U207" s="86">
        <f t="shared" si="26"/>
        <v>4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90">
        <f t="shared" si="27"/>
        <v>19</v>
      </c>
      <c r="B208" s="90"/>
      <c r="C208" s="90" t="s">
        <v>399</v>
      </c>
      <c r="D208" s="90" t="s">
        <v>146</v>
      </c>
      <c r="E208" s="179">
        <v>36741.0</v>
      </c>
      <c r="F208" s="109">
        <f t="shared" ref="F208:F236" si="28">DATEDIF(E208,TODAY(),"y")</f>
        <v>25</v>
      </c>
      <c r="G208" s="90" t="s">
        <v>397</v>
      </c>
      <c r="H208" s="90" t="s">
        <v>398</v>
      </c>
      <c r="I208" s="90">
        <v>1.0</v>
      </c>
      <c r="J208" s="90">
        <v>0.0</v>
      </c>
      <c r="K208" s="90">
        <v>0.0</v>
      </c>
      <c r="L208" s="90">
        <v>0.0</v>
      </c>
      <c r="M208" s="90">
        <v>1.0</v>
      </c>
      <c r="N208" s="90">
        <v>1.0</v>
      </c>
      <c r="O208" s="90">
        <v>0.0</v>
      </c>
      <c r="P208" s="90">
        <v>0.0</v>
      </c>
      <c r="Q208" s="90">
        <v>0.0</v>
      </c>
      <c r="R208" s="90">
        <v>0.0</v>
      </c>
      <c r="S208" s="90">
        <v>0.0</v>
      </c>
      <c r="T208" s="90">
        <v>1.0</v>
      </c>
      <c r="U208" s="86">
        <f t="shared" si="26"/>
        <v>4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90">
        <f t="shared" si="27"/>
        <v>20</v>
      </c>
      <c r="B209" s="90"/>
      <c r="C209" s="90" t="s">
        <v>400</v>
      </c>
      <c r="D209" s="90" t="s">
        <v>146</v>
      </c>
      <c r="E209" s="179">
        <v>29407.0</v>
      </c>
      <c r="F209" s="109">
        <f t="shared" si="28"/>
        <v>45</v>
      </c>
      <c r="G209" s="90" t="s">
        <v>401</v>
      </c>
      <c r="H209" s="90" t="s">
        <v>402</v>
      </c>
      <c r="I209" s="90">
        <v>0.0</v>
      </c>
      <c r="J209" s="90">
        <v>1.0</v>
      </c>
      <c r="K209" s="90">
        <v>0.0</v>
      </c>
      <c r="L209" s="90">
        <v>0.0</v>
      </c>
      <c r="M209" s="90">
        <v>1.0</v>
      </c>
      <c r="N209" s="90">
        <v>1.0</v>
      </c>
      <c r="O209" s="90">
        <v>0.0</v>
      </c>
      <c r="P209" s="90">
        <v>1.0</v>
      </c>
      <c r="Q209" s="90">
        <v>0.0</v>
      </c>
      <c r="R209" s="90">
        <v>0.0</v>
      </c>
      <c r="S209" s="90">
        <v>0.0</v>
      </c>
      <c r="T209" s="90">
        <v>0.0</v>
      </c>
      <c r="U209" s="86">
        <f t="shared" si="26"/>
        <v>4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90">
        <f t="shared" si="27"/>
        <v>21</v>
      </c>
      <c r="B210" s="90"/>
      <c r="C210" s="90" t="s">
        <v>403</v>
      </c>
      <c r="D210" s="90" t="s">
        <v>219</v>
      </c>
      <c r="E210" s="179">
        <v>26857.0</v>
      </c>
      <c r="F210" s="109">
        <f t="shared" si="28"/>
        <v>52</v>
      </c>
      <c r="G210" s="90" t="s">
        <v>370</v>
      </c>
      <c r="H210" s="90" t="s">
        <v>371</v>
      </c>
      <c r="I210" s="90">
        <v>1.0</v>
      </c>
      <c r="J210" s="90">
        <v>1.0</v>
      </c>
      <c r="K210" s="90">
        <v>1.0</v>
      </c>
      <c r="L210" s="90">
        <v>1.0</v>
      </c>
      <c r="M210" s="90">
        <v>1.0</v>
      </c>
      <c r="N210" s="90">
        <v>1.0</v>
      </c>
      <c r="O210" s="90">
        <v>1.0</v>
      </c>
      <c r="P210" s="90">
        <v>1.0</v>
      </c>
      <c r="Q210" s="90">
        <v>1.0</v>
      </c>
      <c r="R210" s="90">
        <v>1.0</v>
      </c>
      <c r="S210" s="90">
        <v>1.0</v>
      </c>
      <c r="T210" s="90">
        <v>1.0</v>
      </c>
      <c r="U210" s="86">
        <f t="shared" si="26"/>
        <v>12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90">
        <f t="shared" si="27"/>
        <v>22</v>
      </c>
      <c r="B211" s="90"/>
      <c r="C211" s="90" t="s">
        <v>404</v>
      </c>
      <c r="D211" s="90" t="s">
        <v>219</v>
      </c>
      <c r="E211" s="179">
        <v>41680.0</v>
      </c>
      <c r="F211" s="109">
        <f t="shared" si="28"/>
        <v>12</v>
      </c>
      <c r="G211" s="90" t="s">
        <v>403</v>
      </c>
      <c r="H211" s="90" t="s">
        <v>400</v>
      </c>
      <c r="I211" s="90">
        <v>1.0</v>
      </c>
      <c r="J211" s="90">
        <v>1.0</v>
      </c>
      <c r="K211" s="90">
        <v>1.0</v>
      </c>
      <c r="L211" s="90">
        <v>1.0</v>
      </c>
      <c r="M211" s="90">
        <v>1.0</v>
      </c>
      <c r="N211" s="90">
        <v>1.0</v>
      </c>
      <c r="O211" s="90">
        <v>1.0</v>
      </c>
      <c r="P211" s="90">
        <v>1.0</v>
      </c>
      <c r="Q211" s="90">
        <v>1.0</v>
      </c>
      <c r="R211" s="90">
        <v>1.0</v>
      </c>
      <c r="S211" s="90">
        <v>1.0</v>
      </c>
      <c r="T211" s="90">
        <v>1.0</v>
      </c>
      <c r="U211" s="86">
        <f t="shared" si="26"/>
        <v>12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90">
        <f t="shared" si="27"/>
        <v>23</v>
      </c>
      <c r="B212" s="90"/>
      <c r="C212" s="90" t="s">
        <v>190</v>
      </c>
      <c r="D212" s="90" t="s">
        <v>146</v>
      </c>
      <c r="E212" s="179">
        <v>33839.0</v>
      </c>
      <c r="F212" s="109">
        <f t="shared" si="28"/>
        <v>33</v>
      </c>
      <c r="G212" s="90" t="s">
        <v>405</v>
      </c>
      <c r="H212" s="90" t="s">
        <v>406</v>
      </c>
      <c r="I212" s="90">
        <v>0.0</v>
      </c>
      <c r="J212" s="90">
        <v>0.0</v>
      </c>
      <c r="K212" s="90">
        <v>0.0</v>
      </c>
      <c r="L212" s="90">
        <v>0.0</v>
      </c>
      <c r="M212" s="90">
        <v>0.0</v>
      </c>
      <c r="N212" s="90">
        <v>0.0</v>
      </c>
      <c r="O212" s="90">
        <v>1.0</v>
      </c>
      <c r="P212" s="90">
        <v>1.0</v>
      </c>
      <c r="Q212" s="90">
        <v>1.0</v>
      </c>
      <c r="R212" s="90">
        <v>1.0</v>
      </c>
      <c r="S212" s="90">
        <v>0.0</v>
      </c>
      <c r="T212" s="90">
        <v>0.0</v>
      </c>
      <c r="U212" s="86">
        <f t="shared" si="26"/>
        <v>4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90">
        <f t="shared" si="27"/>
        <v>24</v>
      </c>
      <c r="B213" s="90"/>
      <c r="C213" s="90" t="s">
        <v>189</v>
      </c>
      <c r="D213" s="90" t="s">
        <v>144</v>
      </c>
      <c r="E213" s="179">
        <v>34812.0</v>
      </c>
      <c r="F213" s="109">
        <f t="shared" si="28"/>
        <v>31</v>
      </c>
      <c r="G213" s="90" t="s">
        <v>407</v>
      </c>
      <c r="H213" s="90" t="s">
        <v>408</v>
      </c>
      <c r="I213" s="90">
        <v>1.0</v>
      </c>
      <c r="J213" s="90">
        <v>1.0</v>
      </c>
      <c r="K213" s="90">
        <v>1.0</v>
      </c>
      <c r="L213" s="90">
        <v>1.0</v>
      </c>
      <c r="M213" s="90">
        <v>0.0</v>
      </c>
      <c r="N213" s="90">
        <v>0.0</v>
      </c>
      <c r="O213" s="90">
        <v>1.0</v>
      </c>
      <c r="P213" s="90">
        <v>1.0</v>
      </c>
      <c r="Q213" s="90">
        <v>1.0</v>
      </c>
      <c r="R213" s="90">
        <v>1.0</v>
      </c>
      <c r="S213" s="90">
        <v>1.0</v>
      </c>
      <c r="T213" s="90">
        <v>1.0</v>
      </c>
      <c r="U213" s="86">
        <f t="shared" si="26"/>
        <v>10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90">
        <f t="shared" si="27"/>
        <v>25</v>
      </c>
      <c r="B214" s="90"/>
      <c r="C214" s="90" t="s">
        <v>409</v>
      </c>
      <c r="D214" s="90" t="s">
        <v>146</v>
      </c>
      <c r="E214" s="179">
        <v>29830.0</v>
      </c>
      <c r="F214" s="109">
        <f t="shared" si="28"/>
        <v>44</v>
      </c>
      <c r="G214" s="90" t="s">
        <v>410</v>
      </c>
      <c r="H214" s="90" t="s">
        <v>411</v>
      </c>
      <c r="I214" s="90">
        <v>1.0</v>
      </c>
      <c r="J214" s="90">
        <v>0.0</v>
      </c>
      <c r="K214" s="90">
        <v>0.0</v>
      </c>
      <c r="L214" s="90">
        <v>0.0</v>
      </c>
      <c r="M214" s="90">
        <v>0.0</v>
      </c>
      <c r="N214" s="90">
        <v>1.0</v>
      </c>
      <c r="O214" s="90">
        <v>1.0</v>
      </c>
      <c r="P214" s="90">
        <v>0.0</v>
      </c>
      <c r="Q214" s="90">
        <v>0.0</v>
      </c>
      <c r="R214" s="90">
        <v>0.0</v>
      </c>
      <c r="S214" s="90">
        <v>0.0</v>
      </c>
      <c r="T214" s="90">
        <v>1.0</v>
      </c>
      <c r="U214" s="86">
        <f t="shared" si="26"/>
        <v>4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90">
        <f t="shared" si="27"/>
        <v>26</v>
      </c>
      <c r="B215" s="90"/>
      <c r="C215" s="90" t="s">
        <v>412</v>
      </c>
      <c r="D215" s="90" t="s">
        <v>219</v>
      </c>
      <c r="E215" s="179">
        <v>31468.0</v>
      </c>
      <c r="F215" s="109">
        <f t="shared" si="28"/>
        <v>40</v>
      </c>
      <c r="G215" s="90" t="s">
        <v>413</v>
      </c>
      <c r="H215" s="90" t="s">
        <v>414</v>
      </c>
      <c r="I215" s="90">
        <v>1.0</v>
      </c>
      <c r="J215" s="90">
        <v>1.0</v>
      </c>
      <c r="K215" s="90">
        <v>1.0</v>
      </c>
      <c r="L215" s="90">
        <v>1.0</v>
      </c>
      <c r="M215" s="90">
        <v>1.0</v>
      </c>
      <c r="N215" s="90">
        <v>1.0</v>
      </c>
      <c r="O215" s="90">
        <v>1.0</v>
      </c>
      <c r="P215" s="90">
        <v>0.0</v>
      </c>
      <c r="Q215" s="90">
        <v>1.0</v>
      </c>
      <c r="R215" s="90">
        <v>1.0</v>
      </c>
      <c r="S215" s="90">
        <v>1.0</v>
      </c>
      <c r="T215" s="90">
        <v>1.0</v>
      </c>
      <c r="U215" s="86">
        <f t="shared" si="26"/>
        <v>11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90">
        <f t="shared" si="27"/>
        <v>27</v>
      </c>
      <c r="B216" s="90"/>
      <c r="C216" s="90" t="s">
        <v>415</v>
      </c>
      <c r="D216" s="90" t="s">
        <v>146</v>
      </c>
      <c r="E216" s="178">
        <v>38550.0</v>
      </c>
      <c r="F216" s="109">
        <f t="shared" si="28"/>
        <v>20</v>
      </c>
      <c r="G216" s="90" t="s">
        <v>412</v>
      </c>
      <c r="H216" s="90" t="s">
        <v>409</v>
      </c>
      <c r="I216" s="90">
        <v>0.0</v>
      </c>
      <c r="J216" s="90">
        <v>0.0</v>
      </c>
      <c r="K216" s="90">
        <v>0.0</v>
      </c>
      <c r="L216" s="90">
        <v>0.0</v>
      </c>
      <c r="M216" s="90">
        <v>1.0</v>
      </c>
      <c r="N216" s="90">
        <v>0.0</v>
      </c>
      <c r="O216" s="90">
        <v>0.0</v>
      </c>
      <c r="P216" s="90">
        <v>1.0</v>
      </c>
      <c r="Q216" s="90">
        <v>0.0</v>
      </c>
      <c r="R216" s="90">
        <v>0.0</v>
      </c>
      <c r="S216" s="90">
        <v>1.0</v>
      </c>
      <c r="T216" s="90">
        <v>1.0</v>
      </c>
      <c r="U216" s="86">
        <f t="shared" si="26"/>
        <v>4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90">
        <f t="shared" si="27"/>
        <v>28</v>
      </c>
      <c r="B217" s="90"/>
      <c r="C217" s="20" t="s">
        <v>416</v>
      </c>
      <c r="D217" s="90" t="s">
        <v>146</v>
      </c>
      <c r="E217" s="180">
        <v>41355.0</v>
      </c>
      <c r="F217" s="109">
        <f t="shared" si="28"/>
        <v>13</v>
      </c>
      <c r="G217" s="20" t="s">
        <v>412</v>
      </c>
      <c r="H217" s="20" t="s">
        <v>409</v>
      </c>
      <c r="I217" s="90">
        <v>0.0</v>
      </c>
      <c r="J217" s="90">
        <v>1.0</v>
      </c>
      <c r="K217" s="90">
        <v>1.0</v>
      </c>
      <c r="L217" s="90">
        <v>0.0</v>
      </c>
      <c r="M217" s="90">
        <v>0.0</v>
      </c>
      <c r="N217" s="90">
        <v>1.0</v>
      </c>
      <c r="O217" s="90">
        <v>1.0</v>
      </c>
      <c r="P217" s="90">
        <v>0.0</v>
      </c>
      <c r="Q217" s="90">
        <v>1.0</v>
      </c>
      <c r="R217" s="90">
        <v>1.0</v>
      </c>
      <c r="S217" s="90">
        <v>0.0</v>
      </c>
      <c r="T217" s="90">
        <v>0.0</v>
      </c>
      <c r="U217" s="86">
        <f t="shared" si="26"/>
        <v>6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90">
        <f t="shared" si="27"/>
        <v>29</v>
      </c>
      <c r="B218" s="90"/>
      <c r="C218" s="20" t="s">
        <v>417</v>
      </c>
      <c r="D218" s="90" t="s">
        <v>146</v>
      </c>
      <c r="E218" s="181">
        <v>32243.0</v>
      </c>
      <c r="F218" s="109">
        <f t="shared" si="28"/>
        <v>38</v>
      </c>
      <c r="G218" s="20" t="s">
        <v>418</v>
      </c>
      <c r="H218" s="20" t="s">
        <v>419</v>
      </c>
      <c r="I218" s="90">
        <v>0.0</v>
      </c>
      <c r="J218" s="90">
        <v>0.0</v>
      </c>
      <c r="K218" s="90">
        <v>0.0</v>
      </c>
      <c r="L218" s="90">
        <v>0.0</v>
      </c>
      <c r="M218" s="90">
        <v>1.0</v>
      </c>
      <c r="N218" s="90">
        <v>1.0</v>
      </c>
      <c r="O218" s="90">
        <v>0.0</v>
      </c>
      <c r="P218" s="90">
        <v>0.0</v>
      </c>
      <c r="Q218" s="90">
        <v>1.0</v>
      </c>
      <c r="R218" s="90">
        <v>1.0</v>
      </c>
      <c r="S218" s="90">
        <v>0.0</v>
      </c>
      <c r="T218" s="90">
        <v>0.0</v>
      </c>
      <c r="U218" s="86">
        <f t="shared" si="26"/>
        <v>4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90">
        <f t="shared" si="27"/>
        <v>30</v>
      </c>
      <c r="B219" s="90"/>
      <c r="C219" s="20" t="s">
        <v>199</v>
      </c>
      <c r="D219" s="20" t="s">
        <v>144</v>
      </c>
      <c r="E219" s="181">
        <v>33953.0</v>
      </c>
      <c r="F219" s="109">
        <f t="shared" si="28"/>
        <v>33</v>
      </c>
      <c r="G219" s="20" t="s">
        <v>420</v>
      </c>
      <c r="H219" s="20" t="s">
        <v>421</v>
      </c>
      <c r="I219" s="90">
        <v>0.0</v>
      </c>
      <c r="J219" s="90">
        <v>0.0</v>
      </c>
      <c r="K219" s="90">
        <v>0.0</v>
      </c>
      <c r="L219" s="90">
        <v>1.0</v>
      </c>
      <c r="M219" s="90">
        <v>1.0</v>
      </c>
      <c r="N219" s="90">
        <v>0.0</v>
      </c>
      <c r="O219" s="90">
        <v>0.0</v>
      </c>
      <c r="P219" s="90">
        <v>1.0</v>
      </c>
      <c r="Q219" s="90">
        <v>1.0</v>
      </c>
      <c r="R219" s="90">
        <v>0.0</v>
      </c>
      <c r="S219" s="90">
        <v>1.0</v>
      </c>
      <c r="T219" s="90">
        <v>0.0</v>
      </c>
      <c r="U219" s="86">
        <f t="shared" si="26"/>
        <v>5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90">
        <f t="shared" si="27"/>
        <v>31</v>
      </c>
      <c r="B220" s="90"/>
      <c r="C220" s="20" t="s">
        <v>422</v>
      </c>
      <c r="D220" s="20" t="s">
        <v>146</v>
      </c>
      <c r="E220" s="181">
        <v>36717.0</v>
      </c>
      <c r="F220" s="109">
        <f t="shared" si="28"/>
        <v>25</v>
      </c>
      <c r="G220" s="20" t="s">
        <v>423</v>
      </c>
      <c r="H220" s="20" t="s">
        <v>424</v>
      </c>
      <c r="I220" s="90">
        <v>0.0</v>
      </c>
      <c r="J220" s="90">
        <v>1.0</v>
      </c>
      <c r="K220" s="90">
        <v>1.0</v>
      </c>
      <c r="L220" s="90">
        <v>0.0</v>
      </c>
      <c r="M220" s="90">
        <v>0.0</v>
      </c>
      <c r="N220" s="90">
        <v>0.0</v>
      </c>
      <c r="O220" s="90">
        <v>1.0</v>
      </c>
      <c r="P220" s="90">
        <v>0.0</v>
      </c>
      <c r="Q220" s="90">
        <v>0.0</v>
      </c>
      <c r="R220" s="90">
        <v>0.0</v>
      </c>
      <c r="S220" s="90">
        <v>0.0</v>
      </c>
      <c r="T220" s="90">
        <v>1.0</v>
      </c>
      <c r="U220" s="86">
        <f t="shared" si="26"/>
        <v>4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90">
        <f t="shared" si="27"/>
        <v>32</v>
      </c>
      <c r="B221" s="90"/>
      <c r="C221" s="20" t="s">
        <v>425</v>
      </c>
      <c r="D221" s="20" t="s">
        <v>146</v>
      </c>
      <c r="E221" s="181">
        <v>24948.0</v>
      </c>
      <c r="F221" s="109">
        <f t="shared" si="28"/>
        <v>58</v>
      </c>
      <c r="G221" s="20" t="s">
        <v>426</v>
      </c>
      <c r="H221" s="20" t="s">
        <v>427</v>
      </c>
      <c r="I221" s="90">
        <v>0.0</v>
      </c>
      <c r="J221" s="90">
        <v>0.0</v>
      </c>
      <c r="K221" s="90">
        <v>0.0</v>
      </c>
      <c r="L221" s="90">
        <v>1.0</v>
      </c>
      <c r="M221" s="90">
        <v>1.0</v>
      </c>
      <c r="N221" s="90">
        <v>1.0</v>
      </c>
      <c r="O221" s="90">
        <v>0.0</v>
      </c>
      <c r="P221" s="90">
        <v>0.0</v>
      </c>
      <c r="Q221" s="90">
        <v>1.0</v>
      </c>
      <c r="R221" s="90">
        <v>1.0</v>
      </c>
      <c r="S221" s="90">
        <v>0.0</v>
      </c>
      <c r="T221" s="90">
        <v>0.0</v>
      </c>
      <c r="U221" s="86">
        <f t="shared" si="26"/>
        <v>5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90">
        <f t="shared" si="27"/>
        <v>33</v>
      </c>
      <c r="B222" s="90"/>
      <c r="C222" s="20" t="s">
        <v>428</v>
      </c>
      <c r="D222" s="20" t="s">
        <v>219</v>
      </c>
      <c r="E222" s="181">
        <v>25788.0</v>
      </c>
      <c r="F222" s="109">
        <f t="shared" si="28"/>
        <v>55</v>
      </c>
      <c r="G222" s="20" t="s">
        <v>429</v>
      </c>
      <c r="H222" s="20" t="s">
        <v>430</v>
      </c>
      <c r="I222" s="90">
        <v>1.0</v>
      </c>
      <c r="J222" s="90">
        <v>0.0</v>
      </c>
      <c r="K222" s="90">
        <v>0.0</v>
      </c>
      <c r="L222" s="90">
        <v>1.0</v>
      </c>
      <c r="M222" s="90">
        <v>1.0</v>
      </c>
      <c r="N222" s="90">
        <v>1.0</v>
      </c>
      <c r="O222" s="90">
        <v>1.0</v>
      </c>
      <c r="P222" s="90">
        <v>0.0</v>
      </c>
      <c r="Q222" s="90">
        <v>0.0</v>
      </c>
      <c r="R222" s="90">
        <v>0.0</v>
      </c>
      <c r="S222" s="90">
        <v>1.0</v>
      </c>
      <c r="T222" s="90">
        <v>0.0</v>
      </c>
      <c r="U222" s="86">
        <f t="shared" si="26"/>
        <v>6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90">
        <f t="shared" si="27"/>
        <v>34</v>
      </c>
      <c r="B223" s="90"/>
      <c r="C223" s="20" t="s">
        <v>431</v>
      </c>
      <c r="D223" s="20" t="s">
        <v>146</v>
      </c>
      <c r="E223" s="181">
        <v>33347.0</v>
      </c>
      <c r="F223" s="109">
        <f t="shared" si="28"/>
        <v>35</v>
      </c>
      <c r="G223" s="20" t="s">
        <v>428</v>
      </c>
      <c r="H223" s="20" t="s">
        <v>425</v>
      </c>
      <c r="I223" s="90">
        <v>1.0</v>
      </c>
      <c r="J223" s="90">
        <v>1.0</v>
      </c>
      <c r="K223" s="90">
        <v>0.0</v>
      </c>
      <c r="L223" s="90">
        <v>0.0</v>
      </c>
      <c r="M223" s="90">
        <v>0.0</v>
      </c>
      <c r="N223" s="90">
        <v>0.0</v>
      </c>
      <c r="O223" s="90">
        <v>1.0</v>
      </c>
      <c r="P223" s="90">
        <v>0.0</v>
      </c>
      <c r="Q223" s="90">
        <v>1.0</v>
      </c>
      <c r="R223" s="90">
        <v>0.0</v>
      </c>
      <c r="S223" s="90">
        <v>1.0</v>
      </c>
      <c r="T223" s="90">
        <v>0.0</v>
      </c>
      <c r="U223" s="86">
        <f t="shared" si="26"/>
        <v>5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90">
        <f t="shared" si="27"/>
        <v>35</v>
      </c>
      <c r="B224" s="90"/>
      <c r="C224" s="20" t="s">
        <v>432</v>
      </c>
      <c r="D224" s="20" t="s">
        <v>146</v>
      </c>
      <c r="E224" s="181">
        <v>35364.0</v>
      </c>
      <c r="F224" s="109">
        <f t="shared" si="28"/>
        <v>29</v>
      </c>
      <c r="G224" s="20" t="s">
        <v>428</v>
      </c>
      <c r="H224" s="20" t="s">
        <v>425</v>
      </c>
      <c r="I224" s="90">
        <v>0.0</v>
      </c>
      <c r="J224" s="90">
        <v>1.0</v>
      </c>
      <c r="K224" s="90">
        <v>1.0</v>
      </c>
      <c r="L224" s="90">
        <v>0.0</v>
      </c>
      <c r="M224" s="90">
        <v>1.0</v>
      </c>
      <c r="N224" s="90">
        <v>1.0</v>
      </c>
      <c r="O224" s="90">
        <v>0.0</v>
      </c>
      <c r="P224" s="90">
        <v>0.0</v>
      </c>
      <c r="Q224" s="90">
        <v>1.0</v>
      </c>
      <c r="R224" s="90">
        <v>1.0</v>
      </c>
      <c r="S224" s="90">
        <v>0.0</v>
      </c>
      <c r="T224" s="90">
        <v>0.0</v>
      </c>
      <c r="U224" s="86">
        <f t="shared" si="26"/>
        <v>6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90">
        <f t="shared" si="27"/>
        <v>36</v>
      </c>
      <c r="B225" s="90"/>
      <c r="C225" s="20" t="s">
        <v>433</v>
      </c>
      <c r="D225" s="20" t="s">
        <v>146</v>
      </c>
      <c r="E225" s="181">
        <v>29140.0</v>
      </c>
      <c r="F225" s="109">
        <f t="shared" si="28"/>
        <v>46</v>
      </c>
      <c r="G225" s="20" t="s">
        <v>434</v>
      </c>
      <c r="H225" s="20" t="s">
        <v>435</v>
      </c>
      <c r="I225" s="90">
        <v>1.0</v>
      </c>
      <c r="J225" s="90">
        <v>0.0</v>
      </c>
      <c r="K225" s="90">
        <v>1.0</v>
      </c>
      <c r="L225" s="90">
        <v>1.0</v>
      </c>
      <c r="M225" s="90">
        <v>0.0</v>
      </c>
      <c r="N225" s="90">
        <v>0.0</v>
      </c>
      <c r="O225" s="90">
        <v>0.0</v>
      </c>
      <c r="P225" s="90">
        <v>0.0</v>
      </c>
      <c r="Q225" s="90">
        <v>0.0</v>
      </c>
      <c r="R225" s="90">
        <v>0.0</v>
      </c>
      <c r="S225" s="90">
        <v>0.0</v>
      </c>
      <c r="T225" s="90">
        <v>1.0</v>
      </c>
      <c r="U225" s="86">
        <f t="shared" si="26"/>
        <v>4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90">
        <f t="shared" si="27"/>
        <v>37</v>
      </c>
      <c r="B226" s="90"/>
      <c r="C226" s="20" t="s">
        <v>436</v>
      </c>
      <c r="D226" s="20" t="s">
        <v>219</v>
      </c>
      <c r="E226" s="180">
        <v>28953.0</v>
      </c>
      <c r="F226" s="109">
        <f t="shared" si="28"/>
        <v>47</v>
      </c>
      <c r="G226" s="20" t="s">
        <v>426</v>
      </c>
      <c r="H226" s="20" t="s">
        <v>437</v>
      </c>
      <c r="I226" s="90">
        <v>0.0</v>
      </c>
      <c r="J226" s="90">
        <v>0.0</v>
      </c>
      <c r="K226" s="90">
        <v>1.0</v>
      </c>
      <c r="L226" s="90">
        <v>1.0</v>
      </c>
      <c r="M226" s="90">
        <v>0.0</v>
      </c>
      <c r="N226" s="90">
        <v>0.0</v>
      </c>
      <c r="O226" s="90">
        <v>1.0</v>
      </c>
      <c r="P226" s="90">
        <v>1.0</v>
      </c>
      <c r="Q226" s="90">
        <v>0.0</v>
      </c>
      <c r="R226" s="90">
        <v>0.0</v>
      </c>
      <c r="S226" s="90">
        <v>1.0</v>
      </c>
      <c r="T226" s="90">
        <v>1.0</v>
      </c>
      <c r="U226" s="86">
        <f t="shared" si="26"/>
        <v>6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90">
        <f t="shared" si="27"/>
        <v>38</v>
      </c>
      <c r="B227" s="90"/>
      <c r="C227" s="20" t="s">
        <v>438</v>
      </c>
      <c r="D227" s="20" t="s">
        <v>146</v>
      </c>
      <c r="E227" s="181">
        <v>37535.0</v>
      </c>
      <c r="F227" s="109">
        <f t="shared" si="28"/>
        <v>23</v>
      </c>
      <c r="G227" s="20" t="s">
        <v>436</v>
      </c>
      <c r="H227" s="20" t="s">
        <v>439</v>
      </c>
      <c r="I227" s="90">
        <v>1.0</v>
      </c>
      <c r="J227" s="90">
        <v>0.0</v>
      </c>
      <c r="K227" s="90">
        <v>0.0</v>
      </c>
      <c r="L227" s="90">
        <v>0.0</v>
      </c>
      <c r="M227" s="90">
        <v>1.0</v>
      </c>
      <c r="N227" s="90">
        <v>1.0</v>
      </c>
      <c r="O227" s="90">
        <v>1.0</v>
      </c>
      <c r="P227" s="90">
        <v>0.0</v>
      </c>
      <c r="Q227" s="90">
        <v>0.0</v>
      </c>
      <c r="R227" s="90">
        <v>0.0</v>
      </c>
      <c r="S227" s="90">
        <v>0.0</v>
      </c>
      <c r="T227" s="90">
        <v>1.0</v>
      </c>
      <c r="U227" s="86">
        <f t="shared" si="26"/>
        <v>5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90">
        <f t="shared" si="27"/>
        <v>39</v>
      </c>
      <c r="B228" s="90"/>
      <c r="C228" s="20" t="s">
        <v>440</v>
      </c>
      <c r="D228" s="20" t="s">
        <v>219</v>
      </c>
      <c r="E228" s="181">
        <v>39906.0</v>
      </c>
      <c r="F228" s="109">
        <f t="shared" si="28"/>
        <v>17</v>
      </c>
      <c r="G228" s="20" t="s">
        <v>436</v>
      </c>
      <c r="H228" s="20" t="s">
        <v>439</v>
      </c>
      <c r="I228" s="90">
        <v>0.0</v>
      </c>
      <c r="J228" s="90">
        <v>1.0</v>
      </c>
      <c r="K228" s="90">
        <v>1.0</v>
      </c>
      <c r="L228" s="90">
        <v>0.0</v>
      </c>
      <c r="M228" s="90">
        <v>0.0</v>
      </c>
      <c r="N228" s="90">
        <v>0.0</v>
      </c>
      <c r="O228" s="90">
        <v>1.0</v>
      </c>
      <c r="P228" s="90">
        <v>1.0</v>
      </c>
      <c r="Q228" s="90">
        <v>0.0</v>
      </c>
      <c r="R228" s="90">
        <v>0.0</v>
      </c>
      <c r="S228" s="90">
        <v>0.0</v>
      </c>
      <c r="T228" s="90">
        <v>0.0</v>
      </c>
      <c r="U228" s="86">
        <f t="shared" si="26"/>
        <v>4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90">
        <f t="shared" si="27"/>
        <v>40</v>
      </c>
      <c r="B229" s="90"/>
      <c r="C229" s="20" t="s">
        <v>441</v>
      </c>
      <c r="D229" s="20" t="s">
        <v>219</v>
      </c>
      <c r="E229" s="181">
        <v>38764.0</v>
      </c>
      <c r="F229" s="109">
        <f t="shared" si="28"/>
        <v>20</v>
      </c>
      <c r="G229" s="20" t="s">
        <v>442</v>
      </c>
      <c r="H229" s="20" t="s">
        <v>443</v>
      </c>
      <c r="I229" s="90">
        <v>1.0</v>
      </c>
      <c r="J229" s="90">
        <v>1.0</v>
      </c>
      <c r="K229" s="90">
        <v>0.0</v>
      </c>
      <c r="L229" s="90">
        <v>0.0</v>
      </c>
      <c r="M229" s="90">
        <v>1.0</v>
      </c>
      <c r="N229" s="90">
        <v>1.0</v>
      </c>
      <c r="O229" s="90">
        <v>1.0</v>
      </c>
      <c r="P229" s="90">
        <v>0.0</v>
      </c>
      <c r="Q229" s="90">
        <v>0.0</v>
      </c>
      <c r="R229" s="90">
        <v>1.0</v>
      </c>
      <c r="S229" s="90">
        <v>1.0</v>
      </c>
      <c r="T229" s="90">
        <v>1.0</v>
      </c>
      <c r="U229" s="86">
        <f t="shared" si="26"/>
        <v>8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90">
        <f t="shared" si="27"/>
        <v>41</v>
      </c>
      <c r="B230" s="90"/>
      <c r="C230" s="90" t="s">
        <v>444</v>
      </c>
      <c r="D230" s="90" t="s">
        <v>146</v>
      </c>
      <c r="E230" s="179">
        <v>28723.0</v>
      </c>
      <c r="F230" s="109">
        <f t="shared" si="28"/>
        <v>47</v>
      </c>
      <c r="G230" s="90" t="s">
        <v>445</v>
      </c>
      <c r="H230" s="90" t="s">
        <v>446</v>
      </c>
      <c r="I230" s="90">
        <v>0.0</v>
      </c>
      <c r="J230" s="90">
        <v>0.0</v>
      </c>
      <c r="K230" s="90">
        <v>0.0</v>
      </c>
      <c r="L230" s="90">
        <v>0.0</v>
      </c>
      <c r="M230" s="90">
        <v>0.0</v>
      </c>
      <c r="N230" s="90">
        <v>1.0</v>
      </c>
      <c r="O230" s="90">
        <v>1.0</v>
      </c>
      <c r="P230" s="90">
        <v>1.0</v>
      </c>
      <c r="Q230" s="90">
        <v>0.0</v>
      </c>
      <c r="R230" s="90">
        <v>0.0</v>
      </c>
      <c r="S230" s="90">
        <v>1.0</v>
      </c>
      <c r="T230" s="90">
        <v>0.0</v>
      </c>
      <c r="U230" s="86">
        <f t="shared" si="26"/>
        <v>4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90">
        <f t="shared" si="27"/>
        <v>42</v>
      </c>
      <c r="B231" s="90"/>
      <c r="C231" s="90" t="s">
        <v>149</v>
      </c>
      <c r="D231" s="90" t="s">
        <v>219</v>
      </c>
      <c r="E231" s="179">
        <v>28912.0</v>
      </c>
      <c r="F231" s="109">
        <f t="shared" si="28"/>
        <v>47</v>
      </c>
      <c r="G231" s="90" t="s">
        <v>447</v>
      </c>
      <c r="H231" s="90" t="s">
        <v>448</v>
      </c>
      <c r="I231" s="90">
        <v>0.0</v>
      </c>
      <c r="J231" s="90">
        <v>1.0</v>
      </c>
      <c r="K231" s="90">
        <v>0.0</v>
      </c>
      <c r="L231" s="90">
        <v>0.0</v>
      </c>
      <c r="M231" s="90">
        <v>1.0</v>
      </c>
      <c r="N231" s="90">
        <v>1.0</v>
      </c>
      <c r="O231" s="90">
        <v>0.0</v>
      </c>
      <c r="P231" s="90">
        <v>0.0</v>
      </c>
      <c r="Q231" s="90">
        <v>1.0</v>
      </c>
      <c r="R231" s="90">
        <v>0.0</v>
      </c>
      <c r="S231" s="90">
        <v>0.0</v>
      </c>
      <c r="T231" s="90">
        <v>0.0</v>
      </c>
      <c r="U231" s="86">
        <f t="shared" si="26"/>
        <v>4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90">
        <f t="shared" si="27"/>
        <v>43</v>
      </c>
      <c r="B232" s="90"/>
      <c r="C232" s="90" t="s">
        <v>449</v>
      </c>
      <c r="D232" s="90" t="s">
        <v>219</v>
      </c>
      <c r="E232" s="179">
        <v>39852.0</v>
      </c>
      <c r="F232" s="109">
        <f t="shared" si="28"/>
        <v>17</v>
      </c>
      <c r="G232" s="90" t="s">
        <v>149</v>
      </c>
      <c r="H232" s="90" t="s">
        <v>444</v>
      </c>
      <c r="I232" s="90">
        <v>0.0</v>
      </c>
      <c r="J232" s="90">
        <v>1.0</v>
      </c>
      <c r="K232" s="90">
        <v>0.0</v>
      </c>
      <c r="L232" s="90">
        <v>0.0</v>
      </c>
      <c r="M232" s="90">
        <v>1.0</v>
      </c>
      <c r="N232" s="90">
        <v>1.0</v>
      </c>
      <c r="O232" s="90">
        <v>1.0</v>
      </c>
      <c r="P232" s="90">
        <v>0.0</v>
      </c>
      <c r="Q232" s="90">
        <v>1.0</v>
      </c>
      <c r="R232" s="90">
        <v>0.0</v>
      </c>
      <c r="S232" s="90">
        <v>0.0</v>
      </c>
      <c r="T232" s="90">
        <v>0.0</v>
      </c>
      <c r="U232" s="86">
        <f t="shared" si="26"/>
        <v>5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90">
        <f t="shared" si="27"/>
        <v>44</v>
      </c>
      <c r="B233" s="90"/>
      <c r="C233" s="90" t="s">
        <v>450</v>
      </c>
      <c r="D233" s="90" t="s">
        <v>146</v>
      </c>
      <c r="E233" s="179">
        <v>31923.0</v>
      </c>
      <c r="F233" s="109">
        <f t="shared" si="28"/>
        <v>39</v>
      </c>
      <c r="G233" s="90" t="s">
        <v>451</v>
      </c>
      <c r="H233" s="90" t="s">
        <v>452</v>
      </c>
      <c r="I233" s="90">
        <v>0.0</v>
      </c>
      <c r="J233" s="90">
        <v>0.0</v>
      </c>
      <c r="K233" s="90">
        <v>1.0</v>
      </c>
      <c r="L233" s="90">
        <v>1.0</v>
      </c>
      <c r="M233" s="90">
        <v>0.0</v>
      </c>
      <c r="N233" s="90">
        <v>0.0</v>
      </c>
      <c r="O233" s="90">
        <v>0.0</v>
      </c>
      <c r="P233" s="90">
        <v>0.0</v>
      </c>
      <c r="Q233" s="90">
        <v>1.0</v>
      </c>
      <c r="R233" s="90">
        <v>1.0</v>
      </c>
      <c r="S233" s="90">
        <v>0.0</v>
      </c>
      <c r="T233" s="90">
        <v>0.0</v>
      </c>
      <c r="U233" s="86">
        <f t="shared" si="26"/>
        <v>4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90">
        <f t="shared" si="27"/>
        <v>45</v>
      </c>
      <c r="B234" s="90"/>
      <c r="C234" s="90" t="s">
        <v>453</v>
      </c>
      <c r="D234" s="90" t="s">
        <v>219</v>
      </c>
      <c r="E234" s="178">
        <v>30555.0</v>
      </c>
      <c r="F234" s="109">
        <f t="shared" si="28"/>
        <v>42</v>
      </c>
      <c r="G234" s="90" t="s">
        <v>454</v>
      </c>
      <c r="H234" s="90" t="s">
        <v>443</v>
      </c>
      <c r="I234" s="90">
        <v>1.0</v>
      </c>
      <c r="J234" s="90">
        <v>1.0</v>
      </c>
      <c r="K234" s="90">
        <v>1.0</v>
      </c>
      <c r="L234" s="90">
        <v>0.0</v>
      </c>
      <c r="M234" s="90">
        <v>1.0</v>
      </c>
      <c r="N234" s="90">
        <v>0.0</v>
      </c>
      <c r="O234" s="90">
        <v>0.0</v>
      </c>
      <c r="P234" s="90">
        <v>1.0</v>
      </c>
      <c r="Q234" s="90">
        <v>1.0</v>
      </c>
      <c r="R234" s="90">
        <v>0.0</v>
      </c>
      <c r="S234" s="90">
        <v>0.0</v>
      </c>
      <c r="T234" s="90">
        <v>1.0</v>
      </c>
      <c r="U234" s="86">
        <f t="shared" si="26"/>
        <v>7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90">
        <f t="shared" si="27"/>
        <v>46</v>
      </c>
      <c r="B235" s="90"/>
      <c r="C235" s="90" t="s">
        <v>228</v>
      </c>
      <c r="D235" s="90" t="s">
        <v>219</v>
      </c>
      <c r="E235" s="178">
        <v>41657.0</v>
      </c>
      <c r="F235" s="109">
        <f t="shared" si="28"/>
        <v>12</v>
      </c>
      <c r="G235" s="90" t="s">
        <v>453</v>
      </c>
      <c r="H235" s="90" t="s">
        <v>450</v>
      </c>
      <c r="I235" s="90">
        <v>0.0</v>
      </c>
      <c r="J235" s="90">
        <v>1.0</v>
      </c>
      <c r="K235" s="90">
        <v>1.0</v>
      </c>
      <c r="L235" s="90">
        <v>1.0</v>
      </c>
      <c r="M235" s="90">
        <v>1.0</v>
      </c>
      <c r="N235" s="90">
        <v>0.0</v>
      </c>
      <c r="O235" s="90">
        <v>1.0</v>
      </c>
      <c r="P235" s="90">
        <v>1.0</v>
      </c>
      <c r="Q235" s="90">
        <v>1.0</v>
      </c>
      <c r="R235" s="90">
        <v>0.0</v>
      </c>
      <c r="S235" s="90">
        <v>1.0</v>
      </c>
      <c r="T235" s="90">
        <v>1.0</v>
      </c>
      <c r="U235" s="86">
        <f t="shared" si="26"/>
        <v>9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90">
        <f t="shared" si="27"/>
        <v>47</v>
      </c>
      <c r="B236" s="90"/>
      <c r="C236" s="90" t="s">
        <v>455</v>
      </c>
      <c r="D236" s="90" t="s">
        <v>136</v>
      </c>
      <c r="E236" s="179">
        <v>27458.0</v>
      </c>
      <c r="F236" s="109">
        <f t="shared" si="28"/>
        <v>51</v>
      </c>
      <c r="G236" s="90" t="s">
        <v>456</v>
      </c>
      <c r="H236" s="90" t="s">
        <v>457</v>
      </c>
      <c r="I236" s="90">
        <v>0.0</v>
      </c>
      <c r="J236" s="90">
        <v>0.0</v>
      </c>
      <c r="K236" s="90">
        <v>0.0</v>
      </c>
      <c r="L236" s="90">
        <v>1.0</v>
      </c>
      <c r="M236" s="90">
        <v>0.0</v>
      </c>
      <c r="N236" s="90">
        <v>0.0</v>
      </c>
      <c r="O236" s="90">
        <v>0.0</v>
      </c>
      <c r="P236" s="90">
        <v>0.0</v>
      </c>
      <c r="Q236" s="90">
        <v>1.0</v>
      </c>
      <c r="R236" s="90">
        <v>1.0</v>
      </c>
      <c r="S236" s="90">
        <v>0.0</v>
      </c>
      <c r="T236" s="90">
        <v>1.0</v>
      </c>
      <c r="U236" s="86">
        <f t="shared" si="26"/>
        <v>4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90">
        <v>48.0</v>
      </c>
      <c r="B237" s="90"/>
      <c r="C237" s="90" t="s">
        <v>458</v>
      </c>
      <c r="D237" s="90" t="s">
        <v>219</v>
      </c>
      <c r="E237" s="179">
        <v>28222.0</v>
      </c>
      <c r="F237" s="109">
        <v>48.0</v>
      </c>
      <c r="G237" s="90" t="s">
        <v>459</v>
      </c>
      <c r="H237" s="90" t="s">
        <v>460</v>
      </c>
      <c r="I237" s="90">
        <v>1.0</v>
      </c>
      <c r="J237" s="90">
        <v>1.0</v>
      </c>
      <c r="K237" s="90">
        <v>1.0</v>
      </c>
      <c r="L237" s="90">
        <v>1.0</v>
      </c>
      <c r="M237" s="90">
        <v>1.0</v>
      </c>
      <c r="N237" s="90">
        <v>1.0</v>
      </c>
      <c r="O237" s="90">
        <v>1.0</v>
      </c>
      <c r="P237" s="90">
        <v>0.0</v>
      </c>
      <c r="Q237" s="90">
        <v>1.0</v>
      </c>
      <c r="R237" s="90">
        <v>1.0</v>
      </c>
      <c r="S237" s="90">
        <v>1.0</v>
      </c>
      <c r="T237" s="90">
        <v>1.0</v>
      </c>
      <c r="U237" s="90">
        <v>11.0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90">
        <v>49.0</v>
      </c>
      <c r="B238" s="90"/>
      <c r="C238" s="90" t="s">
        <v>461</v>
      </c>
      <c r="D238" s="90" t="s">
        <v>146</v>
      </c>
      <c r="E238" s="179">
        <v>40594.0</v>
      </c>
      <c r="F238" s="109">
        <v>15.0</v>
      </c>
      <c r="G238" s="90" t="s">
        <v>458</v>
      </c>
      <c r="H238" s="90" t="s">
        <v>455</v>
      </c>
      <c r="I238" s="90">
        <v>1.0</v>
      </c>
      <c r="J238" s="90">
        <v>1.0</v>
      </c>
      <c r="K238" s="90">
        <v>1.0</v>
      </c>
      <c r="L238" s="90">
        <v>0.0</v>
      </c>
      <c r="M238" s="90">
        <v>0.0</v>
      </c>
      <c r="N238" s="90">
        <v>1.0</v>
      </c>
      <c r="O238" s="90">
        <v>0.0</v>
      </c>
      <c r="P238" s="90">
        <v>0.0</v>
      </c>
      <c r="Q238" s="90">
        <v>0.0</v>
      </c>
      <c r="R238" s="90">
        <v>0.0</v>
      </c>
      <c r="S238" s="90">
        <v>0.0</v>
      </c>
      <c r="T238" s="90">
        <v>0.0</v>
      </c>
      <c r="U238" s="90">
        <v>4.0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90">
        <v>50.0</v>
      </c>
      <c r="B239" s="90"/>
      <c r="C239" s="90" t="s">
        <v>462</v>
      </c>
      <c r="D239" s="90" t="s">
        <v>146</v>
      </c>
      <c r="E239" s="179">
        <v>32846.0</v>
      </c>
      <c r="F239" s="109">
        <v>36.0</v>
      </c>
      <c r="G239" s="90" t="s">
        <v>463</v>
      </c>
      <c r="H239" s="90" t="s">
        <v>464</v>
      </c>
      <c r="I239" s="90">
        <v>1.0</v>
      </c>
      <c r="J239" s="90">
        <v>0.0</v>
      </c>
      <c r="K239" s="90">
        <v>0.0</v>
      </c>
      <c r="L239" s="90">
        <v>0.0</v>
      </c>
      <c r="M239" s="90">
        <v>0.0</v>
      </c>
      <c r="N239" s="90">
        <v>0.0</v>
      </c>
      <c r="O239" s="90">
        <v>1.0</v>
      </c>
      <c r="P239" s="90">
        <v>1.0</v>
      </c>
      <c r="Q239" s="90">
        <v>1.0</v>
      </c>
      <c r="R239" s="90">
        <v>0.0</v>
      </c>
      <c r="S239" s="90">
        <v>0.0</v>
      </c>
      <c r="T239" s="90">
        <v>0.0</v>
      </c>
      <c r="U239" s="90">
        <v>4.0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90">
        <v>51.0</v>
      </c>
      <c r="B240" s="90"/>
      <c r="C240" s="90" t="s">
        <v>158</v>
      </c>
      <c r="D240" s="90" t="s">
        <v>219</v>
      </c>
      <c r="E240" s="179">
        <v>33101.0</v>
      </c>
      <c r="F240" s="109">
        <v>35.0</v>
      </c>
      <c r="G240" s="90" t="s">
        <v>465</v>
      </c>
      <c r="H240" s="90" t="s">
        <v>466</v>
      </c>
      <c r="I240" s="90">
        <v>1.0</v>
      </c>
      <c r="J240" s="90">
        <v>1.0</v>
      </c>
      <c r="K240" s="90">
        <v>0.0</v>
      </c>
      <c r="L240" s="90">
        <v>0.0</v>
      </c>
      <c r="M240" s="90">
        <v>0.0</v>
      </c>
      <c r="N240" s="90">
        <v>1.0</v>
      </c>
      <c r="O240" s="90">
        <v>1.0</v>
      </c>
      <c r="P240" s="90">
        <v>0.0</v>
      </c>
      <c r="Q240" s="90">
        <v>0.0</v>
      </c>
      <c r="R240" s="90">
        <v>1.0</v>
      </c>
      <c r="S240" s="90">
        <v>1.0</v>
      </c>
      <c r="T240" s="90">
        <v>0.0</v>
      </c>
      <c r="U240" s="90">
        <v>7.0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90">
        <v>52.0</v>
      </c>
      <c r="B241" s="90"/>
      <c r="C241" s="90" t="s">
        <v>467</v>
      </c>
      <c r="D241" s="90" t="s">
        <v>146</v>
      </c>
      <c r="E241" s="179">
        <v>25945.0</v>
      </c>
      <c r="F241" s="109">
        <v>54.0</v>
      </c>
      <c r="G241" s="90" t="s">
        <v>468</v>
      </c>
      <c r="H241" s="90" t="s">
        <v>469</v>
      </c>
      <c r="I241" s="90">
        <v>1.0</v>
      </c>
      <c r="J241" s="90">
        <v>1.0</v>
      </c>
      <c r="K241" s="90">
        <v>1.0</v>
      </c>
      <c r="L241" s="90">
        <v>1.0</v>
      </c>
      <c r="M241" s="90">
        <v>0.0</v>
      </c>
      <c r="N241" s="90">
        <v>0.0</v>
      </c>
      <c r="O241" s="90">
        <v>0.0</v>
      </c>
      <c r="P241" s="90">
        <v>1.0</v>
      </c>
      <c r="Q241" s="90">
        <v>1.0</v>
      </c>
      <c r="R241" s="90">
        <v>1.0</v>
      </c>
      <c r="S241" s="90">
        <v>1.0</v>
      </c>
      <c r="T241" s="90">
        <v>0.0</v>
      </c>
      <c r="U241" s="90">
        <v>8.0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90">
        <v>53.0</v>
      </c>
      <c r="B242" s="90"/>
      <c r="C242" s="90" t="s">
        <v>470</v>
      </c>
      <c r="D242" s="90" t="s">
        <v>144</v>
      </c>
      <c r="E242" s="179">
        <v>28501.0</v>
      </c>
      <c r="F242" s="109">
        <v>48.0</v>
      </c>
      <c r="G242" s="90" t="s">
        <v>471</v>
      </c>
      <c r="H242" s="90" t="s">
        <v>472</v>
      </c>
      <c r="I242" s="90">
        <v>1.0</v>
      </c>
      <c r="J242" s="90">
        <v>1.0</v>
      </c>
      <c r="K242" s="90">
        <v>1.0</v>
      </c>
      <c r="L242" s="90">
        <v>1.0</v>
      </c>
      <c r="M242" s="90">
        <v>0.0</v>
      </c>
      <c r="N242" s="90">
        <v>0.0</v>
      </c>
      <c r="O242" s="90">
        <v>0.0</v>
      </c>
      <c r="P242" s="90">
        <v>1.0</v>
      </c>
      <c r="Q242" s="90">
        <v>1.0</v>
      </c>
      <c r="R242" s="90">
        <v>1.0</v>
      </c>
      <c r="S242" s="90">
        <v>1.0</v>
      </c>
      <c r="T242" s="90">
        <v>1.0</v>
      </c>
      <c r="U242" s="90">
        <v>9.0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90">
        <v>54.0</v>
      </c>
      <c r="B243" s="90"/>
      <c r="C243" s="90" t="s">
        <v>473</v>
      </c>
      <c r="D243" s="90" t="s">
        <v>146</v>
      </c>
      <c r="E243" s="179">
        <v>29434.0</v>
      </c>
      <c r="F243" s="109">
        <v>45.0</v>
      </c>
      <c r="G243" s="90" t="s">
        <v>370</v>
      </c>
      <c r="H243" s="90" t="s">
        <v>371</v>
      </c>
      <c r="I243" s="90">
        <v>0.0</v>
      </c>
      <c r="J243" s="90">
        <v>0.0</v>
      </c>
      <c r="K243" s="90">
        <v>0.0</v>
      </c>
      <c r="L243" s="90">
        <v>0.0</v>
      </c>
      <c r="M243" s="90">
        <v>1.0</v>
      </c>
      <c r="N243" s="90">
        <v>1.0</v>
      </c>
      <c r="O243" s="90">
        <v>0.0</v>
      </c>
      <c r="P243" s="90">
        <v>1.0</v>
      </c>
      <c r="Q243" s="90">
        <v>0.0</v>
      </c>
      <c r="R243" s="90">
        <v>0.0</v>
      </c>
      <c r="S243" s="90">
        <v>0.0</v>
      </c>
      <c r="T243" s="90">
        <v>1.0</v>
      </c>
      <c r="U243" s="90">
        <v>4.0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90">
        <v>55.0</v>
      </c>
      <c r="B244" s="90"/>
      <c r="C244" s="90" t="s">
        <v>474</v>
      </c>
      <c r="D244" s="90" t="s">
        <v>146</v>
      </c>
      <c r="E244" s="179">
        <v>33959.0</v>
      </c>
      <c r="F244" s="109">
        <v>33.0</v>
      </c>
      <c r="G244" s="90" t="s">
        <v>423</v>
      </c>
      <c r="H244" s="90" t="s">
        <v>424</v>
      </c>
      <c r="I244" s="90">
        <v>1.0</v>
      </c>
      <c r="J244" s="90">
        <v>0.0</v>
      </c>
      <c r="K244" s="90">
        <v>0.0</v>
      </c>
      <c r="L244" s="90">
        <v>0.0</v>
      </c>
      <c r="M244" s="90">
        <v>0.0</v>
      </c>
      <c r="N244" s="90">
        <v>1.0</v>
      </c>
      <c r="O244" s="90">
        <v>1.0</v>
      </c>
      <c r="P244" s="90">
        <v>0.0</v>
      </c>
      <c r="Q244" s="90">
        <v>0.0</v>
      </c>
      <c r="R244" s="90">
        <v>0.0</v>
      </c>
      <c r="S244" s="90">
        <v>1.0</v>
      </c>
      <c r="T244" s="90">
        <v>0.0</v>
      </c>
      <c r="U244" s="90">
        <v>4.0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90">
        <v>56.0</v>
      </c>
      <c r="B245" s="90"/>
      <c r="C245" s="90" t="s">
        <v>475</v>
      </c>
      <c r="D245" s="90" t="s">
        <v>146</v>
      </c>
      <c r="E245" s="179">
        <v>30891.0</v>
      </c>
      <c r="F245" s="109">
        <v>41.0</v>
      </c>
      <c r="G245" s="90" t="s">
        <v>476</v>
      </c>
      <c r="H245" s="90" t="s">
        <v>477</v>
      </c>
      <c r="I245" s="90">
        <v>0.0</v>
      </c>
      <c r="J245" s="90">
        <v>0.0</v>
      </c>
      <c r="K245" s="90">
        <v>0.0</v>
      </c>
      <c r="L245" s="90">
        <v>0.0</v>
      </c>
      <c r="M245" s="90">
        <v>0.0</v>
      </c>
      <c r="N245" s="90">
        <v>0.0</v>
      </c>
      <c r="O245" s="90">
        <v>0.0</v>
      </c>
      <c r="P245" s="90">
        <v>1.0</v>
      </c>
      <c r="Q245" s="90">
        <v>1.0</v>
      </c>
      <c r="R245" s="90">
        <v>1.0</v>
      </c>
      <c r="S245" s="90">
        <v>0.0</v>
      </c>
      <c r="T245" s="90">
        <v>1.0</v>
      </c>
      <c r="U245" s="90">
        <v>4.0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90">
        <v>57.0</v>
      </c>
      <c r="B246" s="90"/>
      <c r="C246" s="90" t="s">
        <v>478</v>
      </c>
      <c r="D246" s="90" t="s">
        <v>146</v>
      </c>
      <c r="E246" s="179">
        <v>34459.0</v>
      </c>
      <c r="F246" s="109">
        <v>31.0</v>
      </c>
      <c r="G246" s="90" t="s">
        <v>479</v>
      </c>
      <c r="H246" s="90" t="s">
        <v>480</v>
      </c>
      <c r="I246" s="90">
        <v>0.0</v>
      </c>
      <c r="J246" s="90">
        <v>0.0</v>
      </c>
      <c r="K246" s="90">
        <v>0.0</v>
      </c>
      <c r="L246" s="90">
        <v>0.0</v>
      </c>
      <c r="M246" s="90">
        <v>0.0</v>
      </c>
      <c r="N246" s="90">
        <v>0.0</v>
      </c>
      <c r="O246" s="90">
        <v>0.0</v>
      </c>
      <c r="P246" s="90">
        <v>0.0</v>
      </c>
      <c r="Q246" s="90">
        <v>1.0</v>
      </c>
      <c r="R246" s="90">
        <v>1.0</v>
      </c>
      <c r="S246" s="90">
        <v>1.0</v>
      </c>
      <c r="T246" s="90">
        <v>1.0</v>
      </c>
      <c r="U246" s="90">
        <v>4.0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90">
        <v>58.0</v>
      </c>
      <c r="B247" s="90"/>
      <c r="C247" s="90" t="s">
        <v>481</v>
      </c>
      <c r="D247" s="90" t="s">
        <v>146</v>
      </c>
      <c r="E247" s="179">
        <v>27030.0</v>
      </c>
      <c r="F247" s="109">
        <v>51.0</v>
      </c>
      <c r="G247" s="90" t="s">
        <v>456</v>
      </c>
      <c r="H247" s="90" t="s">
        <v>457</v>
      </c>
      <c r="I247" s="90">
        <v>0.0</v>
      </c>
      <c r="J247" s="90">
        <v>0.0</v>
      </c>
      <c r="K247" s="90">
        <v>1.0</v>
      </c>
      <c r="L247" s="90">
        <v>1.0</v>
      </c>
      <c r="M247" s="90">
        <v>0.0</v>
      </c>
      <c r="N247" s="90">
        <v>0.0</v>
      </c>
      <c r="O247" s="90">
        <v>0.0</v>
      </c>
      <c r="P247" s="90">
        <v>0.0</v>
      </c>
      <c r="Q247" s="90">
        <v>0.0</v>
      </c>
      <c r="R247" s="90">
        <v>1.0</v>
      </c>
      <c r="S247" s="90">
        <v>0.0</v>
      </c>
      <c r="T247" s="90">
        <v>1.0</v>
      </c>
      <c r="U247" s="90">
        <v>4.0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90">
        <v>59.0</v>
      </c>
      <c r="B248" s="90"/>
      <c r="C248" s="90" t="s">
        <v>249</v>
      </c>
      <c r="D248" s="90" t="s">
        <v>219</v>
      </c>
      <c r="E248" s="179">
        <v>29068.0</v>
      </c>
      <c r="F248" s="109">
        <v>46.0</v>
      </c>
      <c r="G248" s="90" t="s">
        <v>482</v>
      </c>
      <c r="H248" s="90" t="s">
        <v>483</v>
      </c>
      <c r="I248" s="90">
        <v>1.0</v>
      </c>
      <c r="J248" s="90">
        <v>1.0</v>
      </c>
      <c r="K248" s="90">
        <v>1.0</v>
      </c>
      <c r="L248" s="90">
        <v>1.0</v>
      </c>
      <c r="M248" s="90">
        <v>1.0</v>
      </c>
      <c r="N248" s="90">
        <v>1.0</v>
      </c>
      <c r="O248" s="90">
        <v>1.0</v>
      </c>
      <c r="P248" s="90">
        <v>1.0</v>
      </c>
      <c r="Q248" s="90">
        <v>1.0</v>
      </c>
      <c r="R248" s="90">
        <v>1.0</v>
      </c>
      <c r="S248" s="90">
        <v>1.0</v>
      </c>
      <c r="T248" s="90">
        <v>1.0</v>
      </c>
      <c r="U248" s="90">
        <v>12.0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90">
        <v>60.0</v>
      </c>
      <c r="B249" s="90"/>
      <c r="C249" s="90" t="s">
        <v>484</v>
      </c>
      <c r="D249" s="90" t="s">
        <v>219</v>
      </c>
      <c r="E249" s="179">
        <v>37499.0</v>
      </c>
      <c r="F249" s="109">
        <v>23.0</v>
      </c>
      <c r="G249" s="90" t="s">
        <v>249</v>
      </c>
      <c r="H249" s="90" t="s">
        <v>481</v>
      </c>
      <c r="I249" s="90">
        <v>0.0</v>
      </c>
      <c r="J249" s="90">
        <v>1.0</v>
      </c>
      <c r="K249" s="90">
        <v>0.0</v>
      </c>
      <c r="L249" s="90">
        <v>0.0</v>
      </c>
      <c r="M249" s="90">
        <v>0.0</v>
      </c>
      <c r="N249" s="90">
        <v>0.0</v>
      </c>
      <c r="O249" s="90">
        <v>0.0</v>
      </c>
      <c r="P249" s="90">
        <v>0.0</v>
      </c>
      <c r="Q249" s="90">
        <v>1.0</v>
      </c>
      <c r="R249" s="90">
        <v>1.0</v>
      </c>
      <c r="S249" s="90">
        <v>0.0</v>
      </c>
      <c r="T249" s="90">
        <v>1.0</v>
      </c>
      <c r="U249" s="90">
        <v>4.0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90">
        <v>61.0</v>
      </c>
      <c r="B250" s="90"/>
      <c r="C250" s="90" t="s">
        <v>248</v>
      </c>
      <c r="D250" s="90" t="s">
        <v>219</v>
      </c>
      <c r="E250" s="179">
        <v>40555.0</v>
      </c>
      <c r="F250" s="109">
        <v>15.0</v>
      </c>
      <c r="G250" s="90" t="s">
        <v>249</v>
      </c>
      <c r="H250" s="90" t="s">
        <v>481</v>
      </c>
      <c r="I250" s="90">
        <v>1.0</v>
      </c>
      <c r="J250" s="90">
        <v>0.0</v>
      </c>
      <c r="K250" s="90">
        <v>0.0</v>
      </c>
      <c r="L250" s="90">
        <v>0.0</v>
      </c>
      <c r="M250" s="90">
        <v>1.0</v>
      </c>
      <c r="N250" s="90">
        <v>1.0</v>
      </c>
      <c r="O250" s="90">
        <v>0.0</v>
      </c>
      <c r="P250" s="90">
        <v>0.0</v>
      </c>
      <c r="Q250" s="90">
        <v>0.0</v>
      </c>
      <c r="R250" s="90">
        <v>0.0</v>
      </c>
      <c r="S250" s="90">
        <v>0.0</v>
      </c>
      <c r="T250" s="90">
        <v>0.0</v>
      </c>
      <c r="U250" s="90">
        <v>3.0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90">
        <v>62.0</v>
      </c>
      <c r="B251" s="90"/>
      <c r="C251" s="90" t="s">
        <v>485</v>
      </c>
      <c r="D251" s="90" t="s">
        <v>146</v>
      </c>
      <c r="E251" s="179">
        <v>36533.0</v>
      </c>
      <c r="F251" s="109">
        <v>25.0</v>
      </c>
      <c r="G251" s="90" t="s">
        <v>486</v>
      </c>
      <c r="H251" s="90" t="s">
        <v>487</v>
      </c>
      <c r="I251" s="90">
        <v>0.0</v>
      </c>
      <c r="J251" s="90">
        <v>0.0</v>
      </c>
      <c r="K251" s="90">
        <v>0.0</v>
      </c>
      <c r="L251" s="90">
        <v>1.0</v>
      </c>
      <c r="M251" s="90">
        <v>1.0</v>
      </c>
      <c r="N251" s="90">
        <v>0.0</v>
      </c>
      <c r="O251" s="90">
        <v>1.0</v>
      </c>
      <c r="P251" s="90">
        <v>1.0</v>
      </c>
      <c r="Q251" s="90">
        <v>0.0</v>
      </c>
      <c r="R251" s="90">
        <v>0.0</v>
      </c>
      <c r="S251" s="90">
        <v>0.0</v>
      </c>
      <c r="T251" s="90">
        <v>0.0</v>
      </c>
      <c r="U251" s="90">
        <v>4.0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90">
        <v>63.0</v>
      </c>
      <c r="B252" s="90"/>
      <c r="C252" s="90" t="s">
        <v>488</v>
      </c>
      <c r="D252" s="90" t="s">
        <v>146</v>
      </c>
      <c r="E252" s="179">
        <v>28980.0</v>
      </c>
      <c r="F252" s="109">
        <v>46.0</v>
      </c>
      <c r="G252" s="90" t="s">
        <v>489</v>
      </c>
      <c r="H252" s="90" t="s">
        <v>490</v>
      </c>
      <c r="I252" s="90">
        <v>0.0</v>
      </c>
      <c r="J252" s="90">
        <v>1.0</v>
      </c>
      <c r="K252" s="90">
        <v>1.0</v>
      </c>
      <c r="L252" s="90">
        <v>0.0</v>
      </c>
      <c r="M252" s="90">
        <v>0.0</v>
      </c>
      <c r="N252" s="90">
        <v>1.0</v>
      </c>
      <c r="O252" s="90">
        <v>0.0</v>
      </c>
      <c r="P252" s="90">
        <v>0.0</v>
      </c>
      <c r="Q252" s="90">
        <v>0.0</v>
      </c>
      <c r="R252" s="90">
        <v>0.0</v>
      </c>
      <c r="S252" s="90">
        <v>0.0</v>
      </c>
      <c r="T252" s="90">
        <v>1.0</v>
      </c>
      <c r="U252" s="90">
        <v>4.0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90">
        <v>64.0</v>
      </c>
      <c r="B253" s="90"/>
      <c r="C253" s="90" t="s">
        <v>491</v>
      </c>
      <c r="D253" s="90" t="s">
        <v>219</v>
      </c>
      <c r="E253" s="179">
        <v>28993.0</v>
      </c>
      <c r="F253" s="109">
        <v>46.0</v>
      </c>
      <c r="G253" s="90" t="s">
        <v>456</v>
      </c>
      <c r="H253" s="90" t="s">
        <v>457</v>
      </c>
      <c r="I253" s="90">
        <v>0.0</v>
      </c>
      <c r="J253" s="90">
        <v>0.0</v>
      </c>
      <c r="K253" s="90">
        <v>1.0</v>
      </c>
      <c r="L253" s="90">
        <v>1.0</v>
      </c>
      <c r="M253" s="90">
        <v>1.0</v>
      </c>
      <c r="N253" s="90">
        <v>0.0</v>
      </c>
      <c r="O253" s="90">
        <v>0.0</v>
      </c>
      <c r="P253" s="90">
        <v>1.0</v>
      </c>
      <c r="Q253" s="90">
        <v>0.0</v>
      </c>
      <c r="R253" s="90">
        <v>0.0</v>
      </c>
      <c r="S253" s="90">
        <v>0.0</v>
      </c>
      <c r="T253" s="90">
        <v>0.0</v>
      </c>
      <c r="U253" s="90">
        <v>4.0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90">
        <v>65.0</v>
      </c>
      <c r="B254" s="90"/>
      <c r="C254" s="90" t="s">
        <v>492</v>
      </c>
      <c r="D254" s="90" t="s">
        <v>146</v>
      </c>
      <c r="E254" s="179">
        <v>38487.0</v>
      </c>
      <c r="F254" s="109">
        <v>25.0</v>
      </c>
      <c r="G254" s="90" t="s">
        <v>491</v>
      </c>
      <c r="H254" s="90" t="s">
        <v>488</v>
      </c>
      <c r="I254" s="90">
        <v>0.0</v>
      </c>
      <c r="J254" s="90">
        <v>0.0</v>
      </c>
      <c r="K254" s="90">
        <v>0.0</v>
      </c>
      <c r="L254" s="90">
        <v>0.0</v>
      </c>
      <c r="M254" s="90">
        <v>0.0</v>
      </c>
      <c r="N254" s="90">
        <v>0.0</v>
      </c>
      <c r="O254" s="90">
        <v>0.0</v>
      </c>
      <c r="P254" s="90">
        <v>0.0</v>
      </c>
      <c r="Q254" s="90">
        <v>1.0</v>
      </c>
      <c r="R254" s="90">
        <v>1.0</v>
      </c>
      <c r="S254" s="90">
        <v>1.0</v>
      </c>
      <c r="T254" s="90">
        <v>1.0</v>
      </c>
      <c r="U254" s="90">
        <v>4.0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90">
        <v>66.0</v>
      </c>
      <c r="B255" s="90"/>
      <c r="C255" s="90" t="s">
        <v>493</v>
      </c>
      <c r="D255" s="90" t="s">
        <v>144</v>
      </c>
      <c r="E255" s="179">
        <v>41707.0</v>
      </c>
      <c r="F255" s="109">
        <v>11.0</v>
      </c>
      <c r="G255" s="90" t="s">
        <v>491</v>
      </c>
      <c r="H255" s="90" t="s">
        <v>488</v>
      </c>
      <c r="I255" s="90">
        <v>0.0</v>
      </c>
      <c r="J255" s="90">
        <v>0.0</v>
      </c>
      <c r="K255" s="90">
        <v>0.0</v>
      </c>
      <c r="L255" s="90">
        <v>0.0</v>
      </c>
      <c r="M255" s="90">
        <v>0.0</v>
      </c>
      <c r="N255" s="90">
        <v>0.0</v>
      </c>
      <c r="O255" s="90">
        <v>0.0</v>
      </c>
      <c r="P255" s="90">
        <v>0.0</v>
      </c>
      <c r="Q255" s="90">
        <v>1.0</v>
      </c>
      <c r="R255" s="90">
        <v>1.0</v>
      </c>
      <c r="S255" s="90">
        <v>1.0</v>
      </c>
      <c r="T255" s="90">
        <v>1.0</v>
      </c>
      <c r="U255" s="90">
        <v>4.0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90">
        <v>67.0</v>
      </c>
      <c r="B256" s="90"/>
      <c r="C256" s="90" t="s">
        <v>494</v>
      </c>
      <c r="D256" s="90" t="s">
        <v>146</v>
      </c>
      <c r="E256" s="179">
        <v>29075.0</v>
      </c>
      <c r="F256" s="109">
        <v>46.0</v>
      </c>
      <c r="G256" s="90" t="s">
        <v>495</v>
      </c>
      <c r="H256" s="90" t="s">
        <v>496</v>
      </c>
      <c r="I256" s="90">
        <v>0.0</v>
      </c>
      <c r="J256" s="90">
        <v>0.0</v>
      </c>
      <c r="K256" s="90">
        <v>0.0</v>
      </c>
      <c r="L256" s="90">
        <v>0.0</v>
      </c>
      <c r="M256" s="90">
        <v>1.0</v>
      </c>
      <c r="N256" s="90">
        <v>1.0</v>
      </c>
      <c r="O256" s="90">
        <v>1.0</v>
      </c>
      <c r="P256" s="90">
        <v>0.0</v>
      </c>
      <c r="Q256" s="90">
        <v>0.0</v>
      </c>
      <c r="R256" s="90">
        <v>0.0</v>
      </c>
      <c r="S256" s="90">
        <v>0.0</v>
      </c>
      <c r="T256" s="90">
        <v>1.0</v>
      </c>
      <c r="U256" s="90">
        <v>4.0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90">
        <v>68.0</v>
      </c>
      <c r="B257" s="90"/>
      <c r="C257" s="90" t="s">
        <v>497</v>
      </c>
      <c r="D257" s="90" t="s">
        <v>219</v>
      </c>
      <c r="E257" s="179">
        <v>29890.0</v>
      </c>
      <c r="F257" s="109">
        <v>44.0</v>
      </c>
      <c r="G257" s="90" t="s">
        <v>468</v>
      </c>
      <c r="H257" s="90" t="s">
        <v>469</v>
      </c>
      <c r="I257" s="90">
        <v>1.0</v>
      </c>
      <c r="J257" s="90">
        <v>1.0</v>
      </c>
      <c r="K257" s="90">
        <v>1.0</v>
      </c>
      <c r="L257" s="90">
        <v>0.0</v>
      </c>
      <c r="M257" s="90">
        <v>0.0</v>
      </c>
      <c r="N257" s="90">
        <v>1.0</v>
      </c>
      <c r="O257" s="90">
        <v>1.0</v>
      </c>
      <c r="P257" s="90">
        <v>1.0</v>
      </c>
      <c r="Q257" s="90">
        <v>1.0</v>
      </c>
      <c r="R257" s="90">
        <v>1.0</v>
      </c>
      <c r="S257" s="90">
        <v>1.0</v>
      </c>
      <c r="T257" s="90">
        <v>1.0</v>
      </c>
      <c r="U257" s="90">
        <v>10.0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90">
        <v>69.0</v>
      </c>
      <c r="B258" s="90"/>
      <c r="C258" s="90" t="s">
        <v>498</v>
      </c>
      <c r="D258" s="90" t="s">
        <v>146</v>
      </c>
      <c r="E258" s="179">
        <v>24721.0</v>
      </c>
      <c r="F258" s="109">
        <v>58.0</v>
      </c>
      <c r="G258" s="90" t="s">
        <v>499</v>
      </c>
      <c r="H258" s="90" t="s">
        <v>500</v>
      </c>
      <c r="I258" s="90">
        <v>1.0</v>
      </c>
      <c r="J258" s="90">
        <v>0.0</v>
      </c>
      <c r="K258" s="90">
        <v>0.0</v>
      </c>
      <c r="L258" s="90">
        <v>0.0</v>
      </c>
      <c r="M258" s="90">
        <v>1.0</v>
      </c>
      <c r="N258" s="90">
        <v>0.0</v>
      </c>
      <c r="O258" s="90">
        <v>0.0</v>
      </c>
      <c r="P258" s="90">
        <v>0.0</v>
      </c>
      <c r="Q258" s="90">
        <v>1.0</v>
      </c>
      <c r="R258" s="90">
        <v>0.0</v>
      </c>
      <c r="S258" s="90">
        <v>1.0</v>
      </c>
      <c r="T258" s="90">
        <v>1.0</v>
      </c>
      <c r="U258" s="90">
        <v>4.0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90">
        <v>70.0</v>
      </c>
      <c r="B259" s="90"/>
      <c r="C259" s="90" t="s">
        <v>501</v>
      </c>
      <c r="D259" s="90" t="s">
        <v>219</v>
      </c>
      <c r="E259" s="179">
        <v>27018.0</v>
      </c>
      <c r="F259" s="109">
        <v>52.0</v>
      </c>
      <c r="G259" s="90" t="s">
        <v>502</v>
      </c>
      <c r="H259" s="90" t="s">
        <v>503</v>
      </c>
      <c r="I259" s="90">
        <v>1.0</v>
      </c>
      <c r="J259" s="90">
        <v>0.0</v>
      </c>
      <c r="K259" s="90">
        <v>0.0</v>
      </c>
      <c r="L259" s="90">
        <v>0.0</v>
      </c>
      <c r="M259" s="90">
        <v>0.0</v>
      </c>
      <c r="N259" s="90">
        <v>0.0</v>
      </c>
      <c r="O259" s="90">
        <v>0.0</v>
      </c>
      <c r="P259" s="90">
        <v>1.0</v>
      </c>
      <c r="Q259" s="90">
        <v>1.0</v>
      </c>
      <c r="R259" s="90">
        <v>0.0</v>
      </c>
      <c r="S259" s="90">
        <v>1.0</v>
      </c>
      <c r="T259" s="90">
        <v>0.0</v>
      </c>
      <c r="U259" s="90">
        <v>4.0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90">
        <v>71.0</v>
      </c>
      <c r="B260" s="90"/>
      <c r="C260" s="90" t="s">
        <v>504</v>
      </c>
      <c r="D260" s="90" t="s">
        <v>219</v>
      </c>
      <c r="E260" s="179">
        <v>35551.0</v>
      </c>
      <c r="F260" s="109">
        <v>28.0</v>
      </c>
      <c r="G260" s="90" t="s">
        <v>505</v>
      </c>
      <c r="H260" s="90" t="s">
        <v>506</v>
      </c>
      <c r="I260" s="90">
        <v>1.0</v>
      </c>
      <c r="J260" s="90">
        <v>1.0</v>
      </c>
      <c r="K260" s="90">
        <v>0.0</v>
      </c>
      <c r="L260" s="90">
        <v>0.0</v>
      </c>
      <c r="M260" s="90">
        <v>1.0</v>
      </c>
      <c r="N260" s="90">
        <v>1.0</v>
      </c>
      <c r="O260" s="90">
        <v>0.0</v>
      </c>
      <c r="P260" s="90">
        <v>0.0</v>
      </c>
      <c r="Q260" s="90">
        <v>0.0</v>
      </c>
      <c r="R260" s="90">
        <v>1.0</v>
      </c>
      <c r="S260" s="90">
        <v>0.0</v>
      </c>
      <c r="T260" s="90">
        <v>0.0</v>
      </c>
      <c r="U260" s="90">
        <v>5.0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90">
        <v>72.0</v>
      </c>
      <c r="B261" s="90"/>
      <c r="C261" s="90" t="s">
        <v>507</v>
      </c>
      <c r="D261" s="90" t="s">
        <v>219</v>
      </c>
      <c r="E261" s="179">
        <v>39518.0</v>
      </c>
      <c r="F261" s="109">
        <v>17.0</v>
      </c>
      <c r="G261" s="90" t="s">
        <v>508</v>
      </c>
      <c r="H261" s="90" t="s">
        <v>509</v>
      </c>
      <c r="I261" s="90">
        <v>1.0</v>
      </c>
      <c r="J261" s="90">
        <v>1.0</v>
      </c>
      <c r="K261" s="90">
        <v>1.0</v>
      </c>
      <c r="L261" s="90">
        <v>0.0</v>
      </c>
      <c r="M261" s="90">
        <v>0.0</v>
      </c>
      <c r="N261" s="90">
        <v>0.0</v>
      </c>
      <c r="O261" s="90">
        <v>0.0</v>
      </c>
      <c r="P261" s="90">
        <v>0.0</v>
      </c>
      <c r="Q261" s="90">
        <v>1.0</v>
      </c>
      <c r="R261" s="90">
        <v>1.0</v>
      </c>
      <c r="S261" s="90">
        <v>0.0</v>
      </c>
      <c r="T261" s="90">
        <v>0.0</v>
      </c>
      <c r="U261" s="90">
        <v>5.0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90">
        <v>73.0</v>
      </c>
      <c r="B262" s="90"/>
      <c r="C262" s="90" t="s">
        <v>172</v>
      </c>
      <c r="D262" s="90" t="s">
        <v>146</v>
      </c>
      <c r="E262" s="179">
        <v>37439.0</v>
      </c>
      <c r="F262" s="109">
        <v>23.0</v>
      </c>
      <c r="G262" s="90" t="s">
        <v>510</v>
      </c>
      <c r="H262" s="90" t="s">
        <v>511</v>
      </c>
      <c r="I262" s="90">
        <v>0.0</v>
      </c>
      <c r="J262" s="90">
        <v>0.0</v>
      </c>
      <c r="K262" s="90">
        <v>1.0</v>
      </c>
      <c r="L262" s="90">
        <v>1.0</v>
      </c>
      <c r="M262" s="90">
        <v>0.0</v>
      </c>
      <c r="N262" s="90">
        <v>0.0</v>
      </c>
      <c r="O262" s="90">
        <v>0.0</v>
      </c>
      <c r="P262" s="90">
        <v>0.0</v>
      </c>
      <c r="Q262" s="90">
        <v>0.0</v>
      </c>
      <c r="R262" s="90">
        <v>0.0</v>
      </c>
      <c r="S262" s="90">
        <v>1.0</v>
      </c>
      <c r="T262" s="90">
        <v>1.0</v>
      </c>
      <c r="U262" s="90">
        <v>4.0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90">
        <v>74.0</v>
      </c>
      <c r="B263" s="90"/>
      <c r="C263" s="90" t="s">
        <v>171</v>
      </c>
      <c r="D263" s="90" t="s">
        <v>219</v>
      </c>
      <c r="E263" s="179">
        <v>38171.0</v>
      </c>
      <c r="F263" s="109">
        <v>21.0</v>
      </c>
      <c r="G263" s="90" t="s">
        <v>497</v>
      </c>
      <c r="H263" s="90" t="s">
        <v>494</v>
      </c>
      <c r="I263" s="90">
        <v>1.0</v>
      </c>
      <c r="J263" s="90">
        <v>1.0</v>
      </c>
      <c r="K263" s="90">
        <v>1.0</v>
      </c>
      <c r="L263" s="90">
        <v>1.0</v>
      </c>
      <c r="M263" s="90">
        <v>1.0</v>
      </c>
      <c r="N263" s="90">
        <v>1.0</v>
      </c>
      <c r="O263" s="90">
        <v>1.0</v>
      </c>
      <c r="P263" s="90">
        <v>1.0</v>
      </c>
      <c r="Q263" s="90">
        <v>1.0</v>
      </c>
      <c r="R263" s="90">
        <v>0.0</v>
      </c>
      <c r="S263" s="90">
        <v>1.0</v>
      </c>
      <c r="T263" s="90">
        <v>1.0</v>
      </c>
      <c r="U263" s="90">
        <v>11.0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90">
        <v>75.0</v>
      </c>
      <c r="B264" s="90"/>
      <c r="C264" s="90" t="s">
        <v>512</v>
      </c>
      <c r="D264" s="90" t="s">
        <v>219</v>
      </c>
      <c r="E264" s="179">
        <v>25826.0</v>
      </c>
      <c r="F264" s="109">
        <v>55.0</v>
      </c>
      <c r="G264" s="90" t="s">
        <v>513</v>
      </c>
      <c r="H264" s="90" t="s">
        <v>514</v>
      </c>
      <c r="I264" s="90">
        <v>1.0</v>
      </c>
      <c r="J264" s="90">
        <v>0.0</v>
      </c>
      <c r="K264" s="90">
        <v>0.0</v>
      </c>
      <c r="L264" s="90">
        <v>0.0</v>
      </c>
      <c r="M264" s="90">
        <v>0.0</v>
      </c>
      <c r="N264" s="90">
        <v>0.0</v>
      </c>
      <c r="O264" s="90">
        <v>0.0</v>
      </c>
      <c r="P264" s="90">
        <v>0.0</v>
      </c>
      <c r="Q264" s="90">
        <v>0.0</v>
      </c>
      <c r="R264" s="90">
        <v>1.0</v>
      </c>
      <c r="S264" s="90">
        <v>1.0</v>
      </c>
      <c r="T264" s="90">
        <v>1.0</v>
      </c>
      <c r="U264" s="90">
        <v>4.0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90">
        <v>76.0</v>
      </c>
      <c r="B265" s="90"/>
      <c r="C265" s="90" t="s">
        <v>515</v>
      </c>
      <c r="D265" s="90" t="s">
        <v>146</v>
      </c>
      <c r="E265" s="179">
        <v>37761.0</v>
      </c>
      <c r="F265" s="109">
        <v>22.0</v>
      </c>
      <c r="G265" s="90" t="s">
        <v>512</v>
      </c>
      <c r="H265" s="90" t="s">
        <v>373</v>
      </c>
      <c r="I265" s="90">
        <v>1.0</v>
      </c>
      <c r="J265" s="90">
        <v>1.0</v>
      </c>
      <c r="K265" s="90">
        <v>0.0</v>
      </c>
      <c r="L265" s="90">
        <v>0.0</v>
      </c>
      <c r="M265" s="90">
        <v>0.0</v>
      </c>
      <c r="N265" s="90">
        <v>0.0</v>
      </c>
      <c r="O265" s="90">
        <v>0.0</v>
      </c>
      <c r="P265" s="90">
        <v>1.0</v>
      </c>
      <c r="Q265" s="90">
        <v>1.0</v>
      </c>
      <c r="R265" s="90">
        <v>0.0</v>
      </c>
      <c r="S265" s="90">
        <v>0.0</v>
      </c>
      <c r="T265" s="90">
        <v>0.0</v>
      </c>
      <c r="U265" s="90">
        <v>4.0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90">
        <v>77.0</v>
      </c>
      <c r="B266" s="90"/>
      <c r="C266" s="90" t="s">
        <v>175</v>
      </c>
      <c r="D266" s="90" t="s">
        <v>146</v>
      </c>
      <c r="E266" s="179">
        <v>33749.0</v>
      </c>
      <c r="F266" s="109">
        <v>33.0</v>
      </c>
      <c r="G266" s="90" t="s">
        <v>516</v>
      </c>
      <c r="H266" s="90" t="s">
        <v>300</v>
      </c>
      <c r="I266" s="90">
        <v>0.0</v>
      </c>
      <c r="J266" s="90">
        <v>0.0</v>
      </c>
      <c r="K266" s="90">
        <v>0.0</v>
      </c>
      <c r="L266" s="90">
        <v>0.0</v>
      </c>
      <c r="M266" s="90">
        <v>1.0</v>
      </c>
      <c r="N266" s="90">
        <v>1.0</v>
      </c>
      <c r="O266" s="90">
        <v>0.0</v>
      </c>
      <c r="P266" s="90">
        <v>0.0</v>
      </c>
      <c r="Q266" s="90">
        <v>1.0</v>
      </c>
      <c r="R266" s="90">
        <v>0.0</v>
      </c>
      <c r="S266" s="90">
        <v>1.0</v>
      </c>
      <c r="T266" s="90">
        <v>0.0</v>
      </c>
      <c r="U266" s="90">
        <v>4.0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90">
        <v>78.0</v>
      </c>
      <c r="B267" s="90"/>
      <c r="C267" s="90" t="s">
        <v>174</v>
      </c>
      <c r="D267" s="90" t="s">
        <v>219</v>
      </c>
      <c r="E267" s="179">
        <v>34081.0</v>
      </c>
      <c r="F267" s="109">
        <v>32.0</v>
      </c>
      <c r="G267" s="90" t="s">
        <v>517</v>
      </c>
      <c r="H267" s="90" t="s">
        <v>518</v>
      </c>
      <c r="I267" s="90">
        <v>1.0</v>
      </c>
      <c r="J267" s="90">
        <v>1.0</v>
      </c>
      <c r="K267" s="90">
        <v>1.0</v>
      </c>
      <c r="L267" s="90">
        <v>1.0</v>
      </c>
      <c r="M267" s="90">
        <v>0.0</v>
      </c>
      <c r="N267" s="90">
        <v>1.0</v>
      </c>
      <c r="O267" s="90">
        <v>1.0</v>
      </c>
      <c r="P267" s="90">
        <v>1.0</v>
      </c>
      <c r="Q267" s="90">
        <v>1.0</v>
      </c>
      <c r="R267" s="90">
        <v>1.0</v>
      </c>
      <c r="S267" s="90">
        <v>1.0</v>
      </c>
      <c r="T267" s="90">
        <v>1.0</v>
      </c>
      <c r="U267" s="90">
        <v>11.0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90">
        <v>79.0</v>
      </c>
      <c r="B268" s="90"/>
      <c r="C268" s="90" t="s">
        <v>519</v>
      </c>
      <c r="D268" s="90" t="s">
        <v>219</v>
      </c>
      <c r="E268" s="179">
        <v>25828.0</v>
      </c>
      <c r="F268" s="109">
        <v>55.0</v>
      </c>
      <c r="G268" s="90" t="s">
        <v>520</v>
      </c>
      <c r="H268" s="90" t="s">
        <v>521</v>
      </c>
      <c r="I268" s="90">
        <v>0.0</v>
      </c>
      <c r="J268" s="90">
        <v>0.0</v>
      </c>
      <c r="K268" s="90">
        <v>0.0</v>
      </c>
      <c r="L268" s="90">
        <v>0.0</v>
      </c>
      <c r="M268" s="90">
        <v>0.0</v>
      </c>
      <c r="N268" s="90">
        <v>0.0</v>
      </c>
      <c r="O268" s="90">
        <v>0.0</v>
      </c>
      <c r="P268" s="90">
        <v>0.0</v>
      </c>
      <c r="Q268" s="90">
        <v>0.0</v>
      </c>
      <c r="R268" s="90">
        <v>0.0</v>
      </c>
      <c r="S268" s="90">
        <v>1.0</v>
      </c>
      <c r="T268" s="90">
        <v>1.0</v>
      </c>
      <c r="U268" s="90">
        <v>2.0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90">
        <v>80.0</v>
      </c>
      <c r="B269" s="90"/>
      <c r="C269" s="90" t="s">
        <v>522</v>
      </c>
      <c r="D269" s="90" t="s">
        <v>146</v>
      </c>
      <c r="E269" s="179"/>
      <c r="F269" s="109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90"/>
      <c r="B270" s="90"/>
      <c r="C270" s="168" t="s">
        <v>35</v>
      </c>
      <c r="D270" s="26"/>
      <c r="E270" s="26"/>
      <c r="F270" s="26"/>
      <c r="G270" s="26"/>
      <c r="H270" s="7"/>
      <c r="I270" s="112">
        <f t="shared" ref="I270:U270" si="29">SUM(I190:I268)</f>
        <v>38</v>
      </c>
      <c r="J270" s="112">
        <f t="shared" si="29"/>
        <v>38</v>
      </c>
      <c r="K270" s="112">
        <f t="shared" si="29"/>
        <v>32</v>
      </c>
      <c r="L270" s="112">
        <f t="shared" si="29"/>
        <v>28</v>
      </c>
      <c r="M270" s="112">
        <f t="shared" si="29"/>
        <v>36</v>
      </c>
      <c r="N270" s="112">
        <f t="shared" si="29"/>
        <v>36</v>
      </c>
      <c r="O270" s="112">
        <f t="shared" si="29"/>
        <v>36</v>
      </c>
      <c r="P270" s="112">
        <f t="shared" si="29"/>
        <v>35</v>
      </c>
      <c r="Q270" s="112">
        <f t="shared" si="29"/>
        <v>44</v>
      </c>
      <c r="R270" s="112">
        <f t="shared" si="29"/>
        <v>38</v>
      </c>
      <c r="S270" s="112">
        <f t="shared" si="29"/>
        <v>41</v>
      </c>
      <c r="T270" s="112">
        <f t="shared" si="29"/>
        <v>42</v>
      </c>
      <c r="U270" s="112">
        <f t="shared" si="29"/>
        <v>444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30"/>
      <c r="B271" s="30"/>
      <c r="C271" s="51"/>
      <c r="D271" s="51"/>
      <c r="E271" s="51"/>
      <c r="F271" s="51"/>
      <c r="G271" s="51"/>
      <c r="H271" s="51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30"/>
      <c r="B272" s="30"/>
      <c r="C272" s="51"/>
      <c r="D272" s="51"/>
      <c r="E272" s="51"/>
      <c r="F272" s="51"/>
      <c r="G272" s="51"/>
      <c r="H272" s="51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30"/>
      <c r="B273" s="30"/>
      <c r="C273" s="2"/>
      <c r="D273" s="2"/>
      <c r="E273" s="2"/>
      <c r="F273" s="14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30"/>
      <c r="B274" s="30"/>
      <c r="C274" s="2"/>
      <c r="D274" s="2"/>
      <c r="E274" s="2"/>
      <c r="F274" s="14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30"/>
      <c r="B275" s="30"/>
      <c r="C275" s="2"/>
      <c r="D275" s="2"/>
      <c r="E275" s="2"/>
      <c r="F275" s="14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97" t="s">
        <v>523</v>
      </c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50"/>
      <c r="U276" s="50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99" t="s">
        <v>2</v>
      </c>
      <c r="B277" s="102"/>
      <c r="C277" s="99" t="s">
        <v>132</v>
      </c>
      <c r="D277" s="99" t="s">
        <v>130</v>
      </c>
      <c r="E277" s="99" t="s">
        <v>98</v>
      </c>
      <c r="F277" s="101" t="s">
        <v>131</v>
      </c>
      <c r="G277" s="54" t="s">
        <v>132</v>
      </c>
      <c r="H277" s="7"/>
      <c r="I277" s="54" t="s">
        <v>524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7"/>
      <c r="U277" s="173" t="s">
        <v>35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12"/>
      <c r="B278" s="102"/>
      <c r="C278" s="12"/>
      <c r="D278" s="12"/>
      <c r="E278" s="12"/>
      <c r="F278" s="12"/>
      <c r="G278" s="67" t="s">
        <v>67</v>
      </c>
      <c r="H278" s="67" t="s">
        <v>134</v>
      </c>
      <c r="I278" s="67" t="s">
        <v>103</v>
      </c>
      <c r="J278" s="67" t="s">
        <v>104</v>
      </c>
      <c r="K278" s="67" t="s">
        <v>105</v>
      </c>
      <c r="L278" s="67" t="s">
        <v>106</v>
      </c>
      <c r="M278" s="67" t="s">
        <v>84</v>
      </c>
      <c r="N278" s="67" t="s">
        <v>107</v>
      </c>
      <c r="O278" s="67" t="s">
        <v>108</v>
      </c>
      <c r="P278" s="67" t="s">
        <v>109</v>
      </c>
      <c r="Q278" s="67" t="s">
        <v>110</v>
      </c>
      <c r="R278" s="67" t="s">
        <v>111</v>
      </c>
      <c r="S278" s="67" t="s">
        <v>112</v>
      </c>
      <c r="T278" s="123" t="s">
        <v>113</v>
      </c>
      <c r="U278" s="1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174">
        <v>1.0</v>
      </c>
      <c r="B279" s="174"/>
      <c r="C279" s="174">
        <v>2.0</v>
      </c>
      <c r="D279" s="174">
        <v>3.0</v>
      </c>
      <c r="E279" s="174">
        <v>4.0</v>
      </c>
      <c r="F279" s="174"/>
      <c r="G279" s="174">
        <v>5.0</v>
      </c>
      <c r="H279" s="174">
        <v>6.0</v>
      </c>
      <c r="I279" s="174">
        <v>7.0</v>
      </c>
      <c r="J279" s="174">
        <v>8.0</v>
      </c>
      <c r="K279" s="174">
        <v>9.0</v>
      </c>
      <c r="L279" s="174">
        <v>10.0</v>
      </c>
      <c r="M279" s="174">
        <v>11.0</v>
      </c>
      <c r="N279" s="174">
        <v>12.0</v>
      </c>
      <c r="O279" s="174">
        <v>13.0</v>
      </c>
      <c r="P279" s="174">
        <v>14.0</v>
      </c>
      <c r="Q279" s="174">
        <v>15.0</v>
      </c>
      <c r="R279" s="174">
        <v>16.0</v>
      </c>
      <c r="S279" s="174">
        <v>17.0</v>
      </c>
      <c r="T279" s="174">
        <v>18.0</v>
      </c>
      <c r="U279" s="86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90">
        <v>1.0</v>
      </c>
      <c r="B280" s="90"/>
      <c r="C280" s="90" t="s">
        <v>525</v>
      </c>
      <c r="D280" s="90" t="s">
        <v>526</v>
      </c>
      <c r="E280" s="182">
        <v>34540.0</v>
      </c>
      <c r="F280" s="109">
        <f>DATEDIF(E280,TODAY(),"y")</f>
        <v>31</v>
      </c>
      <c r="G280" s="90" t="s">
        <v>527</v>
      </c>
      <c r="H280" s="90" t="s">
        <v>528</v>
      </c>
      <c r="I280" s="90">
        <v>0.0</v>
      </c>
      <c r="J280" s="90">
        <v>1.0</v>
      </c>
      <c r="K280" s="90">
        <v>0.0</v>
      </c>
      <c r="L280" s="90">
        <v>0.0</v>
      </c>
      <c r="M280" s="90">
        <v>1.0</v>
      </c>
      <c r="N280" s="90">
        <v>0.0</v>
      </c>
      <c r="O280" s="90">
        <v>0.0</v>
      </c>
      <c r="P280" s="90">
        <v>0.0</v>
      </c>
      <c r="Q280" s="90">
        <v>1.0</v>
      </c>
      <c r="R280" s="90">
        <v>0.0</v>
      </c>
      <c r="S280" s="90">
        <v>0.0</v>
      </c>
      <c r="T280" s="90">
        <v>1.0</v>
      </c>
      <c r="U280" s="86">
        <f t="shared" ref="U280:U307" si="30">SUM(I280:T280)</f>
        <v>4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90">
        <f t="shared" ref="A281:A307" si="31">A280+1</f>
        <v>2</v>
      </c>
      <c r="B281" s="90"/>
      <c r="C281" s="90" t="s">
        <v>297</v>
      </c>
      <c r="D281" s="90" t="s">
        <v>146</v>
      </c>
      <c r="E281" s="183">
        <v>29479.0</v>
      </c>
      <c r="F281" s="109">
        <v>45.0</v>
      </c>
      <c r="G281" s="90" t="s">
        <v>529</v>
      </c>
      <c r="H281" s="90" t="s">
        <v>530</v>
      </c>
      <c r="I281" s="90">
        <v>0.0</v>
      </c>
      <c r="J281" s="90">
        <v>0.0</v>
      </c>
      <c r="K281" s="90">
        <v>0.0</v>
      </c>
      <c r="L281" s="90">
        <v>1.0</v>
      </c>
      <c r="M281" s="90">
        <v>1.0</v>
      </c>
      <c r="N281" s="90">
        <v>0.0</v>
      </c>
      <c r="O281" s="90">
        <v>0.0</v>
      </c>
      <c r="P281" s="90">
        <v>0.0</v>
      </c>
      <c r="Q281" s="90">
        <v>1.0</v>
      </c>
      <c r="R281" s="90">
        <v>0.0</v>
      </c>
      <c r="S281" s="90">
        <v>0.0</v>
      </c>
      <c r="T281" s="90">
        <v>0.0</v>
      </c>
      <c r="U281" s="86">
        <f t="shared" si="30"/>
        <v>3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90">
        <f t="shared" si="31"/>
        <v>3</v>
      </c>
      <c r="B282" s="90"/>
      <c r="C282" s="90" t="s">
        <v>531</v>
      </c>
      <c r="D282" s="90" t="s">
        <v>219</v>
      </c>
      <c r="E282" s="184">
        <v>29405.0</v>
      </c>
      <c r="F282" s="109">
        <f t="shared" ref="F282:F292" si="32">DATEDIF(E282,TODAY(),"y")</f>
        <v>45</v>
      </c>
      <c r="G282" s="90" t="s">
        <v>532</v>
      </c>
      <c r="H282" s="90" t="s">
        <v>533</v>
      </c>
      <c r="I282" s="90">
        <v>1.0</v>
      </c>
      <c r="J282" s="90">
        <v>1.0</v>
      </c>
      <c r="K282" s="90">
        <v>0.0</v>
      </c>
      <c r="L282" s="90">
        <v>0.0</v>
      </c>
      <c r="M282" s="90">
        <v>0.0</v>
      </c>
      <c r="N282" s="90">
        <v>0.0</v>
      </c>
      <c r="O282" s="90">
        <v>0.0</v>
      </c>
      <c r="P282" s="90">
        <v>0.0</v>
      </c>
      <c r="Q282" s="90">
        <v>1.0</v>
      </c>
      <c r="R282" s="90">
        <v>0.0</v>
      </c>
      <c r="S282" s="90">
        <v>0.0</v>
      </c>
      <c r="T282" s="90">
        <v>0.0</v>
      </c>
      <c r="U282" s="86">
        <f t="shared" si="30"/>
        <v>3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90">
        <f t="shared" si="31"/>
        <v>4</v>
      </c>
      <c r="B283" s="90"/>
      <c r="C283" s="90" t="s">
        <v>534</v>
      </c>
      <c r="D283" s="90" t="s">
        <v>219</v>
      </c>
      <c r="E283" s="184">
        <v>25020.0</v>
      </c>
      <c r="F283" s="109">
        <f t="shared" si="32"/>
        <v>57</v>
      </c>
      <c r="G283" s="90" t="s">
        <v>535</v>
      </c>
      <c r="H283" s="90" t="s">
        <v>536</v>
      </c>
      <c r="I283" s="90">
        <v>1.0</v>
      </c>
      <c r="J283" s="90">
        <v>0.0</v>
      </c>
      <c r="K283" s="90">
        <v>0.0</v>
      </c>
      <c r="L283" s="90">
        <v>1.0</v>
      </c>
      <c r="M283" s="90">
        <v>1.0</v>
      </c>
      <c r="N283" s="90">
        <v>0.0</v>
      </c>
      <c r="O283" s="90">
        <v>1.0</v>
      </c>
      <c r="P283" s="90">
        <v>0.0</v>
      </c>
      <c r="Q283" s="90">
        <v>0.0</v>
      </c>
      <c r="R283" s="90">
        <v>0.0</v>
      </c>
      <c r="S283" s="90">
        <v>0.0</v>
      </c>
      <c r="T283" s="90">
        <v>0.0</v>
      </c>
      <c r="U283" s="86">
        <f t="shared" si="30"/>
        <v>4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90">
        <f t="shared" si="31"/>
        <v>5</v>
      </c>
      <c r="B284" s="90"/>
      <c r="C284" s="90" t="s">
        <v>537</v>
      </c>
      <c r="D284" s="90" t="s">
        <v>146</v>
      </c>
      <c r="E284" s="184">
        <v>25823.0</v>
      </c>
      <c r="F284" s="109">
        <f t="shared" si="32"/>
        <v>55</v>
      </c>
      <c r="G284" s="90" t="s">
        <v>535</v>
      </c>
      <c r="H284" s="90" t="s">
        <v>536</v>
      </c>
      <c r="I284" s="90">
        <v>0.0</v>
      </c>
      <c r="J284" s="90">
        <v>0.0</v>
      </c>
      <c r="K284" s="90">
        <v>0.0</v>
      </c>
      <c r="L284" s="90">
        <v>0.0</v>
      </c>
      <c r="M284" s="90">
        <v>0.0</v>
      </c>
      <c r="N284" s="90">
        <v>1.0</v>
      </c>
      <c r="O284" s="90">
        <v>1.0</v>
      </c>
      <c r="P284" s="90">
        <v>0.0</v>
      </c>
      <c r="Q284" s="90">
        <v>0.0</v>
      </c>
      <c r="R284" s="90">
        <v>0.0</v>
      </c>
      <c r="S284" s="90">
        <v>0.0</v>
      </c>
      <c r="T284" s="90">
        <v>0.0</v>
      </c>
      <c r="U284" s="86">
        <f t="shared" si="30"/>
        <v>2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90">
        <f t="shared" si="31"/>
        <v>6</v>
      </c>
      <c r="B285" s="90"/>
      <c r="C285" s="90" t="s">
        <v>538</v>
      </c>
      <c r="D285" s="90" t="s">
        <v>146</v>
      </c>
      <c r="E285" s="184">
        <v>27998.0</v>
      </c>
      <c r="F285" s="109">
        <f t="shared" si="32"/>
        <v>49</v>
      </c>
      <c r="G285" s="90" t="s">
        <v>535</v>
      </c>
      <c r="H285" s="90" t="s">
        <v>536</v>
      </c>
      <c r="I285" s="90">
        <v>0.0</v>
      </c>
      <c r="J285" s="90">
        <v>0.0</v>
      </c>
      <c r="K285" s="90">
        <v>0.0</v>
      </c>
      <c r="L285" s="90">
        <v>0.0</v>
      </c>
      <c r="M285" s="90">
        <v>0.0</v>
      </c>
      <c r="N285" s="90">
        <v>1.0</v>
      </c>
      <c r="O285" s="90">
        <v>0.0</v>
      </c>
      <c r="P285" s="90">
        <v>0.0</v>
      </c>
      <c r="Q285" s="90">
        <v>1.0</v>
      </c>
      <c r="R285" s="90">
        <v>0.0</v>
      </c>
      <c r="S285" s="90">
        <v>1.0</v>
      </c>
      <c r="T285" s="90">
        <v>0.0</v>
      </c>
      <c r="U285" s="86">
        <f t="shared" si="30"/>
        <v>3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90">
        <f t="shared" si="31"/>
        <v>7</v>
      </c>
      <c r="B286" s="90"/>
      <c r="C286" s="90" t="s">
        <v>539</v>
      </c>
      <c r="D286" s="90" t="s">
        <v>219</v>
      </c>
      <c r="E286" s="184">
        <v>28934.0</v>
      </c>
      <c r="F286" s="109">
        <f t="shared" si="32"/>
        <v>47</v>
      </c>
      <c r="G286" s="90" t="s">
        <v>535</v>
      </c>
      <c r="H286" s="90" t="s">
        <v>536</v>
      </c>
      <c r="I286" s="90">
        <v>0.0</v>
      </c>
      <c r="J286" s="90">
        <v>0.0</v>
      </c>
      <c r="K286" s="90">
        <v>0.0</v>
      </c>
      <c r="L286" s="90">
        <v>1.0</v>
      </c>
      <c r="M286" s="90">
        <v>0.0</v>
      </c>
      <c r="N286" s="90">
        <v>0.0</v>
      </c>
      <c r="O286" s="90">
        <v>0.0</v>
      </c>
      <c r="P286" s="90">
        <v>0.0</v>
      </c>
      <c r="Q286" s="90">
        <v>0.0</v>
      </c>
      <c r="R286" s="90">
        <v>0.0</v>
      </c>
      <c r="S286" s="90">
        <v>1.0</v>
      </c>
      <c r="T286" s="86"/>
      <c r="U286" s="86">
        <f t="shared" si="30"/>
        <v>2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90">
        <f t="shared" si="31"/>
        <v>8</v>
      </c>
      <c r="B287" s="90"/>
      <c r="C287" s="90" t="s">
        <v>540</v>
      </c>
      <c r="D287" s="90" t="s">
        <v>146</v>
      </c>
      <c r="E287" s="184">
        <v>30124.0</v>
      </c>
      <c r="F287" s="109">
        <f t="shared" si="32"/>
        <v>43</v>
      </c>
      <c r="G287" s="90" t="s">
        <v>535</v>
      </c>
      <c r="H287" s="90" t="s">
        <v>536</v>
      </c>
      <c r="I287" s="90">
        <v>0.0</v>
      </c>
      <c r="J287" s="90">
        <v>0.0</v>
      </c>
      <c r="K287" s="90">
        <v>0.0</v>
      </c>
      <c r="L287" s="90">
        <v>0.0</v>
      </c>
      <c r="M287" s="90">
        <v>0.0</v>
      </c>
      <c r="N287" s="90">
        <v>0.0</v>
      </c>
      <c r="O287" s="90">
        <v>1.0</v>
      </c>
      <c r="P287" s="90">
        <v>1.0</v>
      </c>
      <c r="Q287" s="90">
        <v>0.0</v>
      </c>
      <c r="R287" s="90">
        <v>1.0</v>
      </c>
      <c r="S287" s="90">
        <v>0.0</v>
      </c>
      <c r="T287" s="90">
        <v>0.0</v>
      </c>
      <c r="U287" s="86">
        <f t="shared" si="30"/>
        <v>3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90">
        <f t="shared" si="31"/>
        <v>9</v>
      </c>
      <c r="B288" s="90"/>
      <c r="C288" s="90" t="s">
        <v>541</v>
      </c>
      <c r="D288" s="90" t="s">
        <v>146</v>
      </c>
      <c r="E288" s="184">
        <v>25786.0</v>
      </c>
      <c r="F288" s="109">
        <f t="shared" si="32"/>
        <v>55</v>
      </c>
      <c r="G288" s="90" t="s">
        <v>542</v>
      </c>
      <c r="H288" s="90" t="s">
        <v>543</v>
      </c>
      <c r="I288" s="90">
        <v>1.0</v>
      </c>
      <c r="J288" s="90">
        <v>1.0</v>
      </c>
      <c r="K288" s="90">
        <v>0.0</v>
      </c>
      <c r="L288" s="90">
        <v>0.0</v>
      </c>
      <c r="M288" s="90">
        <v>0.0</v>
      </c>
      <c r="N288" s="90">
        <v>0.0</v>
      </c>
      <c r="O288" s="90">
        <v>0.0</v>
      </c>
      <c r="P288" s="90">
        <v>1.0</v>
      </c>
      <c r="Q288" s="90">
        <v>0.0</v>
      </c>
      <c r="R288" s="90">
        <v>1.0</v>
      </c>
      <c r="S288" s="90">
        <v>0.0</v>
      </c>
      <c r="T288" s="90">
        <v>0.0</v>
      </c>
      <c r="U288" s="86">
        <f t="shared" si="30"/>
        <v>4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90">
        <f t="shared" si="31"/>
        <v>10</v>
      </c>
      <c r="B289" s="90"/>
      <c r="C289" s="90" t="s">
        <v>544</v>
      </c>
      <c r="D289" s="90" t="s">
        <v>219</v>
      </c>
      <c r="E289" s="184">
        <v>26530.0</v>
      </c>
      <c r="F289" s="109">
        <f t="shared" si="32"/>
        <v>53</v>
      </c>
      <c r="G289" s="90" t="s">
        <v>545</v>
      </c>
      <c r="H289" s="90" t="s">
        <v>536</v>
      </c>
      <c r="I289" s="90">
        <v>0.0</v>
      </c>
      <c r="J289" s="90">
        <v>0.0</v>
      </c>
      <c r="K289" s="90">
        <v>0.0</v>
      </c>
      <c r="L289" s="90">
        <v>0.0</v>
      </c>
      <c r="M289" s="90">
        <v>1.0</v>
      </c>
      <c r="N289" s="90">
        <v>1.0</v>
      </c>
      <c r="O289" s="90">
        <v>0.0</v>
      </c>
      <c r="P289" s="90">
        <v>0.0</v>
      </c>
      <c r="Q289" s="90">
        <v>0.0</v>
      </c>
      <c r="R289" s="90">
        <v>0.0</v>
      </c>
      <c r="S289" s="90">
        <v>0.0</v>
      </c>
      <c r="T289" s="90">
        <v>0.0</v>
      </c>
      <c r="U289" s="86">
        <f t="shared" si="30"/>
        <v>2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90">
        <f t="shared" si="31"/>
        <v>11</v>
      </c>
      <c r="B290" s="90"/>
      <c r="C290" s="90" t="s">
        <v>546</v>
      </c>
      <c r="D290" s="90" t="s">
        <v>219</v>
      </c>
      <c r="E290" s="185">
        <v>35046.0</v>
      </c>
      <c r="F290" s="109">
        <f t="shared" si="32"/>
        <v>30</v>
      </c>
      <c r="G290" s="90" t="s">
        <v>544</v>
      </c>
      <c r="H290" s="90" t="s">
        <v>541</v>
      </c>
      <c r="I290" s="90">
        <v>1.0</v>
      </c>
      <c r="J290" s="90">
        <v>0.0</v>
      </c>
      <c r="K290" s="90">
        <v>0.0</v>
      </c>
      <c r="L290" s="90">
        <v>0.0</v>
      </c>
      <c r="M290" s="90">
        <v>0.0</v>
      </c>
      <c r="N290" s="90">
        <v>0.0</v>
      </c>
      <c r="O290" s="90">
        <v>0.0</v>
      </c>
      <c r="P290" s="90">
        <v>0.0</v>
      </c>
      <c r="Q290" s="90">
        <v>0.0</v>
      </c>
      <c r="R290" s="90">
        <v>0.0</v>
      </c>
      <c r="S290" s="90">
        <v>1.0</v>
      </c>
      <c r="T290" s="90">
        <v>1.0</v>
      </c>
      <c r="U290" s="86">
        <f t="shared" si="30"/>
        <v>3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90">
        <f t="shared" si="31"/>
        <v>12</v>
      </c>
      <c r="B291" s="90"/>
      <c r="C291" s="90" t="s">
        <v>547</v>
      </c>
      <c r="D291" s="90" t="s">
        <v>146</v>
      </c>
      <c r="E291" s="184">
        <v>24783.0</v>
      </c>
      <c r="F291" s="109">
        <f t="shared" si="32"/>
        <v>58</v>
      </c>
      <c r="G291" s="90" t="s">
        <v>548</v>
      </c>
      <c r="H291" s="90" t="s">
        <v>549</v>
      </c>
      <c r="I291" s="90">
        <v>0.0</v>
      </c>
      <c r="J291" s="90">
        <v>1.0</v>
      </c>
      <c r="K291" s="90">
        <v>1.0</v>
      </c>
      <c r="L291" s="90">
        <v>0.0</v>
      </c>
      <c r="M291" s="90">
        <v>0.0</v>
      </c>
      <c r="N291" s="90">
        <v>0.0</v>
      </c>
      <c r="O291" s="90">
        <v>0.0</v>
      </c>
      <c r="P291" s="90">
        <v>1.0</v>
      </c>
      <c r="Q291" s="90">
        <v>1.0</v>
      </c>
      <c r="R291" s="90">
        <v>1.0</v>
      </c>
      <c r="S291" s="90">
        <v>0.0</v>
      </c>
      <c r="T291" s="90">
        <v>0.0</v>
      </c>
      <c r="U291" s="86">
        <f t="shared" si="30"/>
        <v>5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90">
        <f t="shared" si="31"/>
        <v>13</v>
      </c>
      <c r="B292" s="90"/>
      <c r="C292" s="90" t="s">
        <v>550</v>
      </c>
      <c r="D292" s="90" t="s">
        <v>219</v>
      </c>
      <c r="E292" s="184">
        <v>27617.0</v>
      </c>
      <c r="F292" s="109">
        <f t="shared" si="32"/>
        <v>50</v>
      </c>
      <c r="G292" s="90" t="s">
        <v>551</v>
      </c>
      <c r="H292" s="90" t="s">
        <v>552</v>
      </c>
      <c r="I292" s="90">
        <v>1.0</v>
      </c>
      <c r="J292" s="90">
        <v>0.0</v>
      </c>
      <c r="K292" s="90">
        <v>0.0</v>
      </c>
      <c r="L292" s="90">
        <v>0.0</v>
      </c>
      <c r="M292" s="90">
        <v>0.0</v>
      </c>
      <c r="N292" s="90">
        <v>0.0</v>
      </c>
      <c r="O292" s="90">
        <v>0.0</v>
      </c>
      <c r="P292" s="90">
        <v>0.0</v>
      </c>
      <c r="Q292" s="90">
        <v>1.0</v>
      </c>
      <c r="R292" s="90">
        <v>0.0</v>
      </c>
      <c r="S292" s="90">
        <v>0.0</v>
      </c>
      <c r="T292" s="90">
        <v>1.0</v>
      </c>
      <c r="U292" s="86">
        <f t="shared" si="30"/>
        <v>3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90">
        <f t="shared" si="31"/>
        <v>14</v>
      </c>
      <c r="B293" s="90"/>
      <c r="C293" s="90" t="s">
        <v>553</v>
      </c>
      <c r="D293" s="90" t="s">
        <v>146</v>
      </c>
      <c r="E293" s="185">
        <v>27388.0</v>
      </c>
      <c r="F293" s="109">
        <v>51.0</v>
      </c>
      <c r="G293" s="90" t="s">
        <v>554</v>
      </c>
      <c r="H293" s="90" t="s">
        <v>555</v>
      </c>
      <c r="I293" s="90">
        <v>1.0</v>
      </c>
      <c r="J293" s="90">
        <v>0.0</v>
      </c>
      <c r="K293" s="90">
        <v>0.0</v>
      </c>
      <c r="L293" s="90">
        <v>0.0</v>
      </c>
      <c r="M293" s="90">
        <v>1.0</v>
      </c>
      <c r="N293" s="90">
        <v>1.0</v>
      </c>
      <c r="O293" s="90">
        <v>0.0</v>
      </c>
      <c r="P293" s="90">
        <v>0.0</v>
      </c>
      <c r="Q293" s="90">
        <v>0.0</v>
      </c>
      <c r="R293" s="90">
        <v>0.0</v>
      </c>
      <c r="S293" s="90">
        <v>1.0</v>
      </c>
      <c r="T293" s="90">
        <v>0.0</v>
      </c>
      <c r="U293" s="86">
        <f t="shared" si="30"/>
        <v>4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90">
        <f t="shared" si="31"/>
        <v>15</v>
      </c>
      <c r="B294" s="90"/>
      <c r="C294" s="90" t="s">
        <v>556</v>
      </c>
      <c r="D294" s="90" t="s">
        <v>219</v>
      </c>
      <c r="E294" s="184">
        <v>28262.0</v>
      </c>
      <c r="F294" s="109">
        <f t="shared" ref="F294:F307" si="33">DATEDIF(E294,TODAY(),"y")</f>
        <v>49</v>
      </c>
      <c r="G294" s="90" t="s">
        <v>557</v>
      </c>
      <c r="H294" s="90" t="s">
        <v>558</v>
      </c>
      <c r="I294" s="90">
        <v>0.0</v>
      </c>
      <c r="J294" s="90">
        <v>1.0</v>
      </c>
      <c r="K294" s="90">
        <v>0.0</v>
      </c>
      <c r="L294" s="90">
        <v>0.0</v>
      </c>
      <c r="M294" s="90">
        <v>1.0</v>
      </c>
      <c r="N294" s="90">
        <v>0.0</v>
      </c>
      <c r="O294" s="90">
        <v>0.0</v>
      </c>
      <c r="P294" s="90">
        <v>1.0</v>
      </c>
      <c r="Q294" s="90">
        <v>0.0</v>
      </c>
      <c r="R294" s="90">
        <v>0.0</v>
      </c>
      <c r="S294" s="90">
        <v>1.0</v>
      </c>
      <c r="T294" s="90">
        <v>0.0</v>
      </c>
      <c r="U294" s="86">
        <f t="shared" si="30"/>
        <v>4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90">
        <f t="shared" si="31"/>
        <v>16</v>
      </c>
      <c r="B295" s="90"/>
      <c r="C295" s="90" t="s">
        <v>559</v>
      </c>
      <c r="D295" s="90" t="s">
        <v>146</v>
      </c>
      <c r="E295" s="184">
        <v>35377.0</v>
      </c>
      <c r="F295" s="109">
        <f t="shared" si="33"/>
        <v>29</v>
      </c>
      <c r="G295" s="90" t="s">
        <v>560</v>
      </c>
      <c r="H295" s="90" t="s">
        <v>561</v>
      </c>
      <c r="I295" s="90">
        <v>1.0</v>
      </c>
      <c r="J295" s="90">
        <v>0.0</v>
      </c>
      <c r="K295" s="90">
        <v>0.0</v>
      </c>
      <c r="L295" s="90">
        <v>0.0</v>
      </c>
      <c r="M295" s="90">
        <v>1.0</v>
      </c>
      <c r="N295" s="90">
        <v>0.0</v>
      </c>
      <c r="O295" s="90">
        <v>0.0</v>
      </c>
      <c r="P295" s="90">
        <v>1.0</v>
      </c>
      <c r="Q295" s="90">
        <v>0.0</v>
      </c>
      <c r="R295" s="90">
        <v>1.0</v>
      </c>
      <c r="S295" s="90">
        <v>0.0</v>
      </c>
      <c r="T295" s="90">
        <v>0.0</v>
      </c>
      <c r="U295" s="86">
        <f t="shared" si="30"/>
        <v>4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90">
        <f t="shared" si="31"/>
        <v>17</v>
      </c>
      <c r="B296" s="90"/>
      <c r="C296" s="90" t="s">
        <v>562</v>
      </c>
      <c r="D296" s="90" t="s">
        <v>219</v>
      </c>
      <c r="E296" s="185">
        <v>36520.0</v>
      </c>
      <c r="F296" s="109">
        <f t="shared" si="33"/>
        <v>26</v>
      </c>
      <c r="G296" s="90" t="s">
        <v>560</v>
      </c>
      <c r="H296" s="90" t="s">
        <v>561</v>
      </c>
      <c r="I296" s="90">
        <v>0.0</v>
      </c>
      <c r="J296" s="90">
        <v>1.0</v>
      </c>
      <c r="K296" s="90">
        <v>0.0</v>
      </c>
      <c r="L296" s="90">
        <v>0.0</v>
      </c>
      <c r="M296" s="90">
        <v>1.0</v>
      </c>
      <c r="N296" s="90">
        <v>0.0</v>
      </c>
      <c r="O296" s="90">
        <v>0.0</v>
      </c>
      <c r="P296" s="90">
        <v>1.0</v>
      </c>
      <c r="Q296" s="90">
        <v>0.0</v>
      </c>
      <c r="R296" s="90">
        <v>1.0</v>
      </c>
      <c r="S296" s="90">
        <v>0.0</v>
      </c>
      <c r="T296" s="90">
        <v>0.0</v>
      </c>
      <c r="U296" s="86">
        <f t="shared" si="30"/>
        <v>4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90">
        <f t="shared" si="31"/>
        <v>18</v>
      </c>
      <c r="B297" s="90"/>
      <c r="C297" s="90" t="s">
        <v>563</v>
      </c>
      <c r="D297" s="90" t="s">
        <v>146</v>
      </c>
      <c r="E297" s="184">
        <v>28947.0</v>
      </c>
      <c r="F297" s="109">
        <f t="shared" si="33"/>
        <v>47</v>
      </c>
      <c r="G297" s="90" t="s">
        <v>564</v>
      </c>
      <c r="H297" s="90" t="s">
        <v>565</v>
      </c>
      <c r="I297" s="90">
        <v>0.0</v>
      </c>
      <c r="J297" s="90">
        <v>1.0</v>
      </c>
      <c r="K297" s="90">
        <v>0.0</v>
      </c>
      <c r="L297" s="90">
        <v>0.0</v>
      </c>
      <c r="M297" s="90">
        <v>1.0</v>
      </c>
      <c r="N297" s="90">
        <v>0.0</v>
      </c>
      <c r="O297" s="90">
        <v>1.0</v>
      </c>
      <c r="P297" s="90">
        <v>0.0</v>
      </c>
      <c r="Q297" s="90">
        <v>0.0</v>
      </c>
      <c r="R297" s="90">
        <v>1.0</v>
      </c>
      <c r="S297" s="90">
        <v>0.0</v>
      </c>
      <c r="T297" s="90">
        <v>0.0</v>
      </c>
      <c r="U297" s="86">
        <f t="shared" si="30"/>
        <v>4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90">
        <f t="shared" si="31"/>
        <v>19</v>
      </c>
      <c r="B298" s="90"/>
      <c r="C298" s="90" t="s">
        <v>566</v>
      </c>
      <c r="D298" s="90" t="s">
        <v>219</v>
      </c>
      <c r="E298" s="184">
        <v>31238.0</v>
      </c>
      <c r="F298" s="109">
        <f t="shared" si="33"/>
        <v>40</v>
      </c>
      <c r="G298" s="90" t="s">
        <v>567</v>
      </c>
      <c r="H298" s="90" t="s">
        <v>568</v>
      </c>
      <c r="I298" s="90">
        <v>0.0</v>
      </c>
      <c r="J298" s="90">
        <v>1.0</v>
      </c>
      <c r="K298" s="90">
        <v>0.0</v>
      </c>
      <c r="L298" s="90">
        <v>0.0</v>
      </c>
      <c r="M298" s="90">
        <v>1.0</v>
      </c>
      <c r="N298" s="90">
        <v>0.0</v>
      </c>
      <c r="O298" s="90">
        <v>1.0</v>
      </c>
      <c r="P298" s="90">
        <v>0.0</v>
      </c>
      <c r="Q298" s="90">
        <v>0.0</v>
      </c>
      <c r="R298" s="90">
        <v>1.0</v>
      </c>
      <c r="S298" s="90">
        <v>0.0</v>
      </c>
      <c r="T298" s="90">
        <v>0.0</v>
      </c>
      <c r="U298" s="86">
        <f t="shared" si="30"/>
        <v>4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90">
        <f t="shared" si="31"/>
        <v>20</v>
      </c>
      <c r="B299" s="90"/>
      <c r="C299" s="90" t="s">
        <v>480</v>
      </c>
      <c r="D299" s="90" t="s">
        <v>146</v>
      </c>
      <c r="E299" s="184">
        <v>30434.0</v>
      </c>
      <c r="F299" s="109">
        <f t="shared" si="33"/>
        <v>43</v>
      </c>
      <c r="G299" s="90" t="s">
        <v>564</v>
      </c>
      <c r="H299" s="90" t="s">
        <v>565</v>
      </c>
      <c r="I299" s="90">
        <v>0.0</v>
      </c>
      <c r="J299" s="90">
        <v>0.0</v>
      </c>
      <c r="K299" s="90">
        <v>0.0</v>
      </c>
      <c r="L299" s="90">
        <v>1.0</v>
      </c>
      <c r="M299" s="90">
        <v>1.0</v>
      </c>
      <c r="N299" s="90">
        <v>1.0</v>
      </c>
      <c r="O299" s="90">
        <v>0.0</v>
      </c>
      <c r="P299" s="90">
        <v>0.0</v>
      </c>
      <c r="Q299" s="90">
        <v>0.0</v>
      </c>
      <c r="R299" s="90">
        <v>0.0</v>
      </c>
      <c r="S299" s="90">
        <v>0.0</v>
      </c>
      <c r="T299" s="90">
        <v>1.0</v>
      </c>
      <c r="U299" s="86">
        <f t="shared" si="30"/>
        <v>4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90">
        <f t="shared" si="31"/>
        <v>21</v>
      </c>
      <c r="B300" s="90"/>
      <c r="C300" s="90" t="s">
        <v>569</v>
      </c>
      <c r="D300" s="90" t="s">
        <v>526</v>
      </c>
      <c r="E300" s="185">
        <v>30641.0</v>
      </c>
      <c r="F300" s="109">
        <f t="shared" si="33"/>
        <v>42</v>
      </c>
      <c r="G300" s="90" t="s">
        <v>570</v>
      </c>
      <c r="H300" s="90" t="s">
        <v>571</v>
      </c>
      <c r="I300" s="90">
        <v>1.0</v>
      </c>
      <c r="J300" s="90">
        <v>1.0</v>
      </c>
      <c r="K300" s="90">
        <v>0.0</v>
      </c>
      <c r="L300" s="90">
        <v>0.0</v>
      </c>
      <c r="M300" s="90">
        <v>0.0</v>
      </c>
      <c r="N300" s="90">
        <v>0.0</v>
      </c>
      <c r="O300" s="90">
        <v>0.0</v>
      </c>
      <c r="P300" s="90">
        <v>0.0</v>
      </c>
      <c r="Q300" s="90">
        <v>0.0</v>
      </c>
      <c r="R300" s="90">
        <v>0.0</v>
      </c>
      <c r="S300" s="90">
        <v>1.0</v>
      </c>
      <c r="T300" s="90">
        <v>0.0</v>
      </c>
      <c r="U300" s="86">
        <f t="shared" si="30"/>
        <v>3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90">
        <f t="shared" si="31"/>
        <v>22</v>
      </c>
      <c r="B301" s="90"/>
      <c r="C301" s="90" t="s">
        <v>572</v>
      </c>
      <c r="D301" s="90" t="s">
        <v>136</v>
      </c>
      <c r="E301" s="184">
        <v>38665.0</v>
      </c>
      <c r="F301" s="109">
        <f t="shared" si="33"/>
        <v>20</v>
      </c>
      <c r="G301" s="90" t="s">
        <v>569</v>
      </c>
      <c r="H301" s="90" t="s">
        <v>573</v>
      </c>
      <c r="I301" s="90">
        <v>0.0</v>
      </c>
      <c r="J301" s="90">
        <v>0.0</v>
      </c>
      <c r="K301" s="90">
        <v>0.0</v>
      </c>
      <c r="L301" s="90">
        <v>0.0</v>
      </c>
      <c r="M301" s="86"/>
      <c r="N301" s="90">
        <v>1.0</v>
      </c>
      <c r="O301" s="90">
        <v>1.0</v>
      </c>
      <c r="P301" s="90">
        <v>0.0</v>
      </c>
      <c r="Q301" s="90">
        <v>0.0</v>
      </c>
      <c r="R301" s="90">
        <v>0.0</v>
      </c>
      <c r="S301" s="90">
        <v>1.0</v>
      </c>
      <c r="T301" s="90">
        <v>1.0</v>
      </c>
      <c r="U301" s="86">
        <f t="shared" si="30"/>
        <v>4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90">
        <f t="shared" si="31"/>
        <v>23</v>
      </c>
      <c r="B302" s="90"/>
      <c r="C302" s="90" t="s">
        <v>574</v>
      </c>
      <c r="D302" s="90" t="s">
        <v>144</v>
      </c>
      <c r="E302" s="184">
        <v>24602.0</v>
      </c>
      <c r="F302" s="109">
        <f t="shared" si="33"/>
        <v>59</v>
      </c>
      <c r="G302" s="90" t="s">
        <v>575</v>
      </c>
      <c r="H302" s="90" t="s">
        <v>576</v>
      </c>
      <c r="I302" s="90">
        <v>0.0</v>
      </c>
      <c r="J302" s="90">
        <v>0.0</v>
      </c>
      <c r="K302" s="90">
        <v>0.0</v>
      </c>
      <c r="L302" s="90">
        <v>0.0</v>
      </c>
      <c r="M302" s="90">
        <v>1.0</v>
      </c>
      <c r="N302" s="90">
        <v>1.0</v>
      </c>
      <c r="O302" s="90">
        <v>1.0</v>
      </c>
      <c r="P302" s="90">
        <v>0.0</v>
      </c>
      <c r="Q302" s="90">
        <v>0.0</v>
      </c>
      <c r="R302" s="90">
        <v>0.0</v>
      </c>
      <c r="S302" s="90">
        <v>0.0</v>
      </c>
      <c r="T302" s="90">
        <v>0.0</v>
      </c>
      <c r="U302" s="86">
        <f t="shared" si="30"/>
        <v>3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90">
        <f t="shared" si="31"/>
        <v>24</v>
      </c>
      <c r="B303" s="90"/>
      <c r="C303" s="90" t="s">
        <v>577</v>
      </c>
      <c r="D303" s="90" t="s">
        <v>144</v>
      </c>
      <c r="E303" s="184">
        <v>36708.0</v>
      </c>
      <c r="F303" s="109">
        <f t="shared" si="33"/>
        <v>25</v>
      </c>
      <c r="G303" s="90" t="s">
        <v>574</v>
      </c>
      <c r="H303" s="90" t="s">
        <v>578</v>
      </c>
      <c r="I303" s="90">
        <v>1.0</v>
      </c>
      <c r="J303" s="90">
        <v>0.0</v>
      </c>
      <c r="K303" s="90">
        <v>0.0</v>
      </c>
      <c r="L303" s="90">
        <v>0.0</v>
      </c>
      <c r="M303" s="90">
        <v>0.0</v>
      </c>
      <c r="N303" s="90">
        <v>0.0</v>
      </c>
      <c r="O303" s="90">
        <v>0.0</v>
      </c>
      <c r="P303" s="90">
        <v>0.0</v>
      </c>
      <c r="Q303" s="90">
        <v>0.0</v>
      </c>
      <c r="R303" s="90">
        <v>0.0</v>
      </c>
      <c r="S303" s="90">
        <v>1.0</v>
      </c>
      <c r="T303" s="90">
        <v>1.0</v>
      </c>
      <c r="U303" s="86">
        <f t="shared" si="30"/>
        <v>3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90">
        <f t="shared" si="31"/>
        <v>25</v>
      </c>
      <c r="B304" s="90"/>
      <c r="C304" s="90" t="s">
        <v>579</v>
      </c>
      <c r="D304" s="90" t="s">
        <v>136</v>
      </c>
      <c r="E304" s="184">
        <v>26136.0</v>
      </c>
      <c r="F304" s="109">
        <f t="shared" si="33"/>
        <v>54</v>
      </c>
      <c r="G304" s="90" t="s">
        <v>580</v>
      </c>
      <c r="H304" s="90" t="s">
        <v>581</v>
      </c>
      <c r="I304" s="90">
        <v>1.0</v>
      </c>
      <c r="J304" s="90">
        <v>0.0</v>
      </c>
      <c r="K304" s="90">
        <v>1.0</v>
      </c>
      <c r="L304" s="90">
        <v>1.0</v>
      </c>
      <c r="M304" s="90">
        <v>0.0</v>
      </c>
      <c r="N304" s="90">
        <v>0.0</v>
      </c>
      <c r="O304" s="90">
        <v>0.0</v>
      </c>
      <c r="P304" s="90">
        <v>1.0</v>
      </c>
      <c r="Q304" s="90">
        <v>1.0</v>
      </c>
      <c r="R304" s="90">
        <v>1.0</v>
      </c>
      <c r="S304" s="90">
        <v>0.0</v>
      </c>
      <c r="T304" s="90">
        <v>0.0</v>
      </c>
      <c r="U304" s="86">
        <f t="shared" si="30"/>
        <v>6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90">
        <f t="shared" si="31"/>
        <v>26</v>
      </c>
      <c r="B305" s="90"/>
      <c r="C305" s="90" t="s">
        <v>582</v>
      </c>
      <c r="D305" s="90" t="s">
        <v>144</v>
      </c>
      <c r="E305" s="185">
        <v>28782.0</v>
      </c>
      <c r="F305" s="109">
        <f t="shared" si="33"/>
        <v>47</v>
      </c>
      <c r="G305" s="90" t="s">
        <v>583</v>
      </c>
      <c r="H305" s="90" t="s">
        <v>584</v>
      </c>
      <c r="I305" s="90">
        <v>0.0</v>
      </c>
      <c r="J305" s="90">
        <v>1.0</v>
      </c>
      <c r="K305" s="90">
        <v>0.0</v>
      </c>
      <c r="L305" s="90">
        <v>0.0</v>
      </c>
      <c r="M305" s="90">
        <v>0.0</v>
      </c>
      <c r="N305" s="90">
        <v>0.0</v>
      </c>
      <c r="O305" s="90">
        <v>1.0</v>
      </c>
      <c r="P305" s="90">
        <v>1.0</v>
      </c>
      <c r="Q305" s="90">
        <v>1.0</v>
      </c>
      <c r="R305" s="90">
        <v>0.0</v>
      </c>
      <c r="S305" s="90">
        <v>0.0</v>
      </c>
      <c r="T305" s="90">
        <v>0.0</v>
      </c>
      <c r="U305" s="86">
        <f t="shared" si="30"/>
        <v>4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90">
        <f t="shared" si="31"/>
        <v>27</v>
      </c>
      <c r="B306" s="90"/>
      <c r="C306" s="90" t="s">
        <v>585</v>
      </c>
      <c r="D306" s="90" t="s">
        <v>136</v>
      </c>
      <c r="E306" s="185">
        <v>37613.0</v>
      </c>
      <c r="F306" s="109">
        <f t="shared" si="33"/>
        <v>23</v>
      </c>
      <c r="G306" s="90" t="s">
        <v>582</v>
      </c>
      <c r="H306" s="90" t="s">
        <v>579</v>
      </c>
      <c r="I306" s="90">
        <v>0.0</v>
      </c>
      <c r="J306" s="90">
        <v>0.0</v>
      </c>
      <c r="K306" s="90">
        <v>0.0</v>
      </c>
      <c r="L306" s="90">
        <v>0.0</v>
      </c>
      <c r="M306" s="90">
        <v>1.0</v>
      </c>
      <c r="N306" s="90">
        <v>1.0</v>
      </c>
      <c r="O306" s="90">
        <v>1.0</v>
      </c>
      <c r="P306" s="90">
        <v>0.0</v>
      </c>
      <c r="Q306" s="90">
        <v>0.0</v>
      </c>
      <c r="R306" s="90">
        <v>1.0</v>
      </c>
      <c r="S306" s="90">
        <v>1.0</v>
      </c>
      <c r="T306" s="90">
        <v>0.0</v>
      </c>
      <c r="U306" s="86">
        <f t="shared" si="30"/>
        <v>5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90">
        <f t="shared" si="31"/>
        <v>28</v>
      </c>
      <c r="B307" s="90"/>
      <c r="C307" s="90" t="s">
        <v>586</v>
      </c>
      <c r="D307" s="90" t="s">
        <v>136</v>
      </c>
      <c r="E307" s="184">
        <v>35607.0</v>
      </c>
      <c r="F307" s="109">
        <f t="shared" si="33"/>
        <v>28</v>
      </c>
      <c r="G307" s="90" t="s">
        <v>587</v>
      </c>
      <c r="H307" s="90" t="s">
        <v>588</v>
      </c>
      <c r="I307" s="90">
        <v>1.0</v>
      </c>
      <c r="J307" s="90">
        <v>1.0</v>
      </c>
      <c r="K307" s="90">
        <v>0.0</v>
      </c>
      <c r="L307" s="90">
        <v>1.0</v>
      </c>
      <c r="M307" s="90">
        <v>0.0</v>
      </c>
      <c r="N307" s="90">
        <v>0.0</v>
      </c>
      <c r="O307" s="90">
        <v>0.0</v>
      </c>
      <c r="P307" s="90">
        <v>0.0</v>
      </c>
      <c r="Q307" s="90">
        <v>0.0</v>
      </c>
      <c r="R307" s="90">
        <v>0.0</v>
      </c>
      <c r="S307" s="90">
        <v>1.0</v>
      </c>
      <c r="T307" s="90">
        <v>1.0</v>
      </c>
      <c r="U307" s="86">
        <f t="shared" si="30"/>
        <v>5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90">
        <v>29.0</v>
      </c>
      <c r="B308" s="90"/>
      <c r="C308" s="90" t="s">
        <v>589</v>
      </c>
      <c r="D308" s="90" t="s">
        <v>144</v>
      </c>
      <c r="E308" s="184">
        <v>35636.0</v>
      </c>
      <c r="F308" s="109">
        <v>28.0</v>
      </c>
      <c r="G308" s="90" t="s">
        <v>590</v>
      </c>
      <c r="H308" s="90" t="s">
        <v>591</v>
      </c>
      <c r="I308" s="90">
        <v>1.0</v>
      </c>
      <c r="J308" s="90">
        <v>0.0</v>
      </c>
      <c r="K308" s="90">
        <v>1.0</v>
      </c>
      <c r="L308" s="90">
        <v>1.0</v>
      </c>
      <c r="M308" s="90">
        <v>1.0</v>
      </c>
      <c r="N308" s="90">
        <v>0.0</v>
      </c>
      <c r="O308" s="90">
        <v>0.0</v>
      </c>
      <c r="P308" s="90">
        <v>0.0</v>
      </c>
      <c r="Q308" s="90">
        <v>0.0</v>
      </c>
      <c r="R308" s="90">
        <v>1.0</v>
      </c>
      <c r="S308" s="90">
        <v>0.0</v>
      </c>
      <c r="T308" s="90">
        <v>0.0</v>
      </c>
      <c r="U308" s="90">
        <v>6.0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90">
        <v>30.0</v>
      </c>
      <c r="B309" s="90"/>
      <c r="C309" s="90" t="s">
        <v>592</v>
      </c>
      <c r="D309" s="90" t="s">
        <v>144</v>
      </c>
      <c r="E309" s="184">
        <v>33010.0</v>
      </c>
      <c r="F309" s="109">
        <v>36.0</v>
      </c>
      <c r="G309" s="90" t="s">
        <v>590</v>
      </c>
      <c r="H309" s="90" t="s">
        <v>591</v>
      </c>
      <c r="I309" s="90">
        <v>0.0</v>
      </c>
      <c r="J309" s="90">
        <v>0.0</v>
      </c>
      <c r="K309" s="90">
        <v>0.0</v>
      </c>
      <c r="L309" s="90">
        <v>0.0</v>
      </c>
      <c r="M309" s="90">
        <v>1.0</v>
      </c>
      <c r="N309" s="90">
        <v>1.0</v>
      </c>
      <c r="O309" s="90">
        <v>1.0</v>
      </c>
      <c r="P309" s="90">
        <v>0.0</v>
      </c>
      <c r="Q309" s="90">
        <v>0.0</v>
      </c>
      <c r="R309" s="90">
        <v>0.0</v>
      </c>
      <c r="S309" s="90">
        <v>0.0</v>
      </c>
      <c r="T309" s="90">
        <v>0.0</v>
      </c>
      <c r="U309" s="90">
        <v>3.0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90">
        <v>31.0</v>
      </c>
      <c r="B310" s="90"/>
      <c r="C310" s="90" t="s">
        <v>309</v>
      </c>
      <c r="D310" s="90" t="s">
        <v>136</v>
      </c>
      <c r="E310" s="184">
        <v>26943.0</v>
      </c>
      <c r="F310" s="109">
        <v>53.0</v>
      </c>
      <c r="G310" s="90" t="s">
        <v>593</v>
      </c>
      <c r="H310" s="90" t="s">
        <v>594</v>
      </c>
      <c r="I310" s="90">
        <v>0.0</v>
      </c>
      <c r="J310" s="90">
        <v>0.0</v>
      </c>
      <c r="K310" s="90">
        <v>0.0</v>
      </c>
      <c r="L310" s="90">
        <v>1.0</v>
      </c>
      <c r="M310" s="90">
        <v>0.0</v>
      </c>
      <c r="N310" s="90">
        <v>0.0</v>
      </c>
      <c r="O310" s="90">
        <v>1.0</v>
      </c>
      <c r="P310" s="90">
        <v>1.0</v>
      </c>
      <c r="Q310" s="90">
        <v>0.0</v>
      </c>
      <c r="R310" s="90">
        <v>0.0</v>
      </c>
      <c r="S310" s="90">
        <v>1.0</v>
      </c>
      <c r="T310" s="90">
        <v>1.0</v>
      </c>
      <c r="U310" s="90">
        <v>5.0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90">
        <v>32.0</v>
      </c>
      <c r="B311" s="90"/>
      <c r="C311" s="90" t="s">
        <v>595</v>
      </c>
      <c r="D311" s="90" t="s">
        <v>144</v>
      </c>
      <c r="E311" s="184">
        <v>26696.0</v>
      </c>
      <c r="F311" s="109">
        <v>53.0</v>
      </c>
      <c r="G311" s="90" t="s">
        <v>596</v>
      </c>
      <c r="H311" s="90" t="s">
        <v>597</v>
      </c>
      <c r="I311" s="90">
        <v>1.0</v>
      </c>
      <c r="J311" s="90">
        <v>1.0</v>
      </c>
      <c r="K311" s="90">
        <v>0.0</v>
      </c>
      <c r="L311" s="90">
        <v>0.0</v>
      </c>
      <c r="M311" s="90">
        <v>1.0</v>
      </c>
      <c r="N311" s="90">
        <v>1.0</v>
      </c>
      <c r="O311" s="90">
        <v>0.0</v>
      </c>
      <c r="P311" s="90">
        <v>0.0</v>
      </c>
      <c r="Q311" s="90">
        <v>1.0</v>
      </c>
      <c r="R311" s="90">
        <v>1.0</v>
      </c>
      <c r="S311" s="90">
        <v>0.0</v>
      </c>
      <c r="T311" s="90">
        <v>0.0</v>
      </c>
      <c r="U311" s="90">
        <v>4.0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90">
        <v>33.0</v>
      </c>
      <c r="B312" s="90"/>
      <c r="C312" s="90" t="s">
        <v>598</v>
      </c>
      <c r="D312" s="90" t="s">
        <v>144</v>
      </c>
      <c r="E312" s="184">
        <v>35192.0</v>
      </c>
      <c r="F312" s="109">
        <v>29.0</v>
      </c>
      <c r="G312" s="90" t="s">
        <v>595</v>
      </c>
      <c r="H312" s="90" t="s">
        <v>309</v>
      </c>
      <c r="I312" s="90">
        <v>0.0</v>
      </c>
      <c r="J312" s="90">
        <v>0.0</v>
      </c>
      <c r="K312" s="90">
        <v>0.0</v>
      </c>
      <c r="L312" s="90">
        <v>1.0</v>
      </c>
      <c r="M312" s="90">
        <v>1.0</v>
      </c>
      <c r="N312" s="90">
        <v>0.0</v>
      </c>
      <c r="O312" s="90">
        <v>1.0</v>
      </c>
      <c r="P312" s="90">
        <v>1.0</v>
      </c>
      <c r="Q312" s="90">
        <v>0.0</v>
      </c>
      <c r="R312" s="90">
        <v>0.0</v>
      </c>
      <c r="S312" s="90">
        <v>0.0</v>
      </c>
      <c r="T312" s="90">
        <v>1.0</v>
      </c>
      <c r="U312" s="90">
        <v>5.0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90">
        <v>34.0</v>
      </c>
      <c r="B313" s="90"/>
      <c r="C313" s="90" t="s">
        <v>599</v>
      </c>
      <c r="D313" s="90" t="s">
        <v>144</v>
      </c>
      <c r="E313" s="184">
        <v>36857.0</v>
      </c>
      <c r="F313" s="109">
        <v>26.0</v>
      </c>
      <c r="G313" s="90" t="s">
        <v>595</v>
      </c>
      <c r="H313" s="90" t="s">
        <v>309</v>
      </c>
      <c r="I313" s="90">
        <v>0.0</v>
      </c>
      <c r="J313" s="90">
        <v>0.0</v>
      </c>
      <c r="K313" s="90">
        <v>0.0</v>
      </c>
      <c r="L313" s="90">
        <v>0.0</v>
      </c>
      <c r="M313" s="90">
        <v>0.0</v>
      </c>
      <c r="N313" s="90">
        <v>1.0</v>
      </c>
      <c r="O313" s="90">
        <v>1.0</v>
      </c>
      <c r="P313" s="90">
        <v>0.0</v>
      </c>
      <c r="Q313" s="90">
        <v>0.0</v>
      </c>
      <c r="R313" s="90">
        <v>1.0</v>
      </c>
      <c r="S313" s="90">
        <v>1.0</v>
      </c>
      <c r="T313" s="90">
        <v>0.0</v>
      </c>
      <c r="U313" s="90">
        <v>4.0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90">
        <v>35.0</v>
      </c>
      <c r="B314" s="90"/>
      <c r="C314" s="90" t="s">
        <v>600</v>
      </c>
      <c r="D314" s="90" t="s">
        <v>144</v>
      </c>
      <c r="E314" s="184">
        <v>25573.0</v>
      </c>
      <c r="F314" s="109">
        <v>56.0</v>
      </c>
      <c r="G314" s="90" t="s">
        <v>384</v>
      </c>
      <c r="H314" s="90" t="s">
        <v>601</v>
      </c>
      <c r="I314" s="90">
        <v>1.0</v>
      </c>
      <c r="J314" s="90">
        <v>0.0</v>
      </c>
      <c r="K314" s="90">
        <v>0.0</v>
      </c>
      <c r="L314" s="90">
        <v>0.0</v>
      </c>
      <c r="M314" s="90">
        <v>1.0</v>
      </c>
      <c r="N314" s="90">
        <v>1.0</v>
      </c>
      <c r="O314" s="90">
        <v>0.0</v>
      </c>
      <c r="P314" s="90">
        <v>0.0</v>
      </c>
      <c r="Q314" s="90">
        <v>0.0</v>
      </c>
      <c r="R314" s="90">
        <v>0.0</v>
      </c>
      <c r="S314" s="90">
        <v>1.0</v>
      </c>
      <c r="T314" s="90">
        <v>0.0</v>
      </c>
      <c r="U314" s="90">
        <v>4.0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90">
        <v>36.0</v>
      </c>
      <c r="B315" s="90"/>
      <c r="C315" s="90" t="s">
        <v>602</v>
      </c>
      <c r="D315" s="90" t="s">
        <v>136</v>
      </c>
      <c r="E315" s="184">
        <v>32275.0</v>
      </c>
      <c r="F315" s="109">
        <v>38.0</v>
      </c>
      <c r="G315" s="90" t="s">
        <v>603</v>
      </c>
      <c r="H315" s="90" t="s">
        <v>604</v>
      </c>
      <c r="I315" s="90">
        <v>1.0</v>
      </c>
      <c r="J315" s="90">
        <v>1.0</v>
      </c>
      <c r="K315" s="90">
        <v>0.0</v>
      </c>
      <c r="L315" s="90">
        <v>0.0</v>
      </c>
      <c r="M315" s="90">
        <v>0.0</v>
      </c>
      <c r="N315" s="90">
        <v>0.0</v>
      </c>
      <c r="O315" s="90">
        <v>1.0</v>
      </c>
      <c r="P315" s="90">
        <v>1.0</v>
      </c>
      <c r="Q315" s="90">
        <v>0.0</v>
      </c>
      <c r="R315" s="90">
        <v>1.0</v>
      </c>
      <c r="S315" s="90">
        <v>0.0</v>
      </c>
      <c r="T315" s="90">
        <v>0.0</v>
      </c>
      <c r="U315" s="90">
        <v>5.0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90">
        <v>37.0</v>
      </c>
      <c r="B316" s="90"/>
      <c r="C316" s="90" t="s">
        <v>182</v>
      </c>
      <c r="D316" s="90" t="s">
        <v>144</v>
      </c>
      <c r="E316" s="184">
        <v>35260.0</v>
      </c>
      <c r="F316" s="109">
        <v>29.0</v>
      </c>
      <c r="G316" s="90" t="s">
        <v>605</v>
      </c>
      <c r="H316" s="90" t="s">
        <v>606</v>
      </c>
      <c r="I316" s="90">
        <v>0.0</v>
      </c>
      <c r="J316" s="90">
        <v>1.0</v>
      </c>
      <c r="K316" s="90">
        <v>0.0</v>
      </c>
      <c r="L316" s="90">
        <v>0.0</v>
      </c>
      <c r="M316" s="90">
        <v>0.0</v>
      </c>
      <c r="N316" s="90">
        <v>1.0</v>
      </c>
      <c r="O316" s="90">
        <v>1.0</v>
      </c>
      <c r="P316" s="90">
        <v>0.0</v>
      </c>
      <c r="Q316" s="90">
        <v>1.0</v>
      </c>
      <c r="R316" s="90">
        <v>0.0</v>
      </c>
      <c r="S316" s="90">
        <v>0.0</v>
      </c>
      <c r="T316" s="90">
        <v>0.0</v>
      </c>
      <c r="U316" s="90">
        <v>4.0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90">
        <v>38.0</v>
      </c>
      <c r="B317" s="90"/>
      <c r="C317" s="90" t="s">
        <v>315</v>
      </c>
      <c r="D317" s="90" t="s">
        <v>136</v>
      </c>
      <c r="E317" s="184">
        <v>28000.0</v>
      </c>
      <c r="F317" s="109">
        <v>50.0</v>
      </c>
      <c r="G317" s="90" t="s">
        <v>607</v>
      </c>
      <c r="H317" s="90" t="s">
        <v>608</v>
      </c>
      <c r="I317" s="90">
        <v>0.0</v>
      </c>
      <c r="J317" s="90">
        <v>0.0</v>
      </c>
      <c r="K317" s="90">
        <v>1.0</v>
      </c>
      <c r="L317" s="90">
        <v>1.0</v>
      </c>
      <c r="M317" s="90">
        <v>0.0</v>
      </c>
      <c r="N317" s="90">
        <v>0.0</v>
      </c>
      <c r="O317" s="90">
        <v>0.0</v>
      </c>
      <c r="P317" s="90">
        <v>1.0</v>
      </c>
      <c r="Q317" s="90">
        <v>0.0</v>
      </c>
      <c r="R317" s="90">
        <v>0.0</v>
      </c>
      <c r="S317" s="90">
        <v>0.0</v>
      </c>
      <c r="T317" s="90">
        <v>1.0</v>
      </c>
      <c r="U317" s="90">
        <v>4.0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90">
        <v>39.0</v>
      </c>
      <c r="B318" s="90"/>
      <c r="C318" s="90" t="s">
        <v>314</v>
      </c>
      <c r="D318" s="90" t="s">
        <v>144</v>
      </c>
      <c r="E318" s="184">
        <v>28201.0</v>
      </c>
      <c r="F318" s="109">
        <v>49.0</v>
      </c>
      <c r="G318" s="90" t="s">
        <v>609</v>
      </c>
      <c r="H318" s="90" t="s">
        <v>610</v>
      </c>
      <c r="I318" s="90">
        <v>0.0</v>
      </c>
      <c r="J318" s="90">
        <v>0.0</v>
      </c>
      <c r="K318" s="90">
        <v>1.0</v>
      </c>
      <c r="L318" s="90">
        <v>0.0</v>
      </c>
      <c r="M318" s="90">
        <v>0.0</v>
      </c>
      <c r="N318" s="90">
        <v>0.0</v>
      </c>
      <c r="O318" s="90">
        <v>1.0</v>
      </c>
      <c r="P318" s="90">
        <v>1.0</v>
      </c>
      <c r="Q318" s="90">
        <v>0.0</v>
      </c>
      <c r="R318" s="90">
        <v>0.0</v>
      </c>
      <c r="S318" s="90">
        <v>0.0</v>
      </c>
      <c r="T318" s="90">
        <v>0.0</v>
      </c>
      <c r="U318" s="90">
        <v>3.0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90">
        <v>40.0</v>
      </c>
      <c r="B319" s="90"/>
      <c r="C319" s="90" t="s">
        <v>611</v>
      </c>
      <c r="D319" s="90" t="s">
        <v>144</v>
      </c>
      <c r="E319" s="184">
        <v>24574.0</v>
      </c>
      <c r="F319" s="109">
        <v>59.0</v>
      </c>
      <c r="G319" s="90" t="s">
        <v>513</v>
      </c>
      <c r="H319" s="90" t="s">
        <v>612</v>
      </c>
      <c r="I319" s="90">
        <v>1.0</v>
      </c>
      <c r="J319" s="90">
        <v>1.0</v>
      </c>
      <c r="K319" s="90">
        <v>0.0</v>
      </c>
      <c r="L319" s="90">
        <v>0.0</v>
      </c>
      <c r="M319" s="90">
        <v>0.0</v>
      </c>
      <c r="N319" s="90">
        <v>0.0</v>
      </c>
      <c r="O319" s="90">
        <v>1.0</v>
      </c>
      <c r="P319" s="90">
        <v>0.0</v>
      </c>
      <c r="Q319" s="90">
        <v>1.0</v>
      </c>
      <c r="R319" s="90">
        <v>1.0</v>
      </c>
      <c r="S319" s="90">
        <v>0.0</v>
      </c>
      <c r="T319" s="90">
        <v>1.0</v>
      </c>
      <c r="U319" s="90">
        <v>6.0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90">
        <v>41.0</v>
      </c>
      <c r="B320" s="90"/>
      <c r="C320" s="90" t="s">
        <v>613</v>
      </c>
      <c r="D320" s="90" t="s">
        <v>136</v>
      </c>
      <c r="E320" s="184">
        <v>37571.0</v>
      </c>
      <c r="F320" s="109">
        <v>24.0</v>
      </c>
      <c r="G320" s="90" t="s">
        <v>614</v>
      </c>
      <c r="H320" s="90" t="s">
        <v>615</v>
      </c>
      <c r="I320" s="90">
        <v>0.0</v>
      </c>
      <c r="J320" s="90">
        <v>0.0</v>
      </c>
      <c r="K320" s="90">
        <v>0.0</v>
      </c>
      <c r="L320" s="90">
        <v>0.0</v>
      </c>
      <c r="M320" s="90">
        <v>1.0</v>
      </c>
      <c r="N320" s="90">
        <v>0.0</v>
      </c>
      <c r="O320" s="90">
        <v>1.0</v>
      </c>
      <c r="P320" s="90">
        <v>1.0</v>
      </c>
      <c r="Q320" s="90">
        <v>1.0</v>
      </c>
      <c r="R320" s="90">
        <v>0.0</v>
      </c>
      <c r="S320" s="90">
        <v>0.0</v>
      </c>
      <c r="T320" s="90">
        <v>1.0</v>
      </c>
      <c r="U320" s="90">
        <v>5.0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90">
        <v>42.0</v>
      </c>
      <c r="B321" s="90"/>
      <c r="C321" s="90" t="s">
        <v>616</v>
      </c>
      <c r="D321" s="90" t="s">
        <v>136</v>
      </c>
      <c r="E321" s="184">
        <v>36224.0</v>
      </c>
      <c r="F321" s="109">
        <v>27.0</v>
      </c>
      <c r="G321" s="90" t="s">
        <v>617</v>
      </c>
      <c r="H321" s="90" t="s">
        <v>618</v>
      </c>
      <c r="I321" s="90">
        <v>0.0</v>
      </c>
      <c r="J321" s="90">
        <v>0.0</v>
      </c>
      <c r="K321" s="90">
        <v>0.0</v>
      </c>
      <c r="L321" s="90">
        <v>1.0</v>
      </c>
      <c r="M321" s="90">
        <v>1.0</v>
      </c>
      <c r="N321" s="90">
        <v>0.0</v>
      </c>
      <c r="O321" s="90">
        <v>0.0</v>
      </c>
      <c r="P321" s="90">
        <v>0.0</v>
      </c>
      <c r="Q321" s="90">
        <v>0.0</v>
      </c>
      <c r="R321" s="90">
        <v>1.0</v>
      </c>
      <c r="S321" s="90">
        <v>1.0</v>
      </c>
      <c r="T321" s="90">
        <v>1.0</v>
      </c>
      <c r="U321" s="90">
        <v>5.0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90">
        <v>43.0</v>
      </c>
      <c r="B322" s="90"/>
      <c r="C322" s="90" t="s">
        <v>619</v>
      </c>
      <c r="D322" s="90" t="s">
        <v>144</v>
      </c>
      <c r="E322" s="184">
        <v>33368.0</v>
      </c>
      <c r="F322" s="109">
        <v>35.0</v>
      </c>
      <c r="G322" s="90" t="s">
        <v>620</v>
      </c>
      <c r="H322" s="90" t="s">
        <v>621</v>
      </c>
      <c r="I322" s="90">
        <v>1.0</v>
      </c>
      <c r="J322" s="90">
        <v>1.0</v>
      </c>
      <c r="K322" s="90">
        <v>0.0</v>
      </c>
      <c r="L322" s="90">
        <v>0.0</v>
      </c>
      <c r="M322" s="90">
        <v>0.0</v>
      </c>
      <c r="N322" s="90">
        <v>0.0</v>
      </c>
      <c r="O322" s="90">
        <v>0.0</v>
      </c>
      <c r="P322" s="90">
        <v>0.0</v>
      </c>
      <c r="Q322" s="90">
        <v>0.0</v>
      </c>
      <c r="R322" s="90">
        <v>0.0</v>
      </c>
      <c r="S322" s="90">
        <v>0.0</v>
      </c>
      <c r="T322" s="90">
        <v>1.0</v>
      </c>
      <c r="U322" s="90">
        <v>3.0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90">
        <v>44.0</v>
      </c>
      <c r="B323" s="90"/>
      <c r="C323" s="90" t="s">
        <v>622</v>
      </c>
      <c r="D323" s="90" t="s">
        <v>136</v>
      </c>
      <c r="E323" s="184">
        <v>26019.0</v>
      </c>
      <c r="F323" s="109">
        <v>55.0</v>
      </c>
      <c r="G323" s="90" t="s">
        <v>623</v>
      </c>
      <c r="H323" s="90" t="s">
        <v>624</v>
      </c>
      <c r="I323" s="90">
        <v>0.0</v>
      </c>
      <c r="J323" s="90">
        <v>0.0</v>
      </c>
      <c r="K323" s="90">
        <v>1.0</v>
      </c>
      <c r="L323" s="90">
        <v>1.0</v>
      </c>
      <c r="M323" s="90">
        <v>0.0</v>
      </c>
      <c r="N323" s="90">
        <v>1.0</v>
      </c>
      <c r="O323" s="90">
        <v>0.0</v>
      </c>
      <c r="P323" s="90">
        <v>0.0</v>
      </c>
      <c r="Q323" s="90">
        <v>1.0</v>
      </c>
      <c r="R323" s="90">
        <v>1.0</v>
      </c>
      <c r="S323" s="90">
        <v>0.0</v>
      </c>
      <c r="T323" s="90">
        <v>0.0</v>
      </c>
      <c r="U323" s="90">
        <v>5.0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90">
        <v>45.0</v>
      </c>
      <c r="B324" s="90"/>
      <c r="C324" s="90" t="s">
        <v>317</v>
      </c>
      <c r="D324" s="90" t="s">
        <v>144</v>
      </c>
      <c r="E324" s="185">
        <v>28781.0</v>
      </c>
      <c r="F324" s="109">
        <v>48.0</v>
      </c>
      <c r="G324" s="90" t="s">
        <v>625</v>
      </c>
      <c r="H324" s="90" t="s">
        <v>626</v>
      </c>
      <c r="I324" s="90">
        <v>0.0</v>
      </c>
      <c r="J324" s="90">
        <v>0.0</v>
      </c>
      <c r="K324" s="90">
        <v>0.0</v>
      </c>
      <c r="L324" s="90">
        <v>1.0</v>
      </c>
      <c r="M324" s="90">
        <v>1.0</v>
      </c>
      <c r="N324" s="90">
        <v>1.0</v>
      </c>
      <c r="O324" s="90">
        <v>0.0</v>
      </c>
      <c r="P324" s="90">
        <v>1.0</v>
      </c>
      <c r="Q324" s="90">
        <v>0.0</v>
      </c>
      <c r="R324" s="90">
        <v>0.0</v>
      </c>
      <c r="S324" s="90">
        <v>0.0</v>
      </c>
      <c r="T324" s="90">
        <v>0.0</v>
      </c>
      <c r="U324" s="90">
        <v>3.0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90">
        <v>46.0</v>
      </c>
      <c r="B325" s="90"/>
      <c r="C325" s="90" t="s">
        <v>627</v>
      </c>
      <c r="D325" s="90" t="s">
        <v>144</v>
      </c>
      <c r="E325" s="184">
        <v>38596.0</v>
      </c>
      <c r="F325" s="109">
        <v>21.0</v>
      </c>
      <c r="G325" s="90" t="s">
        <v>317</v>
      </c>
      <c r="H325" s="90" t="s">
        <v>622</v>
      </c>
      <c r="I325" s="90">
        <v>1.0</v>
      </c>
      <c r="J325" s="90">
        <v>1.0</v>
      </c>
      <c r="K325" s="90">
        <v>0.0</v>
      </c>
      <c r="L325" s="90">
        <v>0.0</v>
      </c>
      <c r="M325" s="90">
        <v>0.0</v>
      </c>
      <c r="N325" s="90">
        <v>0.0</v>
      </c>
      <c r="O325" s="90">
        <v>0.0</v>
      </c>
      <c r="P325" s="90">
        <v>1.0</v>
      </c>
      <c r="Q325" s="90">
        <v>1.0</v>
      </c>
      <c r="R325" s="90">
        <v>0.0</v>
      </c>
      <c r="S325" s="90">
        <v>1.0</v>
      </c>
      <c r="T325" s="90">
        <v>1.0</v>
      </c>
      <c r="U325" s="90">
        <v>6.0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90">
        <v>47.0</v>
      </c>
      <c r="B326" s="90"/>
      <c r="C326" s="90" t="s">
        <v>583</v>
      </c>
      <c r="D326" s="90" t="s">
        <v>144</v>
      </c>
      <c r="E326" s="184">
        <v>27734.0</v>
      </c>
      <c r="F326" s="109">
        <v>51.0</v>
      </c>
      <c r="G326" s="90" t="s">
        <v>628</v>
      </c>
      <c r="H326" s="90" t="s">
        <v>629</v>
      </c>
      <c r="I326" s="90">
        <v>0.0</v>
      </c>
      <c r="J326" s="90">
        <v>0.0</v>
      </c>
      <c r="K326" s="90">
        <v>0.0</v>
      </c>
      <c r="L326" s="90">
        <v>1.0</v>
      </c>
      <c r="M326" s="90">
        <v>1.0</v>
      </c>
      <c r="N326" s="90">
        <v>0.0</v>
      </c>
      <c r="O326" s="90">
        <v>0.0</v>
      </c>
      <c r="P326" s="90">
        <v>1.0</v>
      </c>
      <c r="Q326" s="90">
        <v>1.0</v>
      </c>
      <c r="R326" s="90">
        <v>0.0</v>
      </c>
      <c r="S326" s="90">
        <v>0.0</v>
      </c>
      <c r="T326" s="90">
        <v>1.0</v>
      </c>
      <c r="U326" s="90">
        <v>5.0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90">
        <v>48.0</v>
      </c>
      <c r="B327" s="90"/>
      <c r="C327" s="90" t="s">
        <v>630</v>
      </c>
      <c r="D327" s="90" t="s">
        <v>136</v>
      </c>
      <c r="E327" s="184">
        <v>38646.0</v>
      </c>
      <c r="F327" s="109">
        <v>21.0</v>
      </c>
      <c r="G327" s="90" t="s">
        <v>583</v>
      </c>
      <c r="H327" s="90" t="s">
        <v>356</v>
      </c>
      <c r="I327" s="90">
        <v>0.0</v>
      </c>
      <c r="J327" s="90">
        <v>0.0</v>
      </c>
      <c r="K327" s="90">
        <v>0.0</v>
      </c>
      <c r="L327" s="90">
        <v>0.0</v>
      </c>
      <c r="M327" s="90">
        <v>0.0</v>
      </c>
      <c r="N327" s="90">
        <v>1.0</v>
      </c>
      <c r="O327" s="90">
        <v>1.0</v>
      </c>
      <c r="P327" s="90">
        <v>0.0</v>
      </c>
      <c r="Q327" s="90">
        <v>0.0</v>
      </c>
      <c r="R327" s="90">
        <v>0.0</v>
      </c>
      <c r="S327" s="90">
        <v>1.0</v>
      </c>
      <c r="T327" s="90">
        <v>0.0</v>
      </c>
      <c r="U327" s="90">
        <v>3.0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90">
        <v>49.0</v>
      </c>
      <c r="B328" s="90"/>
      <c r="C328" s="90" t="s">
        <v>631</v>
      </c>
      <c r="D328" s="90" t="s">
        <v>136</v>
      </c>
      <c r="E328" s="184">
        <v>30843.0</v>
      </c>
      <c r="F328" s="109">
        <v>42.0</v>
      </c>
      <c r="G328" s="90" t="s">
        <v>632</v>
      </c>
      <c r="H328" s="90" t="s">
        <v>633</v>
      </c>
      <c r="I328" s="90">
        <v>1.0</v>
      </c>
      <c r="J328" s="90">
        <v>1.0</v>
      </c>
      <c r="K328" s="90">
        <v>0.0</v>
      </c>
      <c r="L328" s="90">
        <v>0.0</v>
      </c>
      <c r="M328" s="90">
        <v>0.0</v>
      </c>
      <c r="N328" s="90">
        <v>0.0</v>
      </c>
      <c r="O328" s="90">
        <v>1.0</v>
      </c>
      <c r="P328" s="90">
        <v>0.0</v>
      </c>
      <c r="Q328" s="90">
        <v>0.0</v>
      </c>
      <c r="R328" s="90">
        <v>0.0</v>
      </c>
      <c r="S328" s="90">
        <v>0.0</v>
      </c>
      <c r="T328" s="90">
        <v>1.0</v>
      </c>
      <c r="U328" s="90">
        <v>4.0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90">
        <v>50.0</v>
      </c>
      <c r="B329" s="90"/>
      <c r="C329" s="90" t="s">
        <v>634</v>
      </c>
      <c r="D329" s="90" t="s">
        <v>136</v>
      </c>
      <c r="E329" s="184">
        <v>38945.0</v>
      </c>
      <c r="F329" s="109">
        <v>22.0</v>
      </c>
      <c r="G329" s="90" t="s">
        <v>635</v>
      </c>
      <c r="H329" s="90" t="s">
        <v>636</v>
      </c>
      <c r="I329" s="90">
        <v>0.0</v>
      </c>
      <c r="J329" s="90">
        <v>0.0</v>
      </c>
      <c r="K329" s="90">
        <v>0.0</v>
      </c>
      <c r="L329" s="90">
        <v>1.0</v>
      </c>
      <c r="M329" s="90">
        <v>1.0</v>
      </c>
      <c r="N329" s="90">
        <v>0.0</v>
      </c>
      <c r="O329" s="90">
        <v>1.0</v>
      </c>
      <c r="P329" s="90">
        <v>1.0</v>
      </c>
      <c r="Q329" s="90">
        <v>0.0</v>
      </c>
      <c r="R329" s="90">
        <v>0.0</v>
      </c>
      <c r="S329" s="90">
        <v>1.0</v>
      </c>
      <c r="T329" s="90">
        <v>0.0</v>
      </c>
      <c r="U329" s="90">
        <v>5.0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90">
        <v>51.0</v>
      </c>
      <c r="B330" s="90"/>
      <c r="C330" s="90" t="s">
        <v>322</v>
      </c>
      <c r="D330" s="90" t="s">
        <v>136</v>
      </c>
      <c r="E330" s="184">
        <v>28531.0</v>
      </c>
      <c r="F330" s="109">
        <v>48.0</v>
      </c>
      <c r="G330" s="90" t="s">
        <v>632</v>
      </c>
      <c r="H330" s="90" t="s">
        <v>633</v>
      </c>
      <c r="I330" s="90">
        <v>1.0</v>
      </c>
      <c r="J330" s="90">
        <v>1.0</v>
      </c>
      <c r="K330" s="90">
        <v>1.0</v>
      </c>
      <c r="L330" s="90">
        <v>0.0</v>
      </c>
      <c r="M330" s="90">
        <v>0.0</v>
      </c>
      <c r="N330" s="90">
        <v>0.0</v>
      </c>
      <c r="O330" s="90">
        <v>0.0</v>
      </c>
      <c r="P330" s="90">
        <v>0.0</v>
      </c>
      <c r="Q330" s="90">
        <v>0.0</v>
      </c>
      <c r="R330" s="90">
        <v>0.0</v>
      </c>
      <c r="S330" s="90">
        <v>1.0</v>
      </c>
      <c r="T330" s="90">
        <v>1.0</v>
      </c>
      <c r="U330" s="90">
        <v>5.0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90">
        <v>52.0</v>
      </c>
      <c r="B331" s="90"/>
      <c r="C331" s="90" t="s">
        <v>325</v>
      </c>
      <c r="D331" s="90" t="s">
        <v>136</v>
      </c>
      <c r="E331" s="184">
        <v>26899.0</v>
      </c>
      <c r="F331" s="109">
        <v>53.0</v>
      </c>
      <c r="G331" s="90" t="s">
        <v>609</v>
      </c>
      <c r="H331" s="90" t="s">
        <v>610</v>
      </c>
      <c r="I331" s="90">
        <v>0.0</v>
      </c>
      <c r="J331" s="90">
        <v>0.0</v>
      </c>
      <c r="K331" s="90">
        <v>0.0</v>
      </c>
      <c r="L331" s="90">
        <v>1.0</v>
      </c>
      <c r="M331" s="90">
        <v>1.0</v>
      </c>
      <c r="N331" s="90">
        <v>0.0</v>
      </c>
      <c r="O331" s="90">
        <v>1.0</v>
      </c>
      <c r="P331" s="90">
        <v>0.0</v>
      </c>
      <c r="Q331" s="90">
        <v>0.0</v>
      </c>
      <c r="R331" s="90">
        <v>1.0</v>
      </c>
      <c r="S331" s="90">
        <v>1.0</v>
      </c>
      <c r="T331" s="90">
        <v>1.0</v>
      </c>
      <c r="U331" s="90">
        <v>6.0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90">
        <v>53.0</v>
      </c>
      <c r="B332" s="90"/>
      <c r="C332" s="90" t="s">
        <v>324</v>
      </c>
      <c r="D332" s="90" t="s">
        <v>144</v>
      </c>
      <c r="E332" s="184">
        <v>28717.0</v>
      </c>
      <c r="F332" s="109">
        <v>48.0</v>
      </c>
      <c r="G332" s="90" t="s">
        <v>637</v>
      </c>
      <c r="H332" s="90" t="s">
        <v>638</v>
      </c>
      <c r="I332" s="90">
        <v>0.0</v>
      </c>
      <c r="J332" s="90">
        <v>0.0</v>
      </c>
      <c r="K332" s="90">
        <v>0.0</v>
      </c>
      <c r="L332" s="90">
        <v>0.0</v>
      </c>
      <c r="M332" s="90">
        <v>1.0</v>
      </c>
      <c r="N332" s="90">
        <v>1.0</v>
      </c>
      <c r="O332" s="90">
        <v>1.0</v>
      </c>
      <c r="P332" s="90">
        <v>0.0</v>
      </c>
      <c r="Q332" s="90">
        <v>1.0</v>
      </c>
      <c r="R332" s="90">
        <v>0.0</v>
      </c>
      <c r="S332" s="90">
        <v>0.0</v>
      </c>
      <c r="T332" s="90">
        <v>0.0</v>
      </c>
      <c r="U332" s="90">
        <v>4.0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90">
        <v>54.0</v>
      </c>
      <c r="B333" s="90"/>
      <c r="C333" s="90" t="s">
        <v>639</v>
      </c>
      <c r="D333" s="90" t="s">
        <v>144</v>
      </c>
      <c r="E333" s="184">
        <v>35601.0</v>
      </c>
      <c r="F333" s="109">
        <v>29.0</v>
      </c>
      <c r="G333" s="90" t="s">
        <v>324</v>
      </c>
      <c r="H333" s="90" t="s">
        <v>325</v>
      </c>
      <c r="I333" s="90">
        <v>0.0</v>
      </c>
      <c r="J333" s="90">
        <v>0.0</v>
      </c>
      <c r="K333" s="90">
        <v>1.0</v>
      </c>
      <c r="L333" s="90">
        <v>1.0</v>
      </c>
      <c r="M333" s="90">
        <v>1.0</v>
      </c>
      <c r="N333" s="90">
        <v>0.0</v>
      </c>
      <c r="O333" s="90">
        <v>0.0</v>
      </c>
      <c r="P333" s="90">
        <v>0.0</v>
      </c>
      <c r="Q333" s="90">
        <v>0.0</v>
      </c>
      <c r="R333" s="90">
        <v>0.0</v>
      </c>
      <c r="S333" s="90">
        <v>1.0</v>
      </c>
      <c r="T333" s="90">
        <v>1.0</v>
      </c>
      <c r="U333" s="90">
        <v>5.0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90">
        <v>55.0</v>
      </c>
      <c r="B334" s="90"/>
      <c r="C334" s="90" t="s">
        <v>640</v>
      </c>
      <c r="D334" s="90" t="s">
        <v>144</v>
      </c>
      <c r="E334" s="184">
        <v>38780.0</v>
      </c>
      <c r="F334" s="109">
        <v>22.0</v>
      </c>
      <c r="G334" s="90" t="s">
        <v>324</v>
      </c>
      <c r="H334" s="90" t="s">
        <v>325</v>
      </c>
      <c r="I334" s="90">
        <v>1.0</v>
      </c>
      <c r="J334" s="90">
        <v>1.0</v>
      </c>
      <c r="K334" s="90">
        <v>0.0</v>
      </c>
      <c r="L334" s="90">
        <v>0.0</v>
      </c>
      <c r="M334" s="90">
        <v>0.0</v>
      </c>
      <c r="N334" s="90">
        <v>0.0</v>
      </c>
      <c r="O334" s="90">
        <v>1.0</v>
      </c>
      <c r="P334" s="90">
        <v>1.0</v>
      </c>
      <c r="Q334" s="90">
        <v>0.0</v>
      </c>
      <c r="R334" s="90">
        <v>1.0</v>
      </c>
      <c r="S334" s="90">
        <v>0.0</v>
      </c>
      <c r="T334" s="90">
        <v>0.0</v>
      </c>
      <c r="U334" s="90">
        <v>5.0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90">
        <v>56.0</v>
      </c>
      <c r="B335" s="90"/>
      <c r="C335" s="90" t="s">
        <v>641</v>
      </c>
      <c r="D335" s="90" t="s">
        <v>136</v>
      </c>
      <c r="E335" s="184">
        <v>26582.0</v>
      </c>
      <c r="F335" s="109">
        <v>54.0</v>
      </c>
      <c r="G335" s="90" t="s">
        <v>378</v>
      </c>
      <c r="H335" s="90" t="s">
        <v>642</v>
      </c>
      <c r="I335" s="90">
        <v>0.0</v>
      </c>
      <c r="J335" s="90">
        <v>0.0</v>
      </c>
      <c r="K335" s="90">
        <v>0.0</v>
      </c>
      <c r="L335" s="90">
        <v>0.0</v>
      </c>
      <c r="M335" s="90">
        <v>1.0</v>
      </c>
      <c r="N335" s="90">
        <v>1.0</v>
      </c>
      <c r="O335" s="90">
        <v>1.0</v>
      </c>
      <c r="P335" s="90">
        <v>0.0</v>
      </c>
      <c r="Q335" s="90">
        <v>0.0</v>
      </c>
      <c r="R335" s="90">
        <v>0.0</v>
      </c>
      <c r="S335" s="90">
        <v>0.0</v>
      </c>
      <c r="T335" s="90">
        <v>0.0</v>
      </c>
      <c r="U335" s="90">
        <v>3.0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90">
        <v>57.0</v>
      </c>
      <c r="B336" s="90"/>
      <c r="C336" s="90" t="s">
        <v>643</v>
      </c>
      <c r="D336" s="90" t="s">
        <v>144</v>
      </c>
      <c r="E336" s="184">
        <v>27687.0</v>
      </c>
      <c r="F336" s="109">
        <v>51.0</v>
      </c>
      <c r="G336" s="90" t="s">
        <v>644</v>
      </c>
      <c r="H336" s="90" t="s">
        <v>645</v>
      </c>
      <c r="I336" s="90">
        <v>1.0</v>
      </c>
      <c r="J336" s="90">
        <v>0.0</v>
      </c>
      <c r="K336" s="90">
        <v>1.0</v>
      </c>
      <c r="L336" s="90">
        <v>0.0</v>
      </c>
      <c r="M336" s="90">
        <v>1.0</v>
      </c>
      <c r="N336" s="90">
        <v>0.0</v>
      </c>
      <c r="O336" s="90">
        <v>0.0</v>
      </c>
      <c r="P336" s="90">
        <v>0.0</v>
      </c>
      <c r="Q336" s="90">
        <v>1.0</v>
      </c>
      <c r="R336" s="90">
        <v>1.0</v>
      </c>
      <c r="S336" s="90">
        <v>0.0</v>
      </c>
      <c r="T336" s="90">
        <v>1.0</v>
      </c>
      <c r="U336" s="90">
        <v>6.0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90">
        <v>58.0</v>
      </c>
      <c r="B337" s="90"/>
      <c r="C337" s="90" t="s">
        <v>646</v>
      </c>
      <c r="D337" s="90" t="s">
        <v>136</v>
      </c>
      <c r="E337" s="184">
        <v>36438.0</v>
      </c>
      <c r="F337" s="109">
        <v>27.0</v>
      </c>
      <c r="G337" s="90" t="s">
        <v>643</v>
      </c>
      <c r="H337" s="90" t="s">
        <v>641</v>
      </c>
      <c r="I337" s="90">
        <v>0.0</v>
      </c>
      <c r="J337" s="90">
        <v>0.0</v>
      </c>
      <c r="K337" s="90">
        <v>0.0</v>
      </c>
      <c r="L337" s="90">
        <v>0.0</v>
      </c>
      <c r="M337" s="90">
        <v>1.0</v>
      </c>
      <c r="N337" s="90">
        <v>0.0</v>
      </c>
      <c r="O337" s="90">
        <v>1.0</v>
      </c>
      <c r="P337" s="90">
        <v>1.0</v>
      </c>
      <c r="Q337" s="90">
        <v>1.0</v>
      </c>
      <c r="R337" s="90">
        <v>0.0</v>
      </c>
      <c r="S337" s="90">
        <v>0.0</v>
      </c>
      <c r="T337" s="90">
        <v>0.0</v>
      </c>
      <c r="U337" s="90">
        <v>4.0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90">
        <v>59.0</v>
      </c>
      <c r="B338" s="90"/>
      <c r="C338" s="90" t="s">
        <v>647</v>
      </c>
      <c r="D338" s="90" t="s">
        <v>136</v>
      </c>
      <c r="E338" s="184">
        <v>38299.0</v>
      </c>
      <c r="F338" s="109">
        <v>22.0</v>
      </c>
      <c r="G338" s="90" t="s">
        <v>643</v>
      </c>
      <c r="H338" s="90" t="s">
        <v>641</v>
      </c>
      <c r="I338" s="90">
        <v>0.0</v>
      </c>
      <c r="J338" s="90">
        <v>0.0</v>
      </c>
      <c r="K338" s="90">
        <v>0.0</v>
      </c>
      <c r="L338" s="90">
        <v>1.0</v>
      </c>
      <c r="M338" s="90">
        <v>0.0</v>
      </c>
      <c r="N338" s="90">
        <v>0.0</v>
      </c>
      <c r="O338" s="90">
        <v>1.0</v>
      </c>
      <c r="P338" s="90">
        <v>1.0</v>
      </c>
      <c r="Q338" s="90">
        <v>0.0</v>
      </c>
      <c r="R338" s="90">
        <v>0.0</v>
      </c>
      <c r="S338" s="90">
        <v>1.0</v>
      </c>
      <c r="T338" s="90">
        <v>0.0</v>
      </c>
      <c r="U338" s="90">
        <v>4.0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90">
        <v>60.0</v>
      </c>
      <c r="B339" s="90"/>
      <c r="C339" s="90" t="s">
        <v>648</v>
      </c>
      <c r="D339" s="90" t="s">
        <v>136</v>
      </c>
      <c r="E339" s="184">
        <v>25583.0</v>
      </c>
      <c r="F339" s="109">
        <v>56.0</v>
      </c>
      <c r="G339" s="90" t="s">
        <v>649</v>
      </c>
      <c r="H339" s="90" t="s">
        <v>650</v>
      </c>
      <c r="I339" s="90">
        <v>1.0</v>
      </c>
      <c r="J339" s="90">
        <v>1.0</v>
      </c>
      <c r="K339" s="90">
        <v>0.0</v>
      </c>
      <c r="L339" s="90">
        <v>0.0</v>
      </c>
      <c r="M339" s="90">
        <v>0.0</v>
      </c>
      <c r="N339" s="90">
        <v>1.0</v>
      </c>
      <c r="O339" s="90">
        <v>1.0</v>
      </c>
      <c r="P339" s="90">
        <v>0.0</v>
      </c>
      <c r="Q339" s="90">
        <v>0.0</v>
      </c>
      <c r="R339" s="90">
        <v>0.0</v>
      </c>
      <c r="S339" s="90">
        <v>0.0</v>
      </c>
      <c r="T339" s="90">
        <v>1.0</v>
      </c>
      <c r="U339" s="90">
        <v>5.0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90">
        <v>61.0</v>
      </c>
      <c r="B340" s="90"/>
      <c r="C340" s="90" t="s">
        <v>651</v>
      </c>
      <c r="D340" s="90" t="s">
        <v>144</v>
      </c>
      <c r="E340" s="184">
        <v>26405.0</v>
      </c>
      <c r="F340" s="109">
        <v>54.0</v>
      </c>
      <c r="G340" s="90" t="s">
        <v>644</v>
      </c>
      <c r="H340" s="90" t="s">
        <v>652</v>
      </c>
      <c r="I340" s="90">
        <v>0.0</v>
      </c>
      <c r="J340" s="90">
        <v>0.0</v>
      </c>
      <c r="K340" s="90">
        <v>0.0</v>
      </c>
      <c r="L340" s="90">
        <v>1.0</v>
      </c>
      <c r="M340" s="90">
        <v>1.0</v>
      </c>
      <c r="N340" s="90">
        <v>0.0</v>
      </c>
      <c r="O340" s="90">
        <v>1.0</v>
      </c>
      <c r="P340" s="90">
        <v>0.0</v>
      </c>
      <c r="Q340" s="90">
        <v>0.0</v>
      </c>
      <c r="R340" s="90">
        <v>1.0</v>
      </c>
      <c r="S340" s="90">
        <v>0.0</v>
      </c>
      <c r="T340" s="90">
        <v>0.0</v>
      </c>
      <c r="U340" s="90">
        <v>4.0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90">
        <v>62.0</v>
      </c>
      <c r="B341" s="90"/>
      <c r="C341" s="90" t="s">
        <v>653</v>
      </c>
      <c r="D341" s="90" t="s">
        <v>654</v>
      </c>
      <c r="E341" s="184">
        <v>33664.0</v>
      </c>
      <c r="F341" s="109">
        <v>34.0</v>
      </c>
      <c r="G341" s="90" t="s">
        <v>651</v>
      </c>
      <c r="H341" s="90" t="s">
        <v>648</v>
      </c>
      <c r="I341" s="90">
        <v>0.0</v>
      </c>
      <c r="J341" s="90">
        <v>0.0</v>
      </c>
      <c r="K341" s="90">
        <v>1.0</v>
      </c>
      <c r="L341" s="90">
        <v>1.0</v>
      </c>
      <c r="M341" s="90">
        <v>0.0</v>
      </c>
      <c r="N341" s="90">
        <v>0.0</v>
      </c>
      <c r="O341" s="90">
        <v>0.0</v>
      </c>
      <c r="P341" s="90">
        <v>0.0</v>
      </c>
      <c r="Q341" s="90">
        <v>1.0</v>
      </c>
      <c r="R341" s="90">
        <v>1.0</v>
      </c>
      <c r="S341" s="90">
        <v>0.0</v>
      </c>
      <c r="T341" s="90">
        <v>0.0</v>
      </c>
      <c r="U341" s="90">
        <v>4.0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90">
        <v>63.0</v>
      </c>
      <c r="B342" s="90"/>
      <c r="C342" s="90" t="s">
        <v>448</v>
      </c>
      <c r="D342" s="90" t="s">
        <v>136</v>
      </c>
      <c r="E342" s="184">
        <v>26702.0</v>
      </c>
      <c r="F342" s="109">
        <v>53.0</v>
      </c>
      <c r="G342" s="90" t="s">
        <v>655</v>
      </c>
      <c r="H342" s="90" t="s">
        <v>656</v>
      </c>
      <c r="I342" s="90">
        <v>1.0</v>
      </c>
      <c r="J342" s="90">
        <v>0.0</v>
      </c>
      <c r="K342" s="90">
        <v>0.0</v>
      </c>
      <c r="L342" s="90">
        <v>0.0</v>
      </c>
      <c r="M342" s="90">
        <v>0.0</v>
      </c>
      <c r="N342" s="90">
        <v>1.0</v>
      </c>
      <c r="O342" s="90">
        <v>0.0</v>
      </c>
      <c r="P342" s="90">
        <v>0.0</v>
      </c>
      <c r="Q342" s="90">
        <v>1.0</v>
      </c>
      <c r="R342" s="90">
        <v>0.0</v>
      </c>
      <c r="S342" s="90">
        <v>0.0</v>
      </c>
      <c r="T342" s="90">
        <v>1.0</v>
      </c>
      <c r="U342" s="90">
        <v>4.0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90">
        <v>64.0</v>
      </c>
      <c r="B343" s="90"/>
      <c r="C343" s="90" t="s">
        <v>657</v>
      </c>
      <c r="D343" s="90" t="s">
        <v>144</v>
      </c>
      <c r="E343" s="184">
        <v>25938.0</v>
      </c>
      <c r="F343" s="109">
        <v>55.0</v>
      </c>
      <c r="G343" s="90" t="s">
        <v>658</v>
      </c>
      <c r="H343" s="90" t="s">
        <v>659</v>
      </c>
      <c r="I343" s="90">
        <v>1.0</v>
      </c>
      <c r="J343" s="90">
        <v>0.0</v>
      </c>
      <c r="K343" s="90">
        <v>0.0</v>
      </c>
      <c r="L343" s="90">
        <v>1.0</v>
      </c>
      <c r="M343" s="90">
        <v>0.0</v>
      </c>
      <c r="N343" s="90">
        <v>0.0</v>
      </c>
      <c r="O343" s="90">
        <v>1.0</v>
      </c>
      <c r="P343" s="90">
        <v>0.0</v>
      </c>
      <c r="Q343" s="90">
        <v>1.0</v>
      </c>
      <c r="R343" s="90">
        <v>0.0</v>
      </c>
      <c r="S343" s="90">
        <v>0.0</v>
      </c>
      <c r="T343" s="90">
        <v>0.0</v>
      </c>
      <c r="U343" s="90">
        <v>4.0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90">
        <v>65.0</v>
      </c>
      <c r="B344" s="90"/>
      <c r="C344" s="90" t="s">
        <v>660</v>
      </c>
      <c r="D344" s="90" t="s">
        <v>136</v>
      </c>
      <c r="E344" s="184">
        <v>35462.0</v>
      </c>
      <c r="F344" s="109">
        <v>29.0</v>
      </c>
      <c r="G344" s="90" t="s">
        <v>657</v>
      </c>
      <c r="H344" s="90" t="s">
        <v>418</v>
      </c>
      <c r="I344" s="90">
        <v>0.0</v>
      </c>
      <c r="J344" s="90">
        <v>1.0</v>
      </c>
      <c r="K344" s="90">
        <v>0.0</v>
      </c>
      <c r="L344" s="90">
        <v>0.0</v>
      </c>
      <c r="M344" s="90">
        <v>1.0</v>
      </c>
      <c r="N344" s="90">
        <v>0.0</v>
      </c>
      <c r="O344" s="90">
        <v>0.0</v>
      </c>
      <c r="P344" s="90">
        <v>0.0</v>
      </c>
      <c r="Q344" s="90">
        <v>0.0</v>
      </c>
      <c r="R344" s="90">
        <v>1.0</v>
      </c>
      <c r="S344" s="90">
        <v>0.0</v>
      </c>
      <c r="T344" s="90">
        <v>0.0</v>
      </c>
      <c r="U344" s="90">
        <v>3.0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90">
        <v>66.0</v>
      </c>
      <c r="B345" s="90"/>
      <c r="C345" s="90" t="s">
        <v>661</v>
      </c>
      <c r="D345" s="90" t="s">
        <v>136</v>
      </c>
      <c r="E345" s="184">
        <v>36680.0</v>
      </c>
      <c r="F345" s="109">
        <v>26.0</v>
      </c>
      <c r="G345" s="90" t="s">
        <v>657</v>
      </c>
      <c r="H345" s="90" t="s">
        <v>418</v>
      </c>
      <c r="I345" s="90">
        <v>0.0</v>
      </c>
      <c r="J345" s="90">
        <v>0.0</v>
      </c>
      <c r="K345" s="90">
        <v>0.0</v>
      </c>
      <c r="L345" s="90">
        <v>1.0</v>
      </c>
      <c r="M345" s="90">
        <v>0.0</v>
      </c>
      <c r="N345" s="90">
        <v>0.0</v>
      </c>
      <c r="O345" s="90">
        <v>0.0</v>
      </c>
      <c r="P345" s="90">
        <v>0.0</v>
      </c>
      <c r="Q345" s="90">
        <v>1.0</v>
      </c>
      <c r="R345" s="90">
        <v>0.0</v>
      </c>
      <c r="S345" s="90">
        <v>0.0</v>
      </c>
      <c r="T345" s="90">
        <v>0.0</v>
      </c>
      <c r="U345" s="90">
        <v>2.0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90">
        <v>67.0</v>
      </c>
      <c r="B346" s="90"/>
      <c r="C346" s="90" t="s">
        <v>662</v>
      </c>
      <c r="D346" s="90" t="s">
        <v>144</v>
      </c>
      <c r="E346" s="184">
        <v>39030.0</v>
      </c>
      <c r="F346" s="109">
        <v>20.0</v>
      </c>
      <c r="G346" s="90" t="s">
        <v>611</v>
      </c>
      <c r="H346" s="90" t="s">
        <v>663</v>
      </c>
      <c r="I346" s="90">
        <v>1.0</v>
      </c>
      <c r="J346" s="90">
        <v>1.0</v>
      </c>
      <c r="K346" s="90">
        <v>1.0</v>
      </c>
      <c r="L346" s="90">
        <v>1.0</v>
      </c>
      <c r="M346" s="90">
        <v>1.0</v>
      </c>
      <c r="N346" s="90">
        <v>1.0</v>
      </c>
      <c r="O346" s="90">
        <v>1.0</v>
      </c>
      <c r="P346" s="90">
        <v>1.0</v>
      </c>
      <c r="Q346" s="90">
        <v>1.0</v>
      </c>
      <c r="R346" s="90">
        <v>1.0</v>
      </c>
      <c r="S346" s="90">
        <v>1.0</v>
      </c>
      <c r="T346" s="90">
        <v>1.0</v>
      </c>
      <c r="U346" s="90">
        <v>12.0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90">
        <v>68.0</v>
      </c>
      <c r="B347" s="90"/>
      <c r="C347" s="90" t="s">
        <v>664</v>
      </c>
      <c r="D347" s="90" t="s">
        <v>136</v>
      </c>
      <c r="E347" s="184">
        <v>25816.0</v>
      </c>
      <c r="F347" s="109">
        <v>56.0</v>
      </c>
      <c r="G347" s="90" t="s">
        <v>665</v>
      </c>
      <c r="H347" s="90" t="s">
        <v>666</v>
      </c>
      <c r="I347" s="90">
        <v>0.0</v>
      </c>
      <c r="J347" s="90">
        <v>0.0</v>
      </c>
      <c r="K347" s="90">
        <v>1.0</v>
      </c>
      <c r="L347" s="90">
        <v>0.0</v>
      </c>
      <c r="M347" s="90">
        <v>0.0</v>
      </c>
      <c r="N347" s="90">
        <v>0.0</v>
      </c>
      <c r="O347" s="90">
        <v>1.0</v>
      </c>
      <c r="P347" s="90">
        <v>0.0</v>
      </c>
      <c r="Q347" s="90">
        <v>0.0</v>
      </c>
      <c r="R347" s="90">
        <v>1.0</v>
      </c>
      <c r="S347" s="90">
        <v>0.0</v>
      </c>
      <c r="T347" s="90">
        <v>0.0</v>
      </c>
      <c r="U347" s="90">
        <v>3.0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90">
        <v>69.0</v>
      </c>
      <c r="B348" s="90"/>
      <c r="C348" s="90" t="s">
        <v>667</v>
      </c>
      <c r="D348" s="90" t="s">
        <v>144</v>
      </c>
      <c r="E348" s="184">
        <v>27829.0</v>
      </c>
      <c r="F348" s="109">
        <v>50.0</v>
      </c>
      <c r="G348" s="90" t="s">
        <v>668</v>
      </c>
      <c r="H348" s="90" t="s">
        <v>669</v>
      </c>
      <c r="I348" s="90">
        <v>1.0</v>
      </c>
      <c r="J348" s="90">
        <v>0.0</v>
      </c>
      <c r="K348" s="90">
        <v>0.0</v>
      </c>
      <c r="L348" s="90">
        <v>0.0</v>
      </c>
      <c r="M348" s="90">
        <v>1.0</v>
      </c>
      <c r="N348" s="90">
        <v>0.0</v>
      </c>
      <c r="O348" s="90">
        <v>0.0</v>
      </c>
      <c r="P348" s="90">
        <v>0.0</v>
      </c>
      <c r="Q348" s="90">
        <v>1.0</v>
      </c>
      <c r="R348" s="90">
        <v>0.0</v>
      </c>
      <c r="S348" s="90">
        <v>0.0</v>
      </c>
      <c r="T348" s="90">
        <v>0.0</v>
      </c>
      <c r="U348" s="90">
        <v>3.0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90">
        <v>70.0</v>
      </c>
      <c r="B349" s="90"/>
      <c r="C349" s="90" t="s">
        <v>670</v>
      </c>
      <c r="D349" s="90" t="s">
        <v>136</v>
      </c>
      <c r="E349" s="184">
        <v>38038.0</v>
      </c>
      <c r="F349" s="109">
        <v>22.0</v>
      </c>
      <c r="G349" s="90" t="s">
        <v>667</v>
      </c>
      <c r="H349" s="90" t="s">
        <v>664</v>
      </c>
      <c r="I349" s="90">
        <v>0.0</v>
      </c>
      <c r="J349" s="90">
        <v>0.0</v>
      </c>
      <c r="K349" s="90">
        <v>1.0</v>
      </c>
      <c r="L349" s="90">
        <v>0.0</v>
      </c>
      <c r="M349" s="90">
        <v>0.0</v>
      </c>
      <c r="N349" s="90">
        <v>1.0</v>
      </c>
      <c r="O349" s="90">
        <v>0.0</v>
      </c>
      <c r="P349" s="90">
        <v>0.0</v>
      </c>
      <c r="Q349" s="90">
        <v>0.0</v>
      </c>
      <c r="R349" s="90">
        <v>0.0</v>
      </c>
      <c r="S349" s="90">
        <v>0.0</v>
      </c>
      <c r="T349" s="90">
        <v>0.0</v>
      </c>
      <c r="U349" s="90">
        <v>2.0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90">
        <v>71.0</v>
      </c>
      <c r="B350" s="90"/>
      <c r="C350" s="90" t="s">
        <v>671</v>
      </c>
      <c r="D350" s="90" t="s">
        <v>136</v>
      </c>
      <c r="E350" s="184">
        <v>32341.0</v>
      </c>
      <c r="F350" s="109">
        <v>38.0</v>
      </c>
      <c r="G350" s="90" t="s">
        <v>672</v>
      </c>
      <c r="H350" s="90" t="s">
        <v>673</v>
      </c>
      <c r="I350" s="90">
        <v>0.0</v>
      </c>
      <c r="J350" s="90">
        <v>0.0</v>
      </c>
      <c r="K350" s="90">
        <v>0.0</v>
      </c>
      <c r="L350" s="90">
        <v>1.0</v>
      </c>
      <c r="M350" s="90">
        <v>0.0</v>
      </c>
      <c r="N350" s="90">
        <v>0.0</v>
      </c>
      <c r="O350" s="90">
        <v>0.0</v>
      </c>
      <c r="P350" s="90">
        <v>1.0</v>
      </c>
      <c r="Q350" s="90">
        <v>0.0</v>
      </c>
      <c r="R350" s="90">
        <v>0.0</v>
      </c>
      <c r="S350" s="90">
        <v>0.0</v>
      </c>
      <c r="T350" s="90">
        <v>0.0</v>
      </c>
      <c r="U350" s="90">
        <v>2.0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90">
        <v>72.0</v>
      </c>
      <c r="B351" s="90"/>
      <c r="C351" s="90" t="s">
        <v>674</v>
      </c>
      <c r="D351" s="90" t="s">
        <v>144</v>
      </c>
      <c r="E351" s="184">
        <v>35215.0</v>
      </c>
      <c r="F351" s="109">
        <v>30.0</v>
      </c>
      <c r="G351" s="90" t="s">
        <v>667</v>
      </c>
      <c r="H351" s="90" t="s">
        <v>664</v>
      </c>
      <c r="I351" s="90">
        <v>1.0</v>
      </c>
      <c r="J351" s="90">
        <v>1.0</v>
      </c>
      <c r="K351" s="90">
        <v>0.0</v>
      </c>
      <c r="L351" s="90">
        <v>0.0</v>
      </c>
      <c r="M351" s="90">
        <v>1.0</v>
      </c>
      <c r="N351" s="90">
        <v>0.0</v>
      </c>
      <c r="O351" s="90">
        <v>1.0</v>
      </c>
      <c r="P351" s="90">
        <v>0.0</v>
      </c>
      <c r="Q351" s="90">
        <v>0.0</v>
      </c>
      <c r="R351" s="90">
        <v>0.0</v>
      </c>
      <c r="S351" s="90">
        <v>1.0</v>
      </c>
      <c r="T351" s="90">
        <v>0.0</v>
      </c>
      <c r="U351" s="90">
        <v>5.0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90">
        <v>73.0</v>
      </c>
      <c r="B352" s="90"/>
      <c r="C352" s="90" t="s">
        <v>618</v>
      </c>
      <c r="D352" s="90" t="s">
        <v>136</v>
      </c>
      <c r="E352" s="184">
        <v>26114.0</v>
      </c>
      <c r="F352" s="109">
        <v>55.0</v>
      </c>
      <c r="G352" s="90" t="s">
        <v>513</v>
      </c>
      <c r="H352" s="90" t="s">
        <v>675</v>
      </c>
      <c r="I352" s="90">
        <v>0.0</v>
      </c>
      <c r="J352" s="90">
        <v>0.0</v>
      </c>
      <c r="K352" s="90">
        <v>0.0</v>
      </c>
      <c r="L352" s="90">
        <v>1.0</v>
      </c>
      <c r="M352" s="90">
        <v>0.0</v>
      </c>
      <c r="N352" s="90">
        <v>0.0</v>
      </c>
      <c r="O352" s="90">
        <v>1.0</v>
      </c>
      <c r="P352" s="90">
        <v>1.0</v>
      </c>
      <c r="Q352" s="90">
        <v>0.0</v>
      </c>
      <c r="R352" s="90">
        <v>0.0</v>
      </c>
      <c r="S352" s="90">
        <v>0.0</v>
      </c>
      <c r="T352" s="90">
        <v>1.0</v>
      </c>
      <c r="U352" s="90">
        <v>4.0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90">
        <v>74.0</v>
      </c>
      <c r="B353" s="90"/>
      <c r="C353" s="90" t="s">
        <v>617</v>
      </c>
      <c r="D353" s="90" t="s">
        <v>144</v>
      </c>
      <c r="E353" s="184">
        <v>28833.0</v>
      </c>
      <c r="F353" s="109">
        <v>48.0</v>
      </c>
      <c r="G353" s="90" t="s">
        <v>676</v>
      </c>
      <c r="H353" s="90" t="s">
        <v>677</v>
      </c>
      <c r="I353" s="90">
        <v>0.0</v>
      </c>
      <c r="J353" s="90">
        <v>0.0</v>
      </c>
      <c r="K353" s="90">
        <v>0.0</v>
      </c>
      <c r="L353" s="90">
        <v>0.0</v>
      </c>
      <c r="M353" s="90">
        <v>1.0</v>
      </c>
      <c r="N353" s="90">
        <v>1.0</v>
      </c>
      <c r="O353" s="90">
        <v>0.0</v>
      </c>
      <c r="P353" s="90">
        <v>0.0</v>
      </c>
      <c r="Q353" s="90">
        <v>1.0</v>
      </c>
      <c r="R353" s="90">
        <v>1.0</v>
      </c>
      <c r="S353" s="90">
        <v>0.0</v>
      </c>
      <c r="T353" s="90">
        <v>1.0</v>
      </c>
      <c r="U353" s="90">
        <v>5.0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90">
        <v>75.0</v>
      </c>
      <c r="B354" s="90"/>
      <c r="C354" s="90" t="s">
        <v>678</v>
      </c>
      <c r="D354" s="90" t="s">
        <v>136</v>
      </c>
      <c r="E354" s="184">
        <v>38567.0</v>
      </c>
      <c r="F354" s="109">
        <v>21.0</v>
      </c>
      <c r="G354" s="90" t="s">
        <v>617</v>
      </c>
      <c r="H354" s="90" t="s">
        <v>618</v>
      </c>
      <c r="I354" s="90">
        <v>0.0</v>
      </c>
      <c r="J354" s="90">
        <v>0.0</v>
      </c>
      <c r="K354" s="90">
        <v>1.0</v>
      </c>
      <c r="L354" s="90">
        <v>1.0</v>
      </c>
      <c r="M354" s="90">
        <v>0.0</v>
      </c>
      <c r="N354" s="90">
        <v>0.0</v>
      </c>
      <c r="O354" s="90">
        <v>0.0</v>
      </c>
      <c r="P354" s="90">
        <v>0.0</v>
      </c>
      <c r="Q354" s="90">
        <v>1.0</v>
      </c>
      <c r="R354" s="90">
        <v>0.0</v>
      </c>
      <c r="S354" s="90">
        <v>0.0</v>
      </c>
      <c r="T354" s="90">
        <v>1.0</v>
      </c>
      <c r="U354" s="90">
        <v>4.0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90">
        <v>76.0</v>
      </c>
      <c r="B355" s="90"/>
      <c r="C355" s="90" t="s">
        <v>679</v>
      </c>
      <c r="D355" s="90" t="s">
        <v>136</v>
      </c>
      <c r="E355" s="184">
        <v>24291.0</v>
      </c>
      <c r="F355" s="109">
        <v>59.0</v>
      </c>
      <c r="G355" s="90" t="s">
        <v>680</v>
      </c>
      <c r="H355" s="90" t="s">
        <v>681</v>
      </c>
      <c r="I355" s="90">
        <v>0.0</v>
      </c>
      <c r="J355" s="90">
        <v>0.0</v>
      </c>
      <c r="K355" s="90">
        <v>1.0</v>
      </c>
      <c r="L355" s="90">
        <v>0.0</v>
      </c>
      <c r="M355" s="90">
        <v>0.0</v>
      </c>
      <c r="N355" s="90">
        <v>0.0</v>
      </c>
      <c r="O355" s="90">
        <v>1.0</v>
      </c>
      <c r="P355" s="90">
        <v>0.0</v>
      </c>
      <c r="Q355" s="90">
        <v>1.0</v>
      </c>
      <c r="R355" s="90">
        <v>1.0</v>
      </c>
      <c r="S355" s="90">
        <v>0.0</v>
      </c>
      <c r="T355" s="90">
        <v>0.0</v>
      </c>
      <c r="U355" s="90">
        <v>4.0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90">
        <v>77.0</v>
      </c>
      <c r="B356" s="90"/>
      <c r="C356" s="90" t="s">
        <v>682</v>
      </c>
      <c r="D356" s="90" t="s">
        <v>144</v>
      </c>
      <c r="E356" s="184">
        <v>37910.0</v>
      </c>
      <c r="F356" s="109">
        <v>23.0</v>
      </c>
      <c r="G356" s="90" t="s">
        <v>683</v>
      </c>
      <c r="H356" s="90" t="s">
        <v>679</v>
      </c>
      <c r="I356" s="90">
        <v>1.0</v>
      </c>
      <c r="J356" s="90">
        <v>1.0</v>
      </c>
      <c r="K356" s="90">
        <v>0.0</v>
      </c>
      <c r="L356" s="90">
        <v>0.0</v>
      </c>
      <c r="M356" s="90">
        <v>0.0</v>
      </c>
      <c r="N356" s="90">
        <v>1.0</v>
      </c>
      <c r="O356" s="90">
        <v>1.0</v>
      </c>
      <c r="P356" s="90">
        <v>0.0</v>
      </c>
      <c r="Q356" s="90">
        <v>0.0</v>
      </c>
      <c r="R356" s="90">
        <v>0.0</v>
      </c>
      <c r="S356" s="90">
        <v>0.0</v>
      </c>
      <c r="T356" s="90">
        <v>1.0</v>
      </c>
      <c r="U356" s="90">
        <v>5.0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90">
        <v>78.0</v>
      </c>
      <c r="B357" s="90"/>
      <c r="C357" s="90" t="s">
        <v>684</v>
      </c>
      <c r="D357" s="90" t="s">
        <v>136</v>
      </c>
      <c r="E357" s="184">
        <v>38750.0</v>
      </c>
      <c r="F357" s="109">
        <v>20.0</v>
      </c>
      <c r="G357" s="90" t="s">
        <v>683</v>
      </c>
      <c r="H357" s="90" t="s">
        <v>679</v>
      </c>
      <c r="I357" s="90">
        <v>0.0</v>
      </c>
      <c r="J357" s="90">
        <v>0.0</v>
      </c>
      <c r="K357" s="90">
        <v>0.0</v>
      </c>
      <c r="L357" s="90">
        <v>1.0</v>
      </c>
      <c r="M357" s="90">
        <v>1.0</v>
      </c>
      <c r="N357" s="90">
        <v>1.0</v>
      </c>
      <c r="O357" s="90">
        <v>0.0</v>
      </c>
      <c r="P357" s="90">
        <v>0.0</v>
      </c>
      <c r="Q357" s="90">
        <v>0.0</v>
      </c>
      <c r="R357" s="90">
        <v>0.0</v>
      </c>
      <c r="S357" s="90">
        <v>1.0</v>
      </c>
      <c r="T357" s="90">
        <v>1.0</v>
      </c>
      <c r="U357" s="90">
        <v>5.0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90">
        <v>79.0</v>
      </c>
      <c r="B358" s="90"/>
      <c r="C358" s="90" t="s">
        <v>685</v>
      </c>
      <c r="D358" s="90" t="s">
        <v>136</v>
      </c>
      <c r="E358" s="184">
        <v>31111.0</v>
      </c>
      <c r="F358" s="109">
        <v>41.0</v>
      </c>
      <c r="G358" s="90" t="s">
        <v>686</v>
      </c>
      <c r="H358" s="90" t="s">
        <v>687</v>
      </c>
      <c r="I358" s="90">
        <v>0.0</v>
      </c>
      <c r="J358" s="90">
        <v>0.0</v>
      </c>
      <c r="K358" s="90">
        <v>0.0</v>
      </c>
      <c r="L358" s="90">
        <v>0.0</v>
      </c>
      <c r="M358" s="90">
        <v>1.0</v>
      </c>
      <c r="N358" s="90">
        <v>0.0</v>
      </c>
      <c r="O358" s="90">
        <v>0.0</v>
      </c>
      <c r="P358" s="90">
        <v>0.0</v>
      </c>
      <c r="Q358" s="90">
        <v>1.0</v>
      </c>
      <c r="R358" s="90">
        <v>1.0</v>
      </c>
      <c r="S358" s="90">
        <v>0.0</v>
      </c>
      <c r="T358" s="90">
        <v>0.0</v>
      </c>
      <c r="U358" s="90">
        <v>3.0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90">
        <v>80.0</v>
      </c>
      <c r="B359" s="90"/>
      <c r="C359" s="90" t="s">
        <v>333</v>
      </c>
      <c r="D359" s="90" t="s">
        <v>144</v>
      </c>
      <c r="E359" s="184">
        <v>32819.0</v>
      </c>
      <c r="F359" s="109">
        <v>37.0</v>
      </c>
      <c r="G359" s="90" t="s">
        <v>688</v>
      </c>
      <c r="H359" s="90" t="s">
        <v>689</v>
      </c>
      <c r="I359" s="90">
        <v>0.0</v>
      </c>
      <c r="J359" s="90">
        <v>1.0</v>
      </c>
      <c r="K359" s="90">
        <v>0.0</v>
      </c>
      <c r="L359" s="90">
        <v>1.0</v>
      </c>
      <c r="M359" s="90">
        <v>0.0</v>
      </c>
      <c r="N359" s="90">
        <v>0.0</v>
      </c>
      <c r="O359" s="90">
        <v>0.0</v>
      </c>
      <c r="P359" s="90">
        <v>1.0</v>
      </c>
      <c r="Q359" s="90">
        <v>1.0</v>
      </c>
      <c r="R359" s="90">
        <v>1.0</v>
      </c>
      <c r="S359" s="90">
        <v>0.0</v>
      </c>
      <c r="T359" s="90">
        <v>0.0</v>
      </c>
      <c r="U359" s="90">
        <v>5.0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90">
        <v>81.0</v>
      </c>
      <c r="B360" s="90"/>
      <c r="C360" s="90" t="s">
        <v>340</v>
      </c>
      <c r="D360" s="90" t="s">
        <v>136</v>
      </c>
      <c r="E360" s="184">
        <v>31623.0</v>
      </c>
      <c r="F360" s="109">
        <v>42.0</v>
      </c>
      <c r="G360" s="90" t="s">
        <v>690</v>
      </c>
      <c r="H360" s="90" t="s">
        <v>691</v>
      </c>
      <c r="I360" s="90">
        <v>0.0</v>
      </c>
      <c r="J360" s="90">
        <v>0.0</v>
      </c>
      <c r="K360" s="90">
        <v>1.0</v>
      </c>
      <c r="L360" s="90">
        <v>1.0</v>
      </c>
      <c r="M360" s="90">
        <v>0.0</v>
      </c>
      <c r="N360" s="90">
        <v>0.0</v>
      </c>
      <c r="O360" s="90">
        <v>0.0</v>
      </c>
      <c r="P360" s="90">
        <v>1.0</v>
      </c>
      <c r="Q360" s="90">
        <v>1.0</v>
      </c>
      <c r="R360" s="90">
        <v>0.0</v>
      </c>
      <c r="S360" s="90">
        <v>0.0</v>
      </c>
      <c r="T360" s="90">
        <v>0.0</v>
      </c>
      <c r="U360" s="90">
        <v>4.0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90">
        <v>82.0</v>
      </c>
      <c r="B361" s="90"/>
      <c r="C361" s="90" t="s">
        <v>692</v>
      </c>
      <c r="D361" s="90" t="s">
        <v>144</v>
      </c>
      <c r="E361" s="184">
        <v>33448.0</v>
      </c>
      <c r="F361" s="109">
        <v>35.0</v>
      </c>
      <c r="G361" s="90" t="s">
        <v>693</v>
      </c>
      <c r="H361" s="90" t="s">
        <v>694</v>
      </c>
      <c r="I361" s="90">
        <v>1.0</v>
      </c>
      <c r="J361" s="90">
        <v>0.0</v>
      </c>
      <c r="K361" s="90">
        <v>0.0</v>
      </c>
      <c r="L361" s="90">
        <v>0.0</v>
      </c>
      <c r="M361" s="90">
        <v>1.0</v>
      </c>
      <c r="N361" s="90">
        <v>1.0</v>
      </c>
      <c r="O361" s="90">
        <v>0.0</v>
      </c>
      <c r="P361" s="90">
        <v>0.0</v>
      </c>
      <c r="Q361" s="90">
        <v>0.0</v>
      </c>
      <c r="R361" s="90">
        <v>0.0</v>
      </c>
      <c r="S361" s="90">
        <v>1.0</v>
      </c>
      <c r="T361" s="90">
        <v>1.0</v>
      </c>
      <c r="U361" s="90">
        <v>5.0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90">
        <v>83.0</v>
      </c>
      <c r="B362" s="90"/>
      <c r="C362" s="90" t="s">
        <v>695</v>
      </c>
      <c r="D362" s="90" t="s">
        <v>136</v>
      </c>
      <c r="E362" s="184">
        <v>32716.0</v>
      </c>
      <c r="F362" s="109">
        <v>37.0</v>
      </c>
      <c r="G362" s="90" t="s">
        <v>527</v>
      </c>
      <c r="H362" s="90" t="s">
        <v>528</v>
      </c>
      <c r="I362" s="90">
        <v>0.0</v>
      </c>
      <c r="J362" s="90">
        <v>0.0</v>
      </c>
      <c r="K362" s="90">
        <v>0.0</v>
      </c>
      <c r="L362" s="90">
        <v>1.0</v>
      </c>
      <c r="M362" s="90">
        <v>1.0</v>
      </c>
      <c r="N362" s="90">
        <v>0.0</v>
      </c>
      <c r="O362" s="90">
        <v>0.0</v>
      </c>
      <c r="P362" s="90">
        <v>0.0</v>
      </c>
      <c r="Q362" s="90">
        <v>1.0</v>
      </c>
      <c r="R362" s="90">
        <v>1.0</v>
      </c>
      <c r="S362" s="90">
        <v>0.0</v>
      </c>
      <c r="T362" s="90">
        <v>1.0</v>
      </c>
      <c r="U362" s="90">
        <v>5.0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90">
        <v>84.0</v>
      </c>
      <c r="B363" s="90"/>
      <c r="C363" s="90" t="s">
        <v>696</v>
      </c>
      <c r="D363" s="90" t="s">
        <v>144</v>
      </c>
      <c r="E363" s="184">
        <v>33811.0</v>
      </c>
      <c r="F363" s="109">
        <v>34.0</v>
      </c>
      <c r="G363" s="90" t="s">
        <v>697</v>
      </c>
      <c r="H363" s="90" t="s">
        <v>694</v>
      </c>
      <c r="I363" s="90">
        <v>0.0</v>
      </c>
      <c r="J363" s="90">
        <v>0.0</v>
      </c>
      <c r="K363" s="90">
        <v>0.0</v>
      </c>
      <c r="L363" s="90">
        <v>0.0</v>
      </c>
      <c r="M363" s="90">
        <v>1.0</v>
      </c>
      <c r="N363" s="90">
        <v>1.0</v>
      </c>
      <c r="O363" s="90">
        <v>1.0</v>
      </c>
      <c r="P363" s="90">
        <v>0.0</v>
      </c>
      <c r="Q363" s="90">
        <v>0.0</v>
      </c>
      <c r="R363" s="90">
        <v>0.0</v>
      </c>
      <c r="S363" s="90">
        <v>0.0</v>
      </c>
      <c r="T363" s="90">
        <v>0.0</v>
      </c>
      <c r="U363" s="90">
        <v>3.0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90">
        <v>85.0</v>
      </c>
      <c r="B364" s="90"/>
      <c r="C364" s="90" t="s">
        <v>698</v>
      </c>
      <c r="D364" s="90" t="s">
        <v>136</v>
      </c>
      <c r="E364" s="184">
        <v>34847.0</v>
      </c>
      <c r="F364" s="109">
        <v>31.0</v>
      </c>
      <c r="G364" s="90" t="s">
        <v>699</v>
      </c>
      <c r="H364" s="90" t="s">
        <v>700</v>
      </c>
      <c r="I364" s="90">
        <v>0.0</v>
      </c>
      <c r="J364" s="90">
        <v>0.0</v>
      </c>
      <c r="K364" s="90">
        <v>1.0</v>
      </c>
      <c r="L364" s="90">
        <v>0.0</v>
      </c>
      <c r="M364" s="90">
        <v>0.0</v>
      </c>
      <c r="N364" s="90">
        <v>0.0</v>
      </c>
      <c r="O364" s="90">
        <v>1.0</v>
      </c>
      <c r="P364" s="90">
        <v>1.0</v>
      </c>
      <c r="Q364" s="90">
        <v>1.0</v>
      </c>
      <c r="R364" s="90">
        <v>0.0</v>
      </c>
      <c r="S364" s="90">
        <v>1.0</v>
      </c>
      <c r="T364" s="90">
        <v>1.0</v>
      </c>
      <c r="U364" s="90">
        <v>6.0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90">
        <v>86.0</v>
      </c>
      <c r="B365" s="90"/>
      <c r="C365" s="90" t="s">
        <v>701</v>
      </c>
      <c r="D365" s="90" t="s">
        <v>144</v>
      </c>
      <c r="E365" s="184">
        <v>35107.0</v>
      </c>
      <c r="F365" s="109">
        <v>30.0</v>
      </c>
      <c r="G365" s="90" t="s">
        <v>600</v>
      </c>
      <c r="H365" s="90" t="s">
        <v>702</v>
      </c>
      <c r="I365" s="90">
        <v>1.0</v>
      </c>
      <c r="J365" s="90">
        <v>1.0</v>
      </c>
      <c r="K365" s="90">
        <v>0.0</v>
      </c>
      <c r="L365" s="90">
        <v>0.0</v>
      </c>
      <c r="M365" s="90">
        <v>0.0</v>
      </c>
      <c r="N365" s="90">
        <v>0.0</v>
      </c>
      <c r="O365" s="90">
        <v>0.0</v>
      </c>
      <c r="P365" s="90">
        <v>1.0</v>
      </c>
      <c r="Q365" s="90">
        <v>1.0</v>
      </c>
      <c r="R365" s="90">
        <v>0.0</v>
      </c>
      <c r="S365" s="90">
        <v>1.0</v>
      </c>
      <c r="T365" s="90">
        <v>0.0</v>
      </c>
      <c r="U365" s="90">
        <v>5.0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90">
        <v>87.0</v>
      </c>
      <c r="B366" s="90"/>
      <c r="C366" s="90" t="s">
        <v>703</v>
      </c>
      <c r="D366" s="90" t="s">
        <v>136</v>
      </c>
      <c r="E366" s="184">
        <v>26357.0</v>
      </c>
      <c r="F366" s="109">
        <v>54.0</v>
      </c>
      <c r="G366" s="90" t="s">
        <v>644</v>
      </c>
      <c r="H366" s="90" t="s">
        <v>704</v>
      </c>
      <c r="I366" s="90">
        <v>0.0</v>
      </c>
      <c r="J366" s="90">
        <v>0.0</v>
      </c>
      <c r="K366" s="90">
        <v>0.0</v>
      </c>
      <c r="L366" s="90">
        <v>1.0</v>
      </c>
      <c r="M366" s="90">
        <v>1.0</v>
      </c>
      <c r="N366" s="90">
        <v>0.0</v>
      </c>
      <c r="O366" s="90">
        <v>0.0</v>
      </c>
      <c r="P366" s="90">
        <v>0.0</v>
      </c>
      <c r="Q366" s="90">
        <v>1.0</v>
      </c>
      <c r="R366" s="90">
        <v>0.0</v>
      </c>
      <c r="S366" s="90">
        <v>0.0</v>
      </c>
      <c r="T366" s="90">
        <v>0.0</v>
      </c>
      <c r="U366" s="90">
        <v>3.0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90">
        <v>88.0</v>
      </c>
      <c r="B367" s="90"/>
      <c r="C367" s="90" t="s">
        <v>705</v>
      </c>
      <c r="D367" s="90" t="s">
        <v>144</v>
      </c>
      <c r="E367" s="184">
        <v>28773.0</v>
      </c>
      <c r="F367" s="109">
        <v>48.0</v>
      </c>
      <c r="G367" s="90" t="s">
        <v>706</v>
      </c>
      <c r="H367" s="90" t="s">
        <v>707</v>
      </c>
      <c r="I367" s="90">
        <v>0.0</v>
      </c>
      <c r="J367" s="90">
        <v>0.0</v>
      </c>
      <c r="K367" s="90">
        <v>0.0</v>
      </c>
      <c r="L367" s="90">
        <v>0.0</v>
      </c>
      <c r="M367" s="90">
        <v>1.0</v>
      </c>
      <c r="N367" s="90">
        <v>1.0</v>
      </c>
      <c r="O367" s="90">
        <v>0.0</v>
      </c>
      <c r="P367" s="90">
        <v>0.0</v>
      </c>
      <c r="Q367" s="90">
        <v>1.0</v>
      </c>
      <c r="R367" s="90">
        <v>0.0</v>
      </c>
      <c r="S367" s="90">
        <v>0.0</v>
      </c>
      <c r="T367" s="90">
        <v>0.0</v>
      </c>
      <c r="U367" s="90">
        <v>3.0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90">
        <v>89.0</v>
      </c>
      <c r="B368" s="90"/>
      <c r="C368" s="90" t="s">
        <v>708</v>
      </c>
      <c r="D368" s="90" t="s">
        <v>144</v>
      </c>
      <c r="E368" s="184">
        <v>38143.0</v>
      </c>
      <c r="F368" s="109">
        <v>22.0</v>
      </c>
      <c r="G368" s="90" t="s">
        <v>705</v>
      </c>
      <c r="H368" s="90" t="s">
        <v>703</v>
      </c>
      <c r="I368" s="90">
        <v>0.0</v>
      </c>
      <c r="J368" s="90">
        <v>0.0</v>
      </c>
      <c r="K368" s="90">
        <v>0.0</v>
      </c>
      <c r="L368" s="90">
        <v>1.0</v>
      </c>
      <c r="M368" s="90">
        <v>1.0</v>
      </c>
      <c r="N368" s="90">
        <v>0.0</v>
      </c>
      <c r="O368" s="90">
        <v>0.0</v>
      </c>
      <c r="P368" s="90">
        <v>0.0</v>
      </c>
      <c r="Q368" s="90">
        <v>0.0</v>
      </c>
      <c r="R368" s="90">
        <v>0.0</v>
      </c>
      <c r="S368" s="90">
        <v>0.0</v>
      </c>
      <c r="T368" s="90">
        <v>1.0</v>
      </c>
      <c r="U368" s="90">
        <v>3.0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90">
        <v>90.0</v>
      </c>
      <c r="B369" s="90"/>
      <c r="C369" s="90" t="s">
        <v>346</v>
      </c>
      <c r="D369" s="90" t="s">
        <v>709</v>
      </c>
      <c r="E369" s="184">
        <v>31228.0</v>
      </c>
      <c r="F369" s="109">
        <v>41.0</v>
      </c>
      <c r="G369" s="90" t="s">
        <v>609</v>
      </c>
      <c r="H369" s="90" t="s">
        <v>710</v>
      </c>
      <c r="I369" s="90">
        <v>0.0</v>
      </c>
      <c r="J369" s="90">
        <v>0.0</v>
      </c>
      <c r="K369" s="90">
        <v>1.0</v>
      </c>
      <c r="L369" s="90">
        <v>0.0</v>
      </c>
      <c r="M369" s="90">
        <v>0.0</v>
      </c>
      <c r="N369" s="90">
        <v>1.0</v>
      </c>
      <c r="O369" s="90">
        <v>1.0</v>
      </c>
      <c r="P369" s="90">
        <v>0.0</v>
      </c>
      <c r="Q369" s="90">
        <v>0.0</v>
      </c>
      <c r="R369" s="90">
        <v>1.0</v>
      </c>
      <c r="S369" s="90">
        <v>0.0</v>
      </c>
      <c r="T369" s="90">
        <v>0.0</v>
      </c>
      <c r="U369" s="90">
        <v>4.0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90">
        <v>91.0</v>
      </c>
      <c r="B370" s="90"/>
      <c r="C370" s="90" t="s">
        <v>345</v>
      </c>
      <c r="D370" s="90" t="s">
        <v>144</v>
      </c>
      <c r="E370" s="184">
        <v>30856.0</v>
      </c>
      <c r="F370" s="109">
        <v>42.0</v>
      </c>
      <c r="G370" s="90" t="s">
        <v>711</v>
      </c>
      <c r="H370" s="90" t="s">
        <v>712</v>
      </c>
      <c r="I370" s="90">
        <v>1.0</v>
      </c>
      <c r="J370" s="90">
        <v>1.0</v>
      </c>
      <c r="K370" s="90">
        <v>0.0</v>
      </c>
      <c r="L370" s="90">
        <v>1.0</v>
      </c>
      <c r="M370" s="90">
        <v>0.0</v>
      </c>
      <c r="N370" s="90">
        <v>0.0</v>
      </c>
      <c r="O370" s="90">
        <v>0.0</v>
      </c>
      <c r="P370" s="90">
        <v>1.0</v>
      </c>
      <c r="Q370" s="90">
        <v>1.0</v>
      </c>
      <c r="R370" s="90">
        <v>0.0</v>
      </c>
      <c r="S370" s="90">
        <v>1.0</v>
      </c>
      <c r="T370" s="90">
        <v>0.0</v>
      </c>
      <c r="U370" s="90">
        <v>6.0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90">
        <v>92.0</v>
      </c>
      <c r="B371" s="90"/>
      <c r="C371" s="90" t="s">
        <v>713</v>
      </c>
      <c r="D371" s="90" t="s">
        <v>136</v>
      </c>
      <c r="E371" s="184">
        <v>26567.0</v>
      </c>
      <c r="F371" s="109">
        <v>54.0</v>
      </c>
      <c r="G371" s="90" t="s">
        <v>644</v>
      </c>
      <c r="H371" s="90" t="s">
        <v>652</v>
      </c>
      <c r="I371" s="90">
        <v>0.0</v>
      </c>
      <c r="J371" s="90">
        <v>0.0</v>
      </c>
      <c r="K371" s="90">
        <v>0.0</v>
      </c>
      <c r="L371" s="90">
        <v>0.0</v>
      </c>
      <c r="M371" s="90">
        <v>0.0</v>
      </c>
      <c r="N371" s="90">
        <v>1.0</v>
      </c>
      <c r="O371" s="90">
        <v>1.0</v>
      </c>
      <c r="P371" s="90">
        <v>0.0</v>
      </c>
      <c r="Q371" s="90">
        <v>1.0</v>
      </c>
      <c r="R371" s="90">
        <v>0.0</v>
      </c>
      <c r="S371" s="90">
        <v>0.0</v>
      </c>
      <c r="T371" s="90">
        <v>0.0</v>
      </c>
      <c r="U371" s="90">
        <v>3.0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90">
        <v>93.0</v>
      </c>
      <c r="B372" s="90"/>
      <c r="C372" s="90" t="s">
        <v>714</v>
      </c>
      <c r="D372" s="90" t="s">
        <v>144</v>
      </c>
      <c r="E372" s="184">
        <v>37208.0</v>
      </c>
      <c r="F372" s="109">
        <v>25.0</v>
      </c>
      <c r="G372" s="90" t="s">
        <v>715</v>
      </c>
      <c r="H372" s="90" t="s">
        <v>713</v>
      </c>
      <c r="I372" s="90">
        <v>0.0</v>
      </c>
      <c r="J372" s="90">
        <v>1.0</v>
      </c>
      <c r="K372" s="90">
        <v>1.0</v>
      </c>
      <c r="L372" s="90">
        <v>0.0</v>
      </c>
      <c r="M372" s="90">
        <v>1.0</v>
      </c>
      <c r="N372" s="90">
        <v>0.0</v>
      </c>
      <c r="O372" s="90">
        <v>0.0</v>
      </c>
      <c r="P372" s="90">
        <v>1.0</v>
      </c>
      <c r="Q372" s="90">
        <v>0.0</v>
      </c>
      <c r="R372" s="90">
        <v>1.0</v>
      </c>
      <c r="S372" s="90">
        <v>0.0</v>
      </c>
      <c r="T372" s="90">
        <v>0.0</v>
      </c>
      <c r="U372" s="90">
        <v>5.0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90">
        <v>94.0</v>
      </c>
      <c r="B373" s="90"/>
      <c r="C373" s="90" t="s">
        <v>716</v>
      </c>
      <c r="D373" s="90" t="s">
        <v>136</v>
      </c>
      <c r="E373" s="184">
        <v>25136.0</v>
      </c>
      <c r="F373" s="109">
        <v>58.0</v>
      </c>
      <c r="G373" s="90" t="s">
        <v>717</v>
      </c>
      <c r="H373" s="90" t="s">
        <v>718</v>
      </c>
      <c r="I373" s="90">
        <v>1.0</v>
      </c>
      <c r="J373" s="90">
        <v>1.0</v>
      </c>
      <c r="K373" s="90">
        <v>0.0</v>
      </c>
      <c r="L373" s="90">
        <v>0.0</v>
      </c>
      <c r="M373" s="90">
        <v>0.0</v>
      </c>
      <c r="N373" s="90">
        <v>0.0</v>
      </c>
      <c r="O373" s="90">
        <v>1.0</v>
      </c>
      <c r="P373" s="90">
        <v>1.0</v>
      </c>
      <c r="Q373" s="90">
        <v>0.0</v>
      </c>
      <c r="R373" s="90">
        <v>0.0</v>
      </c>
      <c r="S373" s="90">
        <v>1.0</v>
      </c>
      <c r="T373" s="90">
        <v>0.0</v>
      </c>
      <c r="U373" s="90">
        <v>5.0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90">
        <v>95.0</v>
      </c>
      <c r="B374" s="90"/>
      <c r="C374" s="90" t="s">
        <v>719</v>
      </c>
      <c r="D374" s="90" t="s">
        <v>144</v>
      </c>
      <c r="E374" s="184">
        <v>25121.0</v>
      </c>
      <c r="F374" s="109">
        <v>58.0</v>
      </c>
      <c r="G374" s="90" t="s">
        <v>720</v>
      </c>
      <c r="H374" s="90" t="s">
        <v>721</v>
      </c>
      <c r="I374" s="90">
        <v>0.0</v>
      </c>
      <c r="J374" s="90">
        <v>0.0</v>
      </c>
      <c r="K374" s="90">
        <v>1.0</v>
      </c>
      <c r="L374" s="90">
        <v>1.0</v>
      </c>
      <c r="M374" s="90">
        <v>0.0</v>
      </c>
      <c r="N374" s="90">
        <v>0.0</v>
      </c>
      <c r="O374" s="90">
        <v>1.0</v>
      </c>
      <c r="P374" s="90">
        <v>0.0</v>
      </c>
      <c r="Q374" s="90">
        <v>0.0</v>
      </c>
      <c r="R374" s="90">
        <v>1.0</v>
      </c>
      <c r="S374" s="90">
        <v>0.0</v>
      </c>
      <c r="T374" s="90">
        <v>0.0</v>
      </c>
      <c r="U374" s="90">
        <v>4.0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90">
        <v>96.0</v>
      </c>
      <c r="B375" s="90"/>
      <c r="C375" s="90" t="s">
        <v>722</v>
      </c>
      <c r="D375" s="90" t="s">
        <v>136</v>
      </c>
      <c r="E375" s="184">
        <v>38461.0</v>
      </c>
      <c r="F375" s="109">
        <v>21.0</v>
      </c>
      <c r="G375" s="90" t="s">
        <v>719</v>
      </c>
      <c r="H375" s="90" t="s">
        <v>716</v>
      </c>
      <c r="I375" s="90">
        <v>0.0</v>
      </c>
      <c r="J375" s="90">
        <v>0.0</v>
      </c>
      <c r="K375" s="90">
        <v>0.0</v>
      </c>
      <c r="L375" s="90">
        <v>1.0</v>
      </c>
      <c r="M375" s="90">
        <v>1.0</v>
      </c>
      <c r="N375" s="90">
        <v>0.0</v>
      </c>
      <c r="O375" s="90">
        <v>0.0</v>
      </c>
      <c r="P375" s="90">
        <v>0.0</v>
      </c>
      <c r="Q375" s="90">
        <v>1.0</v>
      </c>
      <c r="R375" s="90">
        <v>1.0</v>
      </c>
      <c r="S375" s="90">
        <v>0.0</v>
      </c>
      <c r="T375" s="90">
        <v>1.0</v>
      </c>
      <c r="U375" s="90">
        <v>5.0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90">
        <v>97.0</v>
      </c>
      <c r="B376" s="90"/>
      <c r="C376" s="90" t="s">
        <v>723</v>
      </c>
      <c r="D376" s="90" t="s">
        <v>144</v>
      </c>
      <c r="E376" s="184">
        <v>35084.0</v>
      </c>
      <c r="F376" s="109">
        <v>30.0</v>
      </c>
      <c r="G376" s="90" t="s">
        <v>724</v>
      </c>
      <c r="H376" s="90" t="s">
        <v>725</v>
      </c>
      <c r="I376" s="90">
        <v>0.0</v>
      </c>
      <c r="J376" s="90">
        <v>0.0</v>
      </c>
      <c r="K376" s="90">
        <v>1.0</v>
      </c>
      <c r="L376" s="90">
        <v>0.0</v>
      </c>
      <c r="M376" s="90">
        <v>0.0</v>
      </c>
      <c r="N376" s="90">
        <v>0.0</v>
      </c>
      <c r="O376" s="90">
        <v>0.0</v>
      </c>
      <c r="P376" s="90">
        <v>0.0</v>
      </c>
      <c r="Q376" s="90">
        <v>0.0</v>
      </c>
      <c r="R376" s="90">
        <v>0.0</v>
      </c>
      <c r="S376" s="90">
        <v>1.0</v>
      </c>
      <c r="T376" s="90">
        <v>1.0</v>
      </c>
      <c r="U376" s="90">
        <v>3.0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90">
        <v>98.0</v>
      </c>
      <c r="B377" s="90"/>
      <c r="C377" s="90" t="s">
        <v>726</v>
      </c>
      <c r="D377" s="90" t="s">
        <v>144</v>
      </c>
      <c r="E377" s="184">
        <v>37269.0</v>
      </c>
      <c r="F377" s="109">
        <v>23.0</v>
      </c>
      <c r="G377" s="90" t="s">
        <v>520</v>
      </c>
      <c r="H377" s="90" t="s">
        <v>727</v>
      </c>
      <c r="I377" s="90">
        <v>0.0</v>
      </c>
      <c r="J377" s="90">
        <v>1.0</v>
      </c>
      <c r="K377" s="90">
        <v>0.0</v>
      </c>
      <c r="L377" s="90">
        <v>0.0</v>
      </c>
      <c r="M377" s="90">
        <v>0.0</v>
      </c>
      <c r="N377" s="90">
        <v>1.0</v>
      </c>
      <c r="O377" s="90">
        <v>1.0</v>
      </c>
      <c r="P377" s="90">
        <v>0.0</v>
      </c>
      <c r="Q377" s="90">
        <v>0.0</v>
      </c>
      <c r="R377" s="90">
        <v>1.0</v>
      </c>
      <c r="S377" s="90">
        <v>0.0</v>
      </c>
      <c r="T377" s="90">
        <v>0.0</v>
      </c>
      <c r="U377" s="90">
        <v>4.0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90">
        <v>99.0</v>
      </c>
      <c r="B378" s="90"/>
      <c r="C378" s="90" t="s">
        <v>728</v>
      </c>
      <c r="D378" s="90" t="s">
        <v>136</v>
      </c>
      <c r="E378" s="184">
        <v>31810.0</v>
      </c>
      <c r="F378" s="109">
        <v>39.0</v>
      </c>
      <c r="G378" s="90" t="s">
        <v>729</v>
      </c>
      <c r="H378" s="90" t="s">
        <v>730</v>
      </c>
      <c r="I378" s="90">
        <v>1.0</v>
      </c>
      <c r="J378" s="90">
        <v>0.0</v>
      </c>
      <c r="K378" s="90">
        <v>0.0</v>
      </c>
      <c r="L378" s="90">
        <v>0.0</v>
      </c>
      <c r="M378" s="90">
        <v>1.0</v>
      </c>
      <c r="N378" s="90">
        <v>1.0</v>
      </c>
      <c r="O378" s="90">
        <v>0.0</v>
      </c>
      <c r="P378" s="90">
        <v>0.0</v>
      </c>
      <c r="Q378" s="90">
        <v>0.0</v>
      </c>
      <c r="R378" s="90">
        <v>1.0</v>
      </c>
      <c r="S378" s="90">
        <v>0.0</v>
      </c>
      <c r="T378" s="90">
        <v>0.0</v>
      </c>
      <c r="U378" s="90">
        <v>4.0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90">
        <v>100.0</v>
      </c>
      <c r="B379" s="90"/>
      <c r="C379" s="90" t="s">
        <v>731</v>
      </c>
      <c r="D379" s="90" t="s">
        <v>144</v>
      </c>
      <c r="E379" s="184">
        <v>31468.0</v>
      </c>
      <c r="F379" s="109">
        <v>40.0</v>
      </c>
      <c r="G379" s="90" t="s">
        <v>603</v>
      </c>
      <c r="H379" s="90" t="s">
        <v>604</v>
      </c>
      <c r="I379" s="90">
        <v>1.0</v>
      </c>
      <c r="J379" s="90">
        <v>0.0</v>
      </c>
      <c r="K379" s="90">
        <v>1.0</v>
      </c>
      <c r="L379" s="90">
        <v>0.0</v>
      </c>
      <c r="M379" s="90">
        <v>0.0</v>
      </c>
      <c r="N379" s="90">
        <v>0.0</v>
      </c>
      <c r="O379" s="90">
        <v>1.0</v>
      </c>
      <c r="P379" s="90">
        <v>1.0</v>
      </c>
      <c r="Q379" s="90">
        <v>0.0</v>
      </c>
      <c r="R379" s="90">
        <v>0.0</v>
      </c>
      <c r="S379" s="90">
        <v>0.0</v>
      </c>
      <c r="T379" s="90">
        <v>1.0</v>
      </c>
      <c r="U379" s="90">
        <v>5.0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90">
        <v>101.0</v>
      </c>
      <c r="B380" s="90"/>
      <c r="C380" s="90" t="s">
        <v>352</v>
      </c>
      <c r="D380" s="90" t="s">
        <v>136</v>
      </c>
      <c r="E380" s="184">
        <v>28934.0</v>
      </c>
      <c r="F380" s="109">
        <v>47.0</v>
      </c>
      <c r="G380" s="90" t="s">
        <v>564</v>
      </c>
      <c r="H380" s="90" t="s">
        <v>565</v>
      </c>
      <c r="I380" s="90">
        <v>0.0</v>
      </c>
      <c r="J380" s="90">
        <v>0.0</v>
      </c>
      <c r="K380" s="90">
        <v>0.0</v>
      </c>
      <c r="L380" s="90">
        <v>0.0</v>
      </c>
      <c r="M380" s="90">
        <v>0.0</v>
      </c>
      <c r="N380" s="90">
        <v>0.0</v>
      </c>
      <c r="O380" s="90">
        <v>1.0</v>
      </c>
      <c r="P380" s="90">
        <v>0.0</v>
      </c>
      <c r="Q380" s="90">
        <v>0.0</v>
      </c>
      <c r="R380" s="90">
        <v>1.0</v>
      </c>
      <c r="S380" s="90">
        <v>1.0</v>
      </c>
      <c r="T380" s="90">
        <v>0.0</v>
      </c>
      <c r="U380" s="90">
        <v>3.0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90">
        <v>102.0</v>
      </c>
      <c r="B381" s="90"/>
      <c r="C381" s="90" t="s">
        <v>351</v>
      </c>
      <c r="D381" s="90" t="s">
        <v>144</v>
      </c>
      <c r="E381" s="184">
        <v>30914.0</v>
      </c>
      <c r="F381" s="109">
        <v>42.0</v>
      </c>
      <c r="G381" s="90" t="s">
        <v>732</v>
      </c>
      <c r="H381" s="90" t="s">
        <v>733</v>
      </c>
      <c r="I381" s="90">
        <v>0.0</v>
      </c>
      <c r="J381" s="90">
        <v>0.0</v>
      </c>
      <c r="K381" s="90">
        <v>0.0</v>
      </c>
      <c r="L381" s="90">
        <v>1.0</v>
      </c>
      <c r="M381" s="90">
        <v>0.0</v>
      </c>
      <c r="N381" s="90">
        <v>1.0</v>
      </c>
      <c r="O381" s="90">
        <v>0.0</v>
      </c>
      <c r="P381" s="90">
        <v>0.0</v>
      </c>
      <c r="Q381" s="90">
        <v>1.0</v>
      </c>
      <c r="R381" s="90">
        <v>1.0</v>
      </c>
      <c r="S381" s="90">
        <v>1.0</v>
      </c>
      <c r="T381" s="90">
        <v>1.0</v>
      </c>
      <c r="U381" s="90">
        <v>6.0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90">
        <v>103.0</v>
      </c>
      <c r="B382" s="90"/>
      <c r="C382" s="90" t="s">
        <v>734</v>
      </c>
      <c r="D382" s="90" t="s">
        <v>136</v>
      </c>
      <c r="E382" s="184">
        <v>26513.0</v>
      </c>
      <c r="F382" s="109">
        <v>54.0</v>
      </c>
      <c r="G382" s="90" t="s">
        <v>735</v>
      </c>
      <c r="H382" s="90" t="s">
        <v>736</v>
      </c>
      <c r="I382" s="90">
        <v>1.0</v>
      </c>
      <c r="J382" s="90">
        <v>0.0</v>
      </c>
      <c r="K382" s="90">
        <v>0.0</v>
      </c>
      <c r="L382" s="90">
        <v>1.0</v>
      </c>
      <c r="M382" s="90">
        <v>1.0</v>
      </c>
      <c r="N382" s="90">
        <v>0.0</v>
      </c>
      <c r="O382" s="90">
        <v>1.0</v>
      </c>
      <c r="P382" s="90">
        <v>0.0</v>
      </c>
      <c r="Q382" s="90">
        <v>1.0</v>
      </c>
      <c r="R382" s="90">
        <v>0.0</v>
      </c>
      <c r="S382" s="90">
        <v>0.0</v>
      </c>
      <c r="T382" s="90">
        <v>0.0</v>
      </c>
      <c r="U382" s="90">
        <v>4.0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90">
        <v>104.0</v>
      </c>
      <c r="B383" s="90"/>
      <c r="C383" s="90" t="s">
        <v>737</v>
      </c>
      <c r="D383" s="90" t="s">
        <v>136</v>
      </c>
      <c r="E383" s="184">
        <v>38923.0</v>
      </c>
      <c r="F383" s="109">
        <v>20.0</v>
      </c>
      <c r="G383" s="90" t="s">
        <v>738</v>
      </c>
      <c r="H383" s="90" t="s">
        <v>734</v>
      </c>
      <c r="I383" s="90">
        <v>1.0</v>
      </c>
      <c r="J383" s="90">
        <v>0.0</v>
      </c>
      <c r="K383" s="90">
        <v>1.0</v>
      </c>
      <c r="L383" s="90">
        <v>0.0</v>
      </c>
      <c r="M383" s="90">
        <v>0.0</v>
      </c>
      <c r="N383" s="90">
        <v>0.0</v>
      </c>
      <c r="O383" s="90">
        <v>0.0</v>
      </c>
      <c r="P383" s="90">
        <v>0.0</v>
      </c>
      <c r="Q383" s="90">
        <v>0.0</v>
      </c>
      <c r="R383" s="90">
        <v>0.0</v>
      </c>
      <c r="S383" s="90">
        <v>1.0</v>
      </c>
      <c r="T383" s="90">
        <v>1.0</v>
      </c>
      <c r="U383" s="90">
        <v>4.0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90">
        <v>105.0</v>
      </c>
      <c r="B384" s="90"/>
      <c r="C384" s="90" t="s">
        <v>197</v>
      </c>
      <c r="D384" s="90" t="s">
        <v>136</v>
      </c>
      <c r="E384" s="184">
        <v>34217.0</v>
      </c>
      <c r="F384" s="109">
        <v>33.0</v>
      </c>
      <c r="G384" s="90" t="s">
        <v>739</v>
      </c>
      <c r="H384" s="90" t="s">
        <v>740</v>
      </c>
      <c r="I384" s="90">
        <v>0.0</v>
      </c>
      <c r="J384" s="90">
        <v>0.0</v>
      </c>
      <c r="K384" s="90">
        <v>1.0</v>
      </c>
      <c r="L384" s="90">
        <v>1.0</v>
      </c>
      <c r="M384" s="90">
        <v>1.0</v>
      </c>
      <c r="N384" s="90">
        <v>0.0</v>
      </c>
      <c r="O384" s="90">
        <v>0.0</v>
      </c>
      <c r="P384" s="90">
        <v>1.0</v>
      </c>
      <c r="Q384" s="90">
        <v>0.0</v>
      </c>
      <c r="R384" s="90">
        <v>1.0</v>
      </c>
      <c r="S384" s="90">
        <v>1.0</v>
      </c>
      <c r="T384" s="90">
        <v>1.0</v>
      </c>
      <c r="U384" s="90">
        <v>7.0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90">
        <v>106.0</v>
      </c>
      <c r="B385" s="90"/>
      <c r="C385" s="90" t="s">
        <v>196</v>
      </c>
      <c r="D385" s="90" t="s">
        <v>144</v>
      </c>
      <c r="E385" s="184">
        <v>34241.0</v>
      </c>
      <c r="F385" s="109">
        <v>33.0</v>
      </c>
      <c r="G385" s="90" t="s">
        <v>741</v>
      </c>
      <c r="H385" s="90" t="s">
        <v>477</v>
      </c>
      <c r="I385" s="90">
        <v>0.0</v>
      </c>
      <c r="J385" s="90">
        <v>0.0</v>
      </c>
      <c r="K385" s="90">
        <v>0.0</v>
      </c>
      <c r="L385" s="90">
        <v>0.0</v>
      </c>
      <c r="M385" s="90">
        <v>1.0</v>
      </c>
      <c r="N385" s="90">
        <v>0.0</v>
      </c>
      <c r="O385" s="90">
        <v>1.0</v>
      </c>
      <c r="P385" s="90">
        <v>1.0</v>
      </c>
      <c r="Q385" s="90">
        <v>0.0</v>
      </c>
      <c r="R385" s="90">
        <v>0.0</v>
      </c>
      <c r="S385" s="90">
        <v>1.0</v>
      </c>
      <c r="T385" s="90">
        <v>0.0</v>
      </c>
      <c r="U385" s="90">
        <v>4.0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90">
        <v>107.0</v>
      </c>
      <c r="B386" s="90"/>
      <c r="C386" s="90" t="s">
        <v>742</v>
      </c>
      <c r="D386" s="90" t="s">
        <v>144</v>
      </c>
      <c r="E386" s="184">
        <v>36830.0</v>
      </c>
      <c r="F386" s="109">
        <v>25.0</v>
      </c>
      <c r="G386" s="90" t="s">
        <v>743</v>
      </c>
      <c r="H386" s="90" t="s">
        <v>744</v>
      </c>
      <c r="I386" s="90">
        <v>1.0</v>
      </c>
      <c r="J386" s="90">
        <v>0.0</v>
      </c>
      <c r="K386" s="90">
        <v>1.0</v>
      </c>
      <c r="L386" s="90">
        <v>1.0</v>
      </c>
      <c r="M386" s="90">
        <v>0.0</v>
      </c>
      <c r="N386" s="90">
        <v>0.0</v>
      </c>
      <c r="O386" s="90">
        <v>0.0</v>
      </c>
      <c r="P386" s="90">
        <v>0.0</v>
      </c>
      <c r="Q386" s="90">
        <v>0.0</v>
      </c>
      <c r="R386" s="90">
        <v>0.0</v>
      </c>
      <c r="S386" s="90">
        <v>1.0</v>
      </c>
      <c r="T386" s="90">
        <v>1.0</v>
      </c>
      <c r="U386" s="90">
        <v>6.0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90">
        <v>108.0</v>
      </c>
      <c r="B387" s="90"/>
      <c r="C387" s="90" t="s">
        <v>292</v>
      </c>
      <c r="D387" s="90" t="s">
        <v>136</v>
      </c>
      <c r="E387" s="184">
        <v>29492.0</v>
      </c>
      <c r="F387" s="109">
        <v>46.0</v>
      </c>
      <c r="G387" s="90" t="s">
        <v>745</v>
      </c>
      <c r="H387" s="90" t="s">
        <v>746</v>
      </c>
      <c r="I387" s="90">
        <v>0.0</v>
      </c>
      <c r="J387" s="90">
        <v>0.0</v>
      </c>
      <c r="K387" s="90">
        <v>0.0</v>
      </c>
      <c r="L387" s="90">
        <v>0.0</v>
      </c>
      <c r="M387" s="90">
        <v>1.0</v>
      </c>
      <c r="N387" s="90">
        <v>1.0</v>
      </c>
      <c r="O387" s="90">
        <v>0.0</v>
      </c>
      <c r="P387" s="90">
        <v>1.0</v>
      </c>
      <c r="Q387" s="90">
        <v>1.0</v>
      </c>
      <c r="R387" s="90">
        <v>0.0</v>
      </c>
      <c r="S387" s="90">
        <v>0.0</v>
      </c>
      <c r="T387" s="90">
        <v>1.0</v>
      </c>
      <c r="U387" s="90">
        <v>5.0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90">
        <v>109.0</v>
      </c>
      <c r="B388" s="90"/>
      <c r="C388" s="90" t="s">
        <v>291</v>
      </c>
      <c r="D388" s="90" t="s">
        <v>144</v>
      </c>
      <c r="E388" s="184">
        <v>32509.0</v>
      </c>
      <c r="F388" s="109">
        <v>37.0</v>
      </c>
      <c r="G388" s="90" t="s">
        <v>747</v>
      </c>
      <c r="H388" s="90" t="s">
        <v>748</v>
      </c>
      <c r="I388" s="90">
        <v>0.0</v>
      </c>
      <c r="J388" s="90">
        <v>0.0</v>
      </c>
      <c r="K388" s="90">
        <v>1.0</v>
      </c>
      <c r="L388" s="90">
        <v>1.0</v>
      </c>
      <c r="M388" s="90">
        <v>0.0</v>
      </c>
      <c r="N388" s="90">
        <v>0.0</v>
      </c>
      <c r="O388" s="90">
        <v>1.0</v>
      </c>
      <c r="P388" s="90">
        <v>1.0</v>
      </c>
      <c r="Q388" s="90">
        <v>0.0</v>
      </c>
      <c r="R388" s="90">
        <v>0.0</v>
      </c>
      <c r="S388" s="90">
        <v>0.0</v>
      </c>
      <c r="T388" s="90">
        <v>0.0</v>
      </c>
      <c r="U388" s="90">
        <v>4.0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90">
        <v>110.0</v>
      </c>
      <c r="B389" s="90"/>
      <c r="C389" s="90" t="s">
        <v>749</v>
      </c>
      <c r="D389" s="90" t="s">
        <v>136</v>
      </c>
      <c r="E389" s="184">
        <v>31723.0</v>
      </c>
      <c r="F389" s="109">
        <v>40.0</v>
      </c>
      <c r="G389" s="90" t="s">
        <v>750</v>
      </c>
      <c r="H389" s="90" t="s">
        <v>751</v>
      </c>
      <c r="I389" s="90">
        <v>0.0</v>
      </c>
      <c r="J389" s="90">
        <v>0.0</v>
      </c>
      <c r="K389" s="90">
        <v>0.0</v>
      </c>
      <c r="L389" s="90">
        <v>0.0</v>
      </c>
      <c r="M389" s="90">
        <v>1.0</v>
      </c>
      <c r="N389" s="90">
        <v>1.0</v>
      </c>
      <c r="O389" s="90">
        <v>0.0</v>
      </c>
      <c r="P389" s="90">
        <v>0.0</v>
      </c>
      <c r="Q389" s="90">
        <v>1.0</v>
      </c>
      <c r="R389" s="90">
        <v>0.0</v>
      </c>
      <c r="S389" s="90">
        <v>0.0</v>
      </c>
      <c r="T389" s="90">
        <v>0.0</v>
      </c>
      <c r="U389" s="90">
        <v>3.0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90">
        <v>111.0</v>
      </c>
      <c r="B390" s="90"/>
      <c r="C390" s="90" t="s">
        <v>752</v>
      </c>
      <c r="D390" s="90" t="s">
        <v>136</v>
      </c>
      <c r="E390" s="184">
        <v>32215.0</v>
      </c>
      <c r="F390" s="109">
        <v>38.0</v>
      </c>
      <c r="G390" s="90" t="s">
        <v>750</v>
      </c>
      <c r="H390" s="90" t="s">
        <v>751</v>
      </c>
      <c r="I390" s="90">
        <v>1.0</v>
      </c>
      <c r="J390" s="90">
        <v>0.0</v>
      </c>
      <c r="K390" s="90">
        <v>0.0</v>
      </c>
      <c r="L390" s="90">
        <v>0.0</v>
      </c>
      <c r="M390" s="90">
        <v>1.0</v>
      </c>
      <c r="N390" s="90">
        <v>1.0</v>
      </c>
      <c r="O390" s="90">
        <v>1.0</v>
      </c>
      <c r="P390" s="90">
        <v>1.0</v>
      </c>
      <c r="Q390" s="90">
        <v>0.0</v>
      </c>
      <c r="R390" s="90">
        <v>0.0</v>
      </c>
      <c r="S390" s="90">
        <v>1.0</v>
      </c>
      <c r="T390" s="90">
        <v>1.0</v>
      </c>
      <c r="U390" s="90">
        <v>7.0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90">
        <v>112.0</v>
      </c>
      <c r="B391" s="90"/>
      <c r="C391" s="90" t="s">
        <v>753</v>
      </c>
      <c r="D391" s="90" t="s">
        <v>136</v>
      </c>
      <c r="E391" s="184">
        <v>32945.0</v>
      </c>
      <c r="F391" s="109">
        <v>36.0</v>
      </c>
      <c r="G391" s="90" t="s">
        <v>750</v>
      </c>
      <c r="H391" s="90" t="s">
        <v>751</v>
      </c>
      <c r="I391" s="90">
        <v>0.0</v>
      </c>
      <c r="J391" s="90">
        <v>1.0</v>
      </c>
      <c r="K391" s="90">
        <v>0.0</v>
      </c>
      <c r="L391" s="90">
        <v>1.0</v>
      </c>
      <c r="M391" s="90">
        <v>0.0</v>
      </c>
      <c r="N391" s="90">
        <v>1.0</v>
      </c>
      <c r="O391" s="90">
        <v>1.0</v>
      </c>
      <c r="P391" s="90">
        <v>0.0</v>
      </c>
      <c r="Q391" s="90">
        <v>0.0</v>
      </c>
      <c r="R391" s="90">
        <v>0.0</v>
      </c>
      <c r="S391" s="90">
        <v>0.0</v>
      </c>
      <c r="T391" s="90">
        <v>0.0</v>
      </c>
      <c r="U391" s="90">
        <v>4.0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90">
        <v>113.0</v>
      </c>
      <c r="B392" s="90"/>
      <c r="C392" s="90" t="s">
        <v>754</v>
      </c>
      <c r="D392" s="90" t="s">
        <v>144</v>
      </c>
      <c r="E392" s="184">
        <v>35756.0</v>
      </c>
      <c r="F392" s="109">
        <v>29.0</v>
      </c>
      <c r="G392" s="90" t="s">
        <v>750</v>
      </c>
      <c r="H392" s="90" t="s">
        <v>751</v>
      </c>
      <c r="I392" s="90">
        <v>0.0</v>
      </c>
      <c r="J392" s="90">
        <v>1.0</v>
      </c>
      <c r="K392" s="90">
        <v>0.0</v>
      </c>
      <c r="L392" s="90">
        <v>0.0</v>
      </c>
      <c r="M392" s="90">
        <v>1.0</v>
      </c>
      <c r="N392" s="90">
        <v>0.0</v>
      </c>
      <c r="O392" s="90">
        <v>0.0</v>
      </c>
      <c r="P392" s="90">
        <v>0.0</v>
      </c>
      <c r="Q392" s="90">
        <v>1.0</v>
      </c>
      <c r="R392" s="90">
        <v>0.0</v>
      </c>
      <c r="S392" s="90">
        <v>0.0</v>
      </c>
      <c r="T392" s="90">
        <v>0.0</v>
      </c>
      <c r="U392" s="90">
        <v>3.0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90">
        <v>114.0</v>
      </c>
      <c r="B393" s="90"/>
      <c r="C393" s="90" t="s">
        <v>363</v>
      </c>
      <c r="D393" s="90" t="s">
        <v>136</v>
      </c>
      <c r="E393" s="184">
        <v>26859.0</v>
      </c>
      <c r="F393" s="109">
        <v>53.0</v>
      </c>
      <c r="G393" s="90" t="s">
        <v>364</v>
      </c>
      <c r="H393" s="90" t="s">
        <v>365</v>
      </c>
      <c r="I393" s="90">
        <v>1.0</v>
      </c>
      <c r="J393" s="90">
        <v>0.0</v>
      </c>
      <c r="K393" s="90">
        <v>0.0</v>
      </c>
      <c r="L393" s="90">
        <v>1.0</v>
      </c>
      <c r="M393" s="90">
        <v>0.0</v>
      </c>
      <c r="N393" s="90">
        <v>0.0</v>
      </c>
      <c r="O393" s="90">
        <v>1.0</v>
      </c>
      <c r="P393" s="90">
        <v>1.0</v>
      </c>
      <c r="Q393" s="90">
        <v>1.0</v>
      </c>
      <c r="R393" s="90">
        <v>0.0</v>
      </c>
      <c r="S393" s="90">
        <v>0.0</v>
      </c>
      <c r="T393" s="90">
        <v>1.0</v>
      </c>
      <c r="U393" s="90">
        <v>6.0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90">
        <v>115.0</v>
      </c>
      <c r="B394" s="90"/>
      <c r="C394" s="90" t="s">
        <v>366</v>
      </c>
      <c r="D394" s="90" t="s">
        <v>144</v>
      </c>
      <c r="E394" s="184">
        <v>27958.0</v>
      </c>
      <c r="F394" s="109">
        <v>50.0</v>
      </c>
      <c r="G394" s="90" t="s">
        <v>367</v>
      </c>
      <c r="H394" s="90" t="s">
        <v>368</v>
      </c>
      <c r="I394" s="90">
        <v>0.0</v>
      </c>
      <c r="J394" s="90">
        <v>0.0</v>
      </c>
      <c r="K394" s="90">
        <v>1.0</v>
      </c>
      <c r="L394" s="90">
        <v>1.0</v>
      </c>
      <c r="M394" s="90">
        <v>0.0</v>
      </c>
      <c r="N394" s="90">
        <v>1.0</v>
      </c>
      <c r="O394" s="90">
        <v>0.0</v>
      </c>
      <c r="P394" s="90">
        <v>0.0</v>
      </c>
      <c r="Q394" s="90">
        <v>0.0</v>
      </c>
      <c r="R394" s="90">
        <v>1.0</v>
      </c>
      <c r="S394" s="90">
        <v>1.0</v>
      </c>
      <c r="T394" s="90">
        <v>0.0</v>
      </c>
      <c r="U394" s="90">
        <v>5.0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90">
        <v>116.0</v>
      </c>
      <c r="B395" s="90"/>
      <c r="C395" s="90" t="s">
        <v>755</v>
      </c>
      <c r="D395" s="90" t="s">
        <v>136</v>
      </c>
      <c r="E395" s="184">
        <v>37433.0</v>
      </c>
      <c r="F395" s="109">
        <v>23.0</v>
      </c>
      <c r="G395" s="90" t="s">
        <v>756</v>
      </c>
      <c r="H395" s="90" t="s">
        <v>363</v>
      </c>
      <c r="I395" s="90">
        <v>0.0</v>
      </c>
      <c r="J395" s="90">
        <v>0.0</v>
      </c>
      <c r="K395" s="90">
        <v>0.0</v>
      </c>
      <c r="L395" s="90">
        <v>0.0</v>
      </c>
      <c r="M395" s="90">
        <v>1.0</v>
      </c>
      <c r="N395" s="90">
        <v>0.0</v>
      </c>
      <c r="O395" s="90">
        <v>0.0</v>
      </c>
      <c r="P395" s="90">
        <v>1.0</v>
      </c>
      <c r="Q395" s="90">
        <v>1.0</v>
      </c>
      <c r="R395" s="90" t="s">
        <v>757</v>
      </c>
      <c r="S395" s="90">
        <v>0.0</v>
      </c>
      <c r="T395" s="90">
        <v>0.0</v>
      </c>
      <c r="U395" s="90">
        <v>3.0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90">
        <v>117.0</v>
      </c>
      <c r="B396" s="90"/>
      <c r="C396" s="90" t="s">
        <v>758</v>
      </c>
      <c r="D396" s="90" t="s">
        <v>136</v>
      </c>
      <c r="E396" s="184">
        <v>32550.0</v>
      </c>
      <c r="F396" s="109">
        <v>37.0</v>
      </c>
      <c r="G396" s="90" t="s">
        <v>364</v>
      </c>
      <c r="H396" s="90" t="s">
        <v>365</v>
      </c>
      <c r="I396" s="90">
        <v>0.0</v>
      </c>
      <c r="J396" s="90">
        <v>0.0</v>
      </c>
      <c r="K396" s="90">
        <v>1.0</v>
      </c>
      <c r="L396" s="90">
        <v>1.0</v>
      </c>
      <c r="M396" s="90">
        <v>0.0</v>
      </c>
      <c r="N396" s="90">
        <v>0.0</v>
      </c>
      <c r="O396" s="90">
        <v>0.0</v>
      </c>
      <c r="P396" s="90">
        <v>0.0</v>
      </c>
      <c r="Q396" s="90">
        <v>1.0</v>
      </c>
      <c r="R396" s="90">
        <v>0.0</v>
      </c>
      <c r="S396" s="90">
        <v>0.0</v>
      </c>
      <c r="T396" s="90">
        <v>1.0</v>
      </c>
      <c r="U396" s="90">
        <v>4.0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90">
        <v>118.0</v>
      </c>
      <c r="B397" s="90"/>
      <c r="C397" s="90" t="s">
        <v>759</v>
      </c>
      <c r="D397" s="90" t="s">
        <v>144</v>
      </c>
      <c r="E397" s="184">
        <v>33283.0</v>
      </c>
      <c r="F397" s="109">
        <v>35.0</v>
      </c>
      <c r="G397" s="90" t="s">
        <v>760</v>
      </c>
      <c r="H397" s="90" t="s">
        <v>761</v>
      </c>
      <c r="I397" s="90">
        <v>0.0</v>
      </c>
      <c r="J397" s="90">
        <v>0.0</v>
      </c>
      <c r="K397" s="90">
        <v>1.0</v>
      </c>
      <c r="L397" s="90">
        <v>0.0</v>
      </c>
      <c r="M397" s="90">
        <v>0.0</v>
      </c>
      <c r="N397" s="90">
        <v>0.0</v>
      </c>
      <c r="O397" s="90">
        <v>0.0</v>
      </c>
      <c r="P397" s="90">
        <v>0.0</v>
      </c>
      <c r="Q397" s="90">
        <v>1.0</v>
      </c>
      <c r="R397" s="90">
        <v>1.0</v>
      </c>
      <c r="S397" s="90">
        <v>1.0</v>
      </c>
      <c r="T397" s="90">
        <v>0.0</v>
      </c>
      <c r="U397" s="90">
        <v>4.0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90">
        <v>119.0</v>
      </c>
      <c r="B398" s="90"/>
      <c r="C398" s="90" t="s">
        <v>762</v>
      </c>
      <c r="D398" s="90" t="s">
        <v>136</v>
      </c>
      <c r="E398" s="184">
        <v>28572.0</v>
      </c>
      <c r="F398" s="109">
        <v>48.0</v>
      </c>
      <c r="G398" s="90" t="s">
        <v>763</v>
      </c>
      <c r="H398" s="90" t="s">
        <v>764</v>
      </c>
      <c r="I398" s="90">
        <v>0.0</v>
      </c>
      <c r="J398" s="90">
        <v>1.0</v>
      </c>
      <c r="K398" s="90">
        <v>0.0</v>
      </c>
      <c r="L398" s="90">
        <v>0.0</v>
      </c>
      <c r="M398" s="90">
        <v>0.0</v>
      </c>
      <c r="N398" s="90">
        <v>0.0</v>
      </c>
      <c r="O398" s="90">
        <v>0.0</v>
      </c>
      <c r="P398" s="90">
        <v>1.0</v>
      </c>
      <c r="Q398" s="90">
        <v>1.0</v>
      </c>
      <c r="R398" s="90">
        <v>0.0</v>
      </c>
      <c r="S398" s="90">
        <v>0.0</v>
      </c>
      <c r="T398" s="90">
        <v>0.0</v>
      </c>
      <c r="U398" s="90">
        <v>3.0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90">
        <v>120.0</v>
      </c>
      <c r="B399" s="90"/>
      <c r="C399" s="90" t="s">
        <v>765</v>
      </c>
      <c r="D399" s="90" t="s">
        <v>144</v>
      </c>
      <c r="E399" s="184">
        <v>28657.0</v>
      </c>
      <c r="F399" s="109">
        <v>48.0</v>
      </c>
      <c r="G399" s="90" t="s">
        <v>766</v>
      </c>
      <c r="H399" s="90" t="s">
        <v>767</v>
      </c>
      <c r="I399" s="90">
        <v>1.0</v>
      </c>
      <c r="J399" s="90">
        <v>1.0</v>
      </c>
      <c r="K399" s="90">
        <v>0.0</v>
      </c>
      <c r="L399" s="90">
        <v>1.0</v>
      </c>
      <c r="M399" s="90">
        <v>0.0</v>
      </c>
      <c r="N399" s="90">
        <v>0.0</v>
      </c>
      <c r="O399" s="90">
        <v>1.0</v>
      </c>
      <c r="P399" s="90">
        <v>0.0</v>
      </c>
      <c r="Q399" s="90">
        <v>0.0</v>
      </c>
      <c r="R399" s="90">
        <v>1.0</v>
      </c>
      <c r="S399" s="90">
        <v>1.0</v>
      </c>
      <c r="T399" s="90">
        <v>0.0</v>
      </c>
      <c r="U399" s="90">
        <v>6.0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90">
        <v>121.0</v>
      </c>
      <c r="B400" s="90"/>
      <c r="C400" s="90" t="s">
        <v>768</v>
      </c>
      <c r="D400" s="90" t="s">
        <v>136</v>
      </c>
      <c r="E400" s="184">
        <v>37278.0</v>
      </c>
      <c r="F400" s="109">
        <v>24.0</v>
      </c>
      <c r="G400" s="90" t="s">
        <v>765</v>
      </c>
      <c r="H400" s="90" t="s">
        <v>751</v>
      </c>
      <c r="I400" s="90">
        <v>1.0</v>
      </c>
      <c r="J400" s="90">
        <v>0.0</v>
      </c>
      <c r="K400" s="90">
        <v>0.0</v>
      </c>
      <c r="L400" s="90">
        <v>0.0</v>
      </c>
      <c r="M400" s="90">
        <v>0.0</v>
      </c>
      <c r="N400" s="90">
        <v>1.0</v>
      </c>
      <c r="O400" s="90">
        <v>1.0</v>
      </c>
      <c r="P400" s="90">
        <v>0.0</v>
      </c>
      <c r="Q400" s="90">
        <v>0.0</v>
      </c>
      <c r="R400" s="90">
        <v>0.0</v>
      </c>
      <c r="S400" s="90">
        <v>0.0</v>
      </c>
      <c r="T400" s="90">
        <v>0.0</v>
      </c>
      <c r="U400" s="90">
        <v>3.0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90">
        <v>122.0</v>
      </c>
      <c r="B401" s="90"/>
      <c r="C401" s="90" t="s">
        <v>769</v>
      </c>
      <c r="D401" s="90" t="s">
        <v>144</v>
      </c>
      <c r="E401" s="184">
        <v>25828.0</v>
      </c>
      <c r="F401" s="109">
        <v>56.0</v>
      </c>
      <c r="G401" s="90" t="s">
        <v>520</v>
      </c>
      <c r="H401" s="90" t="s">
        <v>521</v>
      </c>
      <c r="I401" s="90">
        <v>0.0</v>
      </c>
      <c r="J401" s="90">
        <v>0.0</v>
      </c>
      <c r="K401" s="90">
        <v>1.0</v>
      </c>
      <c r="L401" s="90">
        <v>0.0</v>
      </c>
      <c r="M401" s="90">
        <v>1.0</v>
      </c>
      <c r="N401" s="90">
        <v>1.0</v>
      </c>
      <c r="O401" s="90">
        <v>1.0</v>
      </c>
      <c r="P401" s="90">
        <v>0.0</v>
      </c>
      <c r="Q401" s="90">
        <v>1.0</v>
      </c>
      <c r="R401" s="90">
        <v>0.0</v>
      </c>
      <c r="S401" s="90">
        <v>0.0</v>
      </c>
      <c r="T401" s="90">
        <v>0.0</v>
      </c>
      <c r="U401" s="90">
        <v>5.0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90">
        <v>123.0</v>
      </c>
      <c r="B402" s="90"/>
      <c r="C402" s="90" t="s">
        <v>512</v>
      </c>
      <c r="D402" s="90" t="s">
        <v>144</v>
      </c>
      <c r="E402" s="184">
        <v>25826.0</v>
      </c>
      <c r="F402" s="109">
        <v>56.0</v>
      </c>
      <c r="G402" s="90" t="s">
        <v>513</v>
      </c>
      <c r="H402" s="90" t="s">
        <v>733</v>
      </c>
      <c r="I402" s="90">
        <v>0.0</v>
      </c>
      <c r="J402" s="90">
        <v>0.0</v>
      </c>
      <c r="K402" s="90">
        <v>0.0</v>
      </c>
      <c r="L402" s="90">
        <v>1.0</v>
      </c>
      <c r="M402" s="90">
        <v>1.0</v>
      </c>
      <c r="N402" s="90">
        <v>0.0</v>
      </c>
      <c r="O402" s="90">
        <v>0.0</v>
      </c>
      <c r="P402" s="90">
        <v>0.0</v>
      </c>
      <c r="Q402" s="90">
        <v>0.0</v>
      </c>
      <c r="R402" s="90">
        <v>0.0</v>
      </c>
      <c r="S402" s="90">
        <v>0.0</v>
      </c>
      <c r="T402" s="90">
        <v>1.0</v>
      </c>
      <c r="U402" s="90">
        <v>3.0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90">
        <v>124.0</v>
      </c>
      <c r="B403" s="90"/>
      <c r="C403" s="90" t="s">
        <v>515</v>
      </c>
      <c r="D403" s="90" t="s">
        <v>136</v>
      </c>
      <c r="E403" s="184">
        <v>37761.0</v>
      </c>
      <c r="F403" s="109">
        <v>22.0</v>
      </c>
      <c r="G403" s="90" t="s">
        <v>512</v>
      </c>
      <c r="H403" s="90" t="s">
        <v>373</v>
      </c>
      <c r="I403" s="90">
        <v>0.0</v>
      </c>
      <c r="J403" s="90">
        <v>0.0</v>
      </c>
      <c r="K403" s="90">
        <v>0.0</v>
      </c>
      <c r="L403" s="90">
        <v>1.0</v>
      </c>
      <c r="M403" s="90">
        <v>0.0</v>
      </c>
      <c r="N403" s="90">
        <v>0.0</v>
      </c>
      <c r="O403" s="90">
        <v>1.0</v>
      </c>
      <c r="P403" s="90">
        <v>1.0</v>
      </c>
      <c r="Q403" s="90">
        <v>0.0</v>
      </c>
      <c r="R403" s="90">
        <v>1.0</v>
      </c>
      <c r="S403" s="90">
        <v>0.0</v>
      </c>
      <c r="T403" s="90">
        <v>0.0</v>
      </c>
      <c r="U403" s="90">
        <v>4.0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90">
        <v>125.0</v>
      </c>
      <c r="B404" s="90"/>
      <c r="C404" s="90" t="s">
        <v>455</v>
      </c>
      <c r="D404" s="90" t="s">
        <v>136</v>
      </c>
      <c r="E404" s="184">
        <v>27458.0</v>
      </c>
      <c r="F404" s="109">
        <v>51.0</v>
      </c>
      <c r="G404" s="90" t="s">
        <v>456</v>
      </c>
      <c r="H404" s="90" t="s">
        <v>457</v>
      </c>
      <c r="I404" s="90">
        <v>0.0</v>
      </c>
      <c r="J404" s="90">
        <v>1.0</v>
      </c>
      <c r="K404" s="90">
        <v>1.0</v>
      </c>
      <c r="L404" s="90">
        <v>0.0</v>
      </c>
      <c r="M404" s="90">
        <v>0.0</v>
      </c>
      <c r="N404" s="90">
        <v>0.0</v>
      </c>
      <c r="O404" s="90">
        <v>0.0</v>
      </c>
      <c r="P404" s="90">
        <v>1.0</v>
      </c>
      <c r="Q404" s="90">
        <v>1.0</v>
      </c>
      <c r="R404" s="90">
        <v>1.0</v>
      </c>
      <c r="S404" s="90">
        <v>0.0</v>
      </c>
      <c r="T404" s="90">
        <v>0.0</v>
      </c>
      <c r="U404" s="90">
        <v>5.0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90">
        <v>126.0</v>
      </c>
      <c r="B405" s="90"/>
      <c r="C405" s="90" t="s">
        <v>458</v>
      </c>
      <c r="D405" s="90" t="s">
        <v>144</v>
      </c>
      <c r="E405" s="184">
        <v>28222.0</v>
      </c>
      <c r="F405" s="109">
        <v>49.0</v>
      </c>
      <c r="G405" s="90" t="s">
        <v>459</v>
      </c>
      <c r="H405" s="90" t="s">
        <v>770</v>
      </c>
      <c r="I405" s="90">
        <v>1.0</v>
      </c>
      <c r="J405" s="90">
        <v>1.0</v>
      </c>
      <c r="K405" s="90">
        <v>0.0</v>
      </c>
      <c r="L405" s="90">
        <v>0.0</v>
      </c>
      <c r="M405" s="90">
        <v>1.0</v>
      </c>
      <c r="N405" s="90">
        <v>0.0</v>
      </c>
      <c r="O405" s="90">
        <v>0.0</v>
      </c>
      <c r="P405" s="90">
        <v>0.0</v>
      </c>
      <c r="Q405" s="90">
        <v>1.0</v>
      </c>
      <c r="R405" s="90">
        <v>0.0</v>
      </c>
      <c r="S405" s="90">
        <v>1.0</v>
      </c>
      <c r="T405" s="90">
        <v>1.0</v>
      </c>
      <c r="U405" s="90">
        <v>6.0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90">
        <v>127.0</v>
      </c>
      <c r="B406" s="90"/>
      <c r="C406" s="90" t="s">
        <v>209</v>
      </c>
      <c r="D406" s="90" t="s">
        <v>136</v>
      </c>
      <c r="E406" s="184">
        <v>32803.0</v>
      </c>
      <c r="F406" s="109">
        <v>37.0</v>
      </c>
      <c r="G406" s="90" t="s">
        <v>517</v>
      </c>
      <c r="H406" s="90" t="s">
        <v>518</v>
      </c>
      <c r="I406" s="90">
        <v>1.0</v>
      </c>
      <c r="J406" s="90">
        <v>0.0</v>
      </c>
      <c r="K406" s="90">
        <v>0.0</v>
      </c>
      <c r="L406" s="90">
        <v>1.0</v>
      </c>
      <c r="M406" s="90">
        <v>0.0</v>
      </c>
      <c r="N406" s="90">
        <v>1.0</v>
      </c>
      <c r="O406" s="90">
        <v>1.0</v>
      </c>
      <c r="P406" s="90">
        <v>0.0</v>
      </c>
      <c r="Q406" s="90">
        <v>0.0</v>
      </c>
      <c r="R406" s="90">
        <v>0.0</v>
      </c>
      <c r="S406" s="90">
        <v>1.0</v>
      </c>
      <c r="T406" s="90">
        <v>1.0</v>
      </c>
      <c r="U406" s="90">
        <v>6.0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90">
        <v>128.0</v>
      </c>
      <c r="B407" s="90"/>
      <c r="C407" s="90" t="s">
        <v>208</v>
      </c>
      <c r="D407" s="90" t="s">
        <v>144</v>
      </c>
      <c r="E407" s="184">
        <v>33824.0</v>
      </c>
      <c r="F407" s="109">
        <v>34.0</v>
      </c>
      <c r="G407" s="90" t="s">
        <v>771</v>
      </c>
      <c r="H407" s="90" t="s">
        <v>772</v>
      </c>
      <c r="I407" s="90">
        <v>0.0</v>
      </c>
      <c r="J407" s="90">
        <v>1.0</v>
      </c>
      <c r="K407" s="90">
        <v>0.0</v>
      </c>
      <c r="L407" s="90">
        <v>0.0</v>
      </c>
      <c r="M407" s="90">
        <v>0.0</v>
      </c>
      <c r="N407" s="90">
        <v>1.0</v>
      </c>
      <c r="O407" s="90">
        <v>0.0</v>
      </c>
      <c r="P407" s="90">
        <v>0.0</v>
      </c>
      <c r="Q407" s="90">
        <v>0.0</v>
      </c>
      <c r="R407" s="90">
        <v>1.0</v>
      </c>
      <c r="S407" s="90">
        <v>0.0</v>
      </c>
      <c r="T407" s="90">
        <v>0.0</v>
      </c>
      <c r="U407" s="90">
        <v>3.0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90">
        <v>129.0</v>
      </c>
      <c r="B408" s="90"/>
      <c r="C408" s="90" t="s">
        <v>517</v>
      </c>
      <c r="D408" s="90" t="s">
        <v>144</v>
      </c>
      <c r="E408" s="184">
        <v>26120.0</v>
      </c>
      <c r="F408" s="109">
        <v>55.0</v>
      </c>
      <c r="G408" s="90" t="s">
        <v>773</v>
      </c>
      <c r="H408" s="90" t="s">
        <v>774</v>
      </c>
      <c r="I408" s="90">
        <v>1.0</v>
      </c>
      <c r="J408" s="90">
        <v>0.0</v>
      </c>
      <c r="K408" s="90">
        <v>0.0</v>
      </c>
      <c r="L408" s="90">
        <v>0.0</v>
      </c>
      <c r="M408" s="90">
        <v>1.0</v>
      </c>
      <c r="N408" s="90">
        <v>0.0</v>
      </c>
      <c r="O408" s="90">
        <v>0.0</v>
      </c>
      <c r="P408" s="90">
        <v>0.0</v>
      </c>
      <c r="Q408" s="90">
        <v>0.0</v>
      </c>
      <c r="R408" s="90">
        <v>0.0</v>
      </c>
      <c r="S408" s="90">
        <v>0.0</v>
      </c>
      <c r="T408" s="90">
        <v>1.0</v>
      </c>
      <c r="U408" s="90">
        <v>3.0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90">
        <v>130.0</v>
      </c>
      <c r="B409" s="90"/>
      <c r="C409" s="90" t="s">
        <v>127</v>
      </c>
      <c r="D409" s="90" t="s">
        <v>136</v>
      </c>
      <c r="E409" s="184">
        <v>35584.0</v>
      </c>
      <c r="F409" s="109">
        <v>29.0</v>
      </c>
      <c r="G409" s="90" t="s">
        <v>517</v>
      </c>
      <c r="H409" s="90" t="s">
        <v>518</v>
      </c>
      <c r="I409" s="90">
        <v>0.0</v>
      </c>
      <c r="J409" s="90">
        <v>0.0</v>
      </c>
      <c r="K409" s="90">
        <v>0.0</v>
      </c>
      <c r="L409" s="90">
        <v>0.0</v>
      </c>
      <c r="M409" s="90">
        <v>1.0</v>
      </c>
      <c r="N409" s="90">
        <v>0.0</v>
      </c>
      <c r="O409" s="90">
        <v>0.0</v>
      </c>
      <c r="P409" s="90">
        <v>0.0</v>
      </c>
      <c r="Q409" s="90">
        <v>0.0</v>
      </c>
      <c r="R409" s="90">
        <v>0.0</v>
      </c>
      <c r="S409" s="90">
        <v>0.0</v>
      </c>
      <c r="T409" s="90">
        <v>1.0</v>
      </c>
      <c r="U409" s="90">
        <v>2.0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90">
        <v>131.0</v>
      </c>
      <c r="B410" s="90"/>
      <c r="C410" s="90" t="s">
        <v>175</v>
      </c>
      <c r="D410" s="90" t="s">
        <v>136</v>
      </c>
      <c r="E410" s="184">
        <v>33749.0</v>
      </c>
      <c r="F410" s="109">
        <v>34.0</v>
      </c>
      <c r="G410" s="90" t="s">
        <v>516</v>
      </c>
      <c r="H410" s="90" t="s">
        <v>300</v>
      </c>
      <c r="I410" s="90">
        <v>0.0</v>
      </c>
      <c r="J410" s="90">
        <v>0.0</v>
      </c>
      <c r="K410" s="90">
        <v>0.0</v>
      </c>
      <c r="L410" s="90">
        <v>1.0</v>
      </c>
      <c r="M410" s="90">
        <v>1.0</v>
      </c>
      <c r="N410" s="90">
        <v>0.0</v>
      </c>
      <c r="O410" s="90">
        <v>1.0</v>
      </c>
      <c r="P410" s="90">
        <v>1.0</v>
      </c>
      <c r="Q410" s="90">
        <v>0.0</v>
      </c>
      <c r="R410" s="90">
        <v>0.0</v>
      </c>
      <c r="S410" s="90">
        <v>0.0</v>
      </c>
      <c r="T410" s="90">
        <v>1.0</v>
      </c>
      <c r="U410" s="90">
        <v>5.0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90">
        <v>132.0</v>
      </c>
      <c r="B411" s="90"/>
      <c r="C411" s="90" t="s">
        <v>174</v>
      </c>
      <c r="D411" s="90" t="s">
        <v>144</v>
      </c>
      <c r="E411" s="184">
        <v>34081.0</v>
      </c>
      <c r="F411" s="109">
        <v>33.0</v>
      </c>
      <c r="G411" s="90" t="s">
        <v>517</v>
      </c>
      <c r="H411" s="90" t="s">
        <v>518</v>
      </c>
      <c r="I411" s="90">
        <v>1.0</v>
      </c>
      <c r="J411" s="90">
        <v>1.0</v>
      </c>
      <c r="K411" s="90">
        <v>0.0</v>
      </c>
      <c r="L411" s="90">
        <v>0.0</v>
      </c>
      <c r="M411" s="90">
        <v>0.0</v>
      </c>
      <c r="N411" s="90">
        <v>1.0</v>
      </c>
      <c r="O411" s="90">
        <v>0.0</v>
      </c>
      <c r="P411" s="90">
        <v>0.0</v>
      </c>
      <c r="Q411" s="90">
        <v>1.0</v>
      </c>
      <c r="R411" s="90">
        <v>0.0</v>
      </c>
      <c r="S411" s="90">
        <v>1.0</v>
      </c>
      <c r="T411" s="90">
        <v>0.0</v>
      </c>
      <c r="U411" s="90">
        <v>5.0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90">
        <v>133.0</v>
      </c>
      <c r="B412" s="90"/>
      <c r="C412" s="90" t="s">
        <v>276</v>
      </c>
      <c r="D412" s="90" t="s">
        <v>144</v>
      </c>
      <c r="E412" s="184">
        <v>32356.0</v>
      </c>
      <c r="F412" s="109">
        <v>38.0</v>
      </c>
      <c r="G412" s="90" t="s">
        <v>775</v>
      </c>
      <c r="H412" s="90" t="s">
        <v>776</v>
      </c>
      <c r="I412" s="90">
        <v>0.0</v>
      </c>
      <c r="J412" s="90">
        <v>0.0</v>
      </c>
      <c r="K412" s="90">
        <v>1.0</v>
      </c>
      <c r="L412" s="90">
        <v>0.0</v>
      </c>
      <c r="M412" s="90">
        <v>0.0</v>
      </c>
      <c r="N412" s="90">
        <v>0.0</v>
      </c>
      <c r="O412" s="90">
        <v>1.0</v>
      </c>
      <c r="P412" s="90">
        <v>0.0</v>
      </c>
      <c r="Q412" s="90">
        <v>0.0</v>
      </c>
      <c r="R412" s="90">
        <v>0.0</v>
      </c>
      <c r="S412" s="90">
        <v>1.0</v>
      </c>
      <c r="T412" s="90">
        <v>0.0</v>
      </c>
      <c r="U412" s="90">
        <v>3.0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90">
        <v>134.0</v>
      </c>
      <c r="B413" s="90"/>
      <c r="C413" s="90" t="s">
        <v>777</v>
      </c>
      <c r="D413" s="90" t="s">
        <v>136</v>
      </c>
      <c r="E413" s="184">
        <v>31173.0</v>
      </c>
      <c r="F413" s="109">
        <v>41.0</v>
      </c>
      <c r="G413" s="90" t="s">
        <v>778</v>
      </c>
      <c r="H413" s="90" t="s">
        <v>309</v>
      </c>
      <c r="I413" s="90">
        <v>0.0</v>
      </c>
      <c r="J413" s="90">
        <v>0.0</v>
      </c>
      <c r="K413" s="90">
        <v>0.0</v>
      </c>
      <c r="L413" s="90">
        <v>1.0</v>
      </c>
      <c r="M413" s="90">
        <v>1.0</v>
      </c>
      <c r="N413" s="90">
        <v>1.0</v>
      </c>
      <c r="O413" s="90">
        <v>0.0</v>
      </c>
      <c r="P413" s="90">
        <v>0.0</v>
      </c>
      <c r="Q413" s="90">
        <v>0.0</v>
      </c>
      <c r="R413" s="90">
        <v>1.0</v>
      </c>
      <c r="S413" s="90">
        <v>0.0</v>
      </c>
      <c r="T413" s="90">
        <v>1.0</v>
      </c>
      <c r="U413" s="90">
        <v>5.0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90">
        <v>135.0</v>
      </c>
      <c r="B414" s="90"/>
      <c r="C414" s="90" t="s">
        <v>172</v>
      </c>
      <c r="D414" s="90" t="s">
        <v>136</v>
      </c>
      <c r="E414" s="186">
        <v>37439.0</v>
      </c>
      <c r="F414" s="109">
        <v>23.0</v>
      </c>
      <c r="G414" s="90" t="s">
        <v>510</v>
      </c>
      <c r="H414" s="90" t="s">
        <v>511</v>
      </c>
      <c r="I414" s="90">
        <v>1.0</v>
      </c>
      <c r="J414" s="90">
        <v>1.0</v>
      </c>
      <c r="K414" s="90">
        <v>0.0</v>
      </c>
      <c r="L414" s="90">
        <v>0.0</v>
      </c>
      <c r="M414" s="90">
        <v>0.0</v>
      </c>
      <c r="N414" s="90">
        <v>0.0</v>
      </c>
      <c r="O414" s="90">
        <v>0.0</v>
      </c>
      <c r="P414" s="90">
        <v>1.0</v>
      </c>
      <c r="Q414" s="90">
        <v>1.0</v>
      </c>
      <c r="R414" s="90">
        <v>0.0</v>
      </c>
      <c r="S414" s="90">
        <v>0.0</v>
      </c>
      <c r="T414" s="90">
        <v>0.0</v>
      </c>
      <c r="U414" s="90">
        <v>4.0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90">
        <v>136.0</v>
      </c>
      <c r="B415" s="90"/>
      <c r="C415" s="90" t="s">
        <v>779</v>
      </c>
      <c r="D415" s="90" t="s">
        <v>144</v>
      </c>
      <c r="E415" s="186">
        <v>38171.0</v>
      </c>
      <c r="F415" s="109">
        <v>21.0</v>
      </c>
      <c r="G415" s="90" t="s">
        <v>780</v>
      </c>
      <c r="H415" s="90" t="s">
        <v>494</v>
      </c>
      <c r="I415" s="90">
        <v>0.0</v>
      </c>
      <c r="J415" s="90">
        <v>0.0</v>
      </c>
      <c r="K415" s="90">
        <v>0.0</v>
      </c>
      <c r="L415" s="90">
        <v>0.0</v>
      </c>
      <c r="M415" s="90">
        <v>1.0</v>
      </c>
      <c r="N415" s="90">
        <v>1.0</v>
      </c>
      <c r="O415" s="90">
        <v>1.0</v>
      </c>
      <c r="P415" s="90">
        <v>0.0</v>
      </c>
      <c r="Q415" s="90">
        <v>0.0</v>
      </c>
      <c r="R415" s="90">
        <v>0.0</v>
      </c>
      <c r="S415" s="90">
        <v>1.0</v>
      </c>
      <c r="T415" s="90">
        <v>1.0</v>
      </c>
      <c r="U415" s="90">
        <v>5.0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90">
        <v>137.0</v>
      </c>
      <c r="B416" s="90"/>
      <c r="C416" s="90" t="s">
        <v>494</v>
      </c>
      <c r="D416" s="90" t="s">
        <v>136</v>
      </c>
      <c r="E416" s="186">
        <v>29075.0</v>
      </c>
      <c r="F416" s="109">
        <v>47.0</v>
      </c>
      <c r="G416" s="90" t="s">
        <v>495</v>
      </c>
      <c r="H416" s="90" t="s">
        <v>496</v>
      </c>
      <c r="I416" s="90">
        <v>0.0</v>
      </c>
      <c r="J416" s="90">
        <v>0.0</v>
      </c>
      <c r="K416" s="90">
        <v>0.0</v>
      </c>
      <c r="L416" s="90">
        <v>0.0</v>
      </c>
      <c r="M416" s="90">
        <v>1.0</v>
      </c>
      <c r="N416" s="90">
        <v>1.0</v>
      </c>
      <c r="O416" s="90">
        <v>1.0</v>
      </c>
      <c r="P416" s="90">
        <v>0.0</v>
      </c>
      <c r="Q416" s="90">
        <v>0.0</v>
      </c>
      <c r="R416" s="90">
        <v>1.0</v>
      </c>
      <c r="S416" s="90">
        <v>1.0</v>
      </c>
      <c r="T416" s="90">
        <v>0.0</v>
      </c>
      <c r="U416" s="90">
        <v>5.0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90">
        <v>138.0</v>
      </c>
      <c r="B417" s="90"/>
      <c r="C417" s="90" t="s">
        <v>780</v>
      </c>
      <c r="D417" s="90" t="s">
        <v>144</v>
      </c>
      <c r="E417" s="186">
        <v>29890.0</v>
      </c>
      <c r="F417" s="109">
        <v>44.0</v>
      </c>
      <c r="G417" s="90" t="s">
        <v>468</v>
      </c>
      <c r="H417" s="90" t="s">
        <v>469</v>
      </c>
      <c r="I417" s="90">
        <v>0.0</v>
      </c>
      <c r="J417" s="90">
        <v>0.0</v>
      </c>
      <c r="K417" s="90">
        <v>0.0</v>
      </c>
      <c r="L417" s="90">
        <v>1.0</v>
      </c>
      <c r="M417" s="90">
        <v>0.0</v>
      </c>
      <c r="N417" s="90">
        <v>0.0</v>
      </c>
      <c r="O417" s="90">
        <v>0.0</v>
      </c>
      <c r="P417" s="90">
        <v>1.0</v>
      </c>
      <c r="Q417" s="90">
        <v>1.0</v>
      </c>
      <c r="R417" s="90">
        <v>0.0</v>
      </c>
      <c r="S417" s="90">
        <v>0.0</v>
      </c>
      <c r="T417" s="90">
        <v>0.0</v>
      </c>
      <c r="U417" s="90">
        <v>3.0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90">
        <v>139.0</v>
      </c>
      <c r="B418" s="90"/>
      <c r="C418" s="90" t="s">
        <v>468</v>
      </c>
      <c r="D418" s="90" t="s">
        <v>144</v>
      </c>
      <c r="E418" s="186">
        <v>25108.0</v>
      </c>
      <c r="F418" s="109">
        <v>57.0</v>
      </c>
      <c r="G418" s="86"/>
      <c r="H418" s="86"/>
      <c r="I418" s="90">
        <v>1.0</v>
      </c>
      <c r="J418" s="90">
        <v>1.0</v>
      </c>
      <c r="K418" s="90">
        <v>0.0</v>
      </c>
      <c r="L418" s="90">
        <v>1.0</v>
      </c>
      <c r="M418" s="90">
        <v>0.0</v>
      </c>
      <c r="N418" s="90">
        <v>0.0</v>
      </c>
      <c r="O418" s="90">
        <v>0.0</v>
      </c>
      <c r="P418" s="90">
        <v>0.0</v>
      </c>
      <c r="Q418" s="90">
        <v>0.0</v>
      </c>
      <c r="R418" s="90">
        <v>1.0</v>
      </c>
      <c r="S418" s="90">
        <v>1.0</v>
      </c>
      <c r="T418" s="90">
        <v>1.0</v>
      </c>
      <c r="U418" s="90">
        <v>6.0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90">
        <v>140.0</v>
      </c>
      <c r="B419" s="90"/>
      <c r="C419" s="90" t="s">
        <v>781</v>
      </c>
      <c r="D419" s="90" t="s">
        <v>136</v>
      </c>
      <c r="E419" s="186">
        <v>29141.0</v>
      </c>
      <c r="F419" s="109">
        <v>46.0</v>
      </c>
      <c r="G419" s="90" t="s">
        <v>782</v>
      </c>
      <c r="H419" s="90" t="s">
        <v>783</v>
      </c>
      <c r="I419" s="90">
        <v>1.0</v>
      </c>
      <c r="J419" s="90">
        <v>1.0</v>
      </c>
      <c r="K419" s="90">
        <v>1.0</v>
      </c>
      <c r="L419" s="90">
        <v>0.0</v>
      </c>
      <c r="M419" s="90">
        <v>0.0</v>
      </c>
      <c r="N419" s="90">
        <v>0.0</v>
      </c>
      <c r="O419" s="90">
        <v>1.0</v>
      </c>
      <c r="P419" s="90">
        <v>1.0</v>
      </c>
      <c r="Q419" s="90">
        <v>0.0</v>
      </c>
      <c r="R419" s="90">
        <v>0.0</v>
      </c>
      <c r="S419" s="90">
        <v>0.0</v>
      </c>
      <c r="T419" s="90">
        <v>0.0</v>
      </c>
      <c r="U419" s="90">
        <v>5.0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90">
        <v>141.0</v>
      </c>
      <c r="B420" s="90"/>
      <c r="C420" s="90" t="s">
        <v>784</v>
      </c>
      <c r="D420" s="90" t="s">
        <v>144</v>
      </c>
      <c r="E420" s="186">
        <v>29772.0</v>
      </c>
      <c r="F420" s="109">
        <v>44.0</v>
      </c>
      <c r="G420" s="90" t="s">
        <v>468</v>
      </c>
      <c r="H420" s="90" t="s">
        <v>785</v>
      </c>
      <c r="I420" s="90">
        <v>1.0</v>
      </c>
      <c r="J420" s="90">
        <v>0.0</v>
      </c>
      <c r="K420" s="90">
        <v>0.0</v>
      </c>
      <c r="L420" s="90">
        <v>1.0</v>
      </c>
      <c r="M420" s="90">
        <v>1.0</v>
      </c>
      <c r="N420" s="90">
        <v>1.0</v>
      </c>
      <c r="O420" s="90">
        <v>0.0</v>
      </c>
      <c r="P420" s="90">
        <v>0.0</v>
      </c>
      <c r="Q420" s="90">
        <v>0.0</v>
      </c>
      <c r="R420" s="90">
        <v>0.0</v>
      </c>
      <c r="S420" s="90">
        <v>0.0</v>
      </c>
      <c r="T420" s="90">
        <v>1.0</v>
      </c>
      <c r="U420" s="90">
        <v>5.0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90">
        <v>142.0</v>
      </c>
      <c r="B421" s="90"/>
      <c r="C421" s="90" t="s">
        <v>786</v>
      </c>
      <c r="D421" s="90" t="s">
        <v>136</v>
      </c>
      <c r="E421" s="186">
        <v>26613.0</v>
      </c>
      <c r="F421" s="109">
        <v>53.0</v>
      </c>
      <c r="G421" s="90" t="s">
        <v>787</v>
      </c>
      <c r="H421" s="90" t="s">
        <v>788</v>
      </c>
      <c r="I421" s="90">
        <v>0.0</v>
      </c>
      <c r="J421" s="90">
        <v>0.0</v>
      </c>
      <c r="K421" s="90">
        <v>0.0</v>
      </c>
      <c r="L421" s="90">
        <v>1.0</v>
      </c>
      <c r="M421" s="90">
        <v>0.0</v>
      </c>
      <c r="N421" s="90">
        <v>0.0</v>
      </c>
      <c r="O421" s="90">
        <v>0.0</v>
      </c>
      <c r="P421" s="90">
        <v>0.0</v>
      </c>
      <c r="Q421" s="90">
        <v>1.0</v>
      </c>
      <c r="R421" s="90">
        <v>1.0</v>
      </c>
      <c r="S421" s="90">
        <v>0.0</v>
      </c>
      <c r="T421" s="90">
        <v>0.0</v>
      </c>
      <c r="U421" s="90">
        <v>3.0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90">
        <v>143.0</v>
      </c>
      <c r="B422" s="90"/>
      <c r="C422" s="90" t="s">
        <v>789</v>
      </c>
      <c r="D422" s="90" t="s">
        <v>144</v>
      </c>
      <c r="E422" s="186">
        <v>28549.0</v>
      </c>
      <c r="F422" s="109">
        <v>47.0</v>
      </c>
      <c r="G422" s="90" t="s">
        <v>790</v>
      </c>
      <c r="H422" s="90" t="s">
        <v>791</v>
      </c>
      <c r="I422" s="90">
        <v>0.0</v>
      </c>
      <c r="J422" s="90">
        <v>0.0</v>
      </c>
      <c r="K422" s="90">
        <v>0.0</v>
      </c>
      <c r="L422" s="90">
        <v>0.0</v>
      </c>
      <c r="M422" s="90">
        <v>1.0</v>
      </c>
      <c r="N422" s="90">
        <v>1.0</v>
      </c>
      <c r="O422" s="90">
        <v>1.0</v>
      </c>
      <c r="P422" s="90">
        <v>0.0</v>
      </c>
      <c r="Q422" s="90">
        <v>1.0</v>
      </c>
      <c r="R422" s="90">
        <v>1.0</v>
      </c>
      <c r="S422" s="90">
        <v>0.0</v>
      </c>
      <c r="T422" s="90">
        <v>0.0</v>
      </c>
      <c r="U422" s="90">
        <v>5.0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90">
        <v>144.0</v>
      </c>
      <c r="B423" s="90"/>
      <c r="C423" s="90" t="s">
        <v>792</v>
      </c>
      <c r="D423" s="90" t="s">
        <v>144</v>
      </c>
      <c r="E423" s="186">
        <v>38286.0</v>
      </c>
      <c r="F423" s="109">
        <v>21.0</v>
      </c>
      <c r="G423" s="90" t="s">
        <v>789</v>
      </c>
      <c r="H423" s="90" t="s">
        <v>786</v>
      </c>
      <c r="I423" s="90">
        <v>1.0</v>
      </c>
      <c r="J423" s="90">
        <v>1.0</v>
      </c>
      <c r="K423" s="90">
        <v>0.0</v>
      </c>
      <c r="L423" s="90">
        <v>0.0</v>
      </c>
      <c r="M423" s="90">
        <v>1.0</v>
      </c>
      <c r="N423" s="90">
        <v>0.0</v>
      </c>
      <c r="O423" s="90">
        <v>0.0</v>
      </c>
      <c r="P423" s="90">
        <v>0.0</v>
      </c>
      <c r="Q423" s="90">
        <v>1.0</v>
      </c>
      <c r="R423" s="90">
        <v>1.0</v>
      </c>
      <c r="S423" s="90">
        <v>1.0</v>
      </c>
      <c r="T423" s="90">
        <v>0.0</v>
      </c>
      <c r="U423" s="90">
        <v>6.0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90">
        <v>145.0</v>
      </c>
      <c r="B424" s="90"/>
      <c r="C424" s="90" t="s">
        <v>793</v>
      </c>
      <c r="D424" s="90" t="s">
        <v>136</v>
      </c>
      <c r="E424" s="186">
        <v>29695.0</v>
      </c>
      <c r="F424" s="109">
        <v>44.0</v>
      </c>
      <c r="G424" s="90" t="s">
        <v>794</v>
      </c>
      <c r="H424" s="90" t="s">
        <v>795</v>
      </c>
      <c r="I424" s="90">
        <v>0.0</v>
      </c>
      <c r="J424" s="90">
        <v>0.0</v>
      </c>
      <c r="K424" s="90">
        <v>0.0</v>
      </c>
      <c r="L424" s="90">
        <v>0.0</v>
      </c>
      <c r="M424" s="90">
        <v>0.0</v>
      </c>
      <c r="N424" s="90">
        <v>1.0</v>
      </c>
      <c r="O424" s="90">
        <v>1.0</v>
      </c>
      <c r="P424" s="90">
        <v>1.0</v>
      </c>
      <c r="Q424" s="90">
        <v>0.0</v>
      </c>
      <c r="R424" s="90">
        <v>0.0</v>
      </c>
      <c r="S424" s="90">
        <v>0.0</v>
      </c>
      <c r="T424" s="90">
        <v>1.0</v>
      </c>
      <c r="U424" s="90">
        <v>4.0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90">
        <v>146.0</v>
      </c>
      <c r="B425" s="90"/>
      <c r="C425" s="90" t="s">
        <v>796</v>
      </c>
      <c r="D425" s="90" t="s">
        <v>136</v>
      </c>
      <c r="E425" s="186">
        <v>37640.0</v>
      </c>
      <c r="F425" s="109">
        <v>22.0</v>
      </c>
      <c r="G425" s="90" t="s">
        <v>797</v>
      </c>
      <c r="H425" s="90" t="s">
        <v>793</v>
      </c>
      <c r="I425" s="90">
        <v>0.0</v>
      </c>
      <c r="J425" s="90">
        <v>0.0</v>
      </c>
      <c r="K425" s="90">
        <v>1.0</v>
      </c>
      <c r="L425" s="90">
        <v>1.0</v>
      </c>
      <c r="M425" s="90">
        <v>0.0</v>
      </c>
      <c r="N425" s="90">
        <v>1.0</v>
      </c>
      <c r="O425" s="90">
        <v>0.0</v>
      </c>
      <c r="P425" s="90">
        <v>0.0</v>
      </c>
      <c r="Q425" s="90">
        <v>0.0</v>
      </c>
      <c r="R425" s="90">
        <v>1.0</v>
      </c>
      <c r="S425" s="90">
        <v>1.0</v>
      </c>
      <c r="T425" s="90">
        <v>0.0</v>
      </c>
      <c r="U425" s="90">
        <v>5.0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90">
        <v>147.0</v>
      </c>
      <c r="B426" s="90"/>
      <c r="C426" s="90" t="s">
        <v>798</v>
      </c>
      <c r="D426" s="90" t="s">
        <v>136</v>
      </c>
      <c r="E426" s="186">
        <v>24721.0</v>
      </c>
      <c r="F426" s="109">
        <v>58.0</v>
      </c>
      <c r="G426" s="90" t="s">
        <v>499</v>
      </c>
      <c r="H426" s="90" t="s">
        <v>500</v>
      </c>
      <c r="I426" s="90">
        <v>0.0</v>
      </c>
      <c r="J426" s="90">
        <v>0.0</v>
      </c>
      <c r="K426" s="90">
        <v>0.0</v>
      </c>
      <c r="L426" s="90">
        <v>1.0</v>
      </c>
      <c r="M426" s="90">
        <v>1.0</v>
      </c>
      <c r="N426" s="90">
        <v>1.0</v>
      </c>
      <c r="O426" s="90">
        <v>0.0</v>
      </c>
      <c r="P426" s="90">
        <v>0.0</v>
      </c>
      <c r="Q426" s="90">
        <v>0.0</v>
      </c>
      <c r="R426" s="90">
        <v>1.0</v>
      </c>
      <c r="S426" s="90">
        <v>0.0</v>
      </c>
      <c r="T426" s="90">
        <v>0.0</v>
      </c>
      <c r="U426" s="90">
        <v>4.0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90">
        <v>148.0</v>
      </c>
      <c r="B427" s="90"/>
      <c r="C427" s="90" t="s">
        <v>501</v>
      </c>
      <c r="D427" s="90" t="s">
        <v>144</v>
      </c>
      <c r="E427" s="186">
        <v>27018.0</v>
      </c>
      <c r="F427" s="109">
        <v>52.0</v>
      </c>
      <c r="G427" s="90" t="s">
        <v>502</v>
      </c>
      <c r="H427" s="90" t="s">
        <v>503</v>
      </c>
      <c r="I427" s="90">
        <v>0.0</v>
      </c>
      <c r="J427" s="90">
        <v>1.0</v>
      </c>
      <c r="K427" s="90">
        <v>0.0</v>
      </c>
      <c r="L427" s="90">
        <v>0.0</v>
      </c>
      <c r="M427" s="90">
        <v>0.0</v>
      </c>
      <c r="N427" s="90">
        <v>0.0</v>
      </c>
      <c r="O427" s="90">
        <v>1.0</v>
      </c>
      <c r="P427" s="90">
        <v>1.0</v>
      </c>
      <c r="Q427" s="90">
        <v>0.0</v>
      </c>
      <c r="R427" s="90">
        <v>0.0</v>
      </c>
      <c r="S427" s="90">
        <v>1.0</v>
      </c>
      <c r="T427" s="90">
        <v>0.0</v>
      </c>
      <c r="U427" s="90">
        <v>4.0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90">
        <v>149.0</v>
      </c>
      <c r="B428" s="90"/>
      <c r="C428" s="90" t="s">
        <v>799</v>
      </c>
      <c r="D428" s="90" t="s">
        <v>144</v>
      </c>
      <c r="E428" s="186">
        <v>35643.0</v>
      </c>
      <c r="F428" s="109">
        <v>28.0</v>
      </c>
      <c r="G428" s="90" t="s">
        <v>501</v>
      </c>
      <c r="H428" s="90" t="s">
        <v>798</v>
      </c>
      <c r="I428" s="90">
        <v>1.0</v>
      </c>
      <c r="J428" s="90">
        <v>0.0</v>
      </c>
      <c r="K428" s="90">
        <v>0.0</v>
      </c>
      <c r="L428" s="90">
        <v>1.0</v>
      </c>
      <c r="M428" s="90">
        <v>1.0</v>
      </c>
      <c r="N428" s="90">
        <v>0.0</v>
      </c>
      <c r="O428" s="90">
        <v>0.0</v>
      </c>
      <c r="P428" s="90">
        <v>0.0</v>
      </c>
      <c r="Q428" s="90">
        <v>1.0</v>
      </c>
      <c r="R428" s="90">
        <v>1.0</v>
      </c>
      <c r="S428" s="90">
        <v>1.0</v>
      </c>
      <c r="T428" s="90">
        <v>0.0</v>
      </c>
      <c r="U428" s="90">
        <v>6.0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90">
        <v>150.0</v>
      </c>
      <c r="B429" s="90"/>
      <c r="C429" s="90" t="s">
        <v>800</v>
      </c>
      <c r="D429" s="90" t="s">
        <v>136</v>
      </c>
      <c r="E429" s="186">
        <v>25451.0</v>
      </c>
      <c r="F429" s="109">
        <v>56.0</v>
      </c>
      <c r="G429" s="90" t="s">
        <v>502</v>
      </c>
      <c r="H429" s="90" t="s">
        <v>801</v>
      </c>
      <c r="I429" s="90">
        <v>0.0</v>
      </c>
      <c r="J429" s="90">
        <v>0.0</v>
      </c>
      <c r="K429" s="90">
        <v>0.0</v>
      </c>
      <c r="L429" s="90">
        <v>0.0</v>
      </c>
      <c r="M429" s="90">
        <v>1.0</v>
      </c>
      <c r="N429" s="90">
        <v>1.0</v>
      </c>
      <c r="O429" s="90">
        <v>1.0</v>
      </c>
      <c r="P429" s="90">
        <v>0.0</v>
      </c>
      <c r="Q429" s="90">
        <v>0.0</v>
      </c>
      <c r="R429" s="90">
        <v>0.0</v>
      </c>
      <c r="S429" s="90">
        <v>0.0</v>
      </c>
      <c r="T429" s="90">
        <v>1.0</v>
      </c>
      <c r="U429" s="90">
        <v>4.0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90">
        <v>151.0</v>
      </c>
      <c r="B430" s="90"/>
      <c r="C430" s="90" t="s">
        <v>802</v>
      </c>
      <c r="D430" s="90" t="s">
        <v>136</v>
      </c>
      <c r="E430" s="186">
        <v>28439.0</v>
      </c>
      <c r="F430" s="109">
        <v>48.0</v>
      </c>
      <c r="G430" s="90" t="s">
        <v>502</v>
      </c>
      <c r="H430" s="90" t="s">
        <v>801</v>
      </c>
      <c r="I430" s="90">
        <v>0.0</v>
      </c>
      <c r="J430" s="90">
        <v>0.0</v>
      </c>
      <c r="K430" s="90">
        <v>0.0</v>
      </c>
      <c r="L430" s="90">
        <v>1.0</v>
      </c>
      <c r="M430" s="90">
        <v>1.0</v>
      </c>
      <c r="N430" s="90">
        <v>0.0</v>
      </c>
      <c r="O430" s="90">
        <v>0.0</v>
      </c>
      <c r="P430" s="90">
        <v>0.0</v>
      </c>
      <c r="Q430" s="90">
        <v>0.0</v>
      </c>
      <c r="R430" s="90">
        <v>0.0</v>
      </c>
      <c r="S430" s="90">
        <v>0.0</v>
      </c>
      <c r="T430" s="90">
        <v>1.0</v>
      </c>
      <c r="U430" s="90">
        <v>3.0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90">
        <v>152.0</v>
      </c>
      <c r="B431" s="90"/>
      <c r="C431" s="90" t="s">
        <v>803</v>
      </c>
      <c r="D431" s="90" t="s">
        <v>136</v>
      </c>
      <c r="E431" s="186">
        <v>35385.0</v>
      </c>
      <c r="F431" s="109">
        <v>29.0</v>
      </c>
      <c r="G431" s="90" t="s">
        <v>738</v>
      </c>
      <c r="H431" s="90" t="s">
        <v>734</v>
      </c>
      <c r="I431" s="90">
        <v>0.0</v>
      </c>
      <c r="J431" s="90">
        <v>0.0</v>
      </c>
      <c r="K431" s="90">
        <v>1.0</v>
      </c>
      <c r="L431" s="90">
        <v>1.0</v>
      </c>
      <c r="M431" s="90">
        <v>0.0</v>
      </c>
      <c r="N431" s="90">
        <v>0.0</v>
      </c>
      <c r="O431" s="90">
        <v>1.0</v>
      </c>
      <c r="P431" s="90">
        <v>1.0</v>
      </c>
      <c r="Q431" s="90">
        <v>0.0</v>
      </c>
      <c r="R431" s="90">
        <v>0.0</v>
      </c>
      <c r="S431" s="90">
        <v>0.0</v>
      </c>
      <c r="T431" s="90">
        <v>1.0</v>
      </c>
      <c r="U431" s="90">
        <v>5.0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90">
        <v>153.0</v>
      </c>
      <c r="B432" s="90"/>
      <c r="C432" s="90" t="s">
        <v>285</v>
      </c>
      <c r="D432" s="90" t="s">
        <v>144</v>
      </c>
      <c r="E432" s="186">
        <v>35856.0</v>
      </c>
      <c r="F432" s="109">
        <v>27.0</v>
      </c>
      <c r="G432" s="90" t="s">
        <v>804</v>
      </c>
      <c r="H432" s="90" t="s">
        <v>805</v>
      </c>
      <c r="I432" s="90">
        <v>1.0</v>
      </c>
      <c r="J432" s="90">
        <v>1.0</v>
      </c>
      <c r="K432" s="90">
        <v>1.0</v>
      </c>
      <c r="L432" s="90">
        <v>0.0</v>
      </c>
      <c r="M432" s="90">
        <v>0.0</v>
      </c>
      <c r="N432" s="90">
        <v>0.0</v>
      </c>
      <c r="O432" s="90">
        <v>0.0</v>
      </c>
      <c r="P432" s="90">
        <v>0.0</v>
      </c>
      <c r="Q432" s="90">
        <v>1.0</v>
      </c>
      <c r="R432" s="90">
        <v>1.0</v>
      </c>
      <c r="S432" s="90">
        <v>0.0</v>
      </c>
      <c r="T432" s="90">
        <v>0.0</v>
      </c>
      <c r="U432" s="90">
        <v>5.0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90">
        <v>154.0</v>
      </c>
      <c r="B433" s="90"/>
      <c r="C433" s="90" t="s">
        <v>360</v>
      </c>
      <c r="D433" s="90" t="s">
        <v>144</v>
      </c>
      <c r="E433" s="186">
        <v>25445.0</v>
      </c>
      <c r="F433" s="109">
        <v>56.0</v>
      </c>
      <c r="G433" s="90" t="s">
        <v>386</v>
      </c>
      <c r="H433" s="90" t="s">
        <v>387</v>
      </c>
      <c r="I433" s="90">
        <v>1.0</v>
      </c>
      <c r="J433" s="90">
        <v>0.0</v>
      </c>
      <c r="K433" s="90">
        <v>0.0</v>
      </c>
      <c r="L433" s="90">
        <v>1.0</v>
      </c>
      <c r="M433" s="90">
        <v>1.0</v>
      </c>
      <c r="N433" s="90">
        <v>0.0</v>
      </c>
      <c r="O433" s="90">
        <v>0.0</v>
      </c>
      <c r="P433" s="90">
        <v>0.0</v>
      </c>
      <c r="Q433" s="90">
        <v>1.0</v>
      </c>
      <c r="R433" s="90">
        <v>1.0</v>
      </c>
      <c r="S433" s="90">
        <v>0.0</v>
      </c>
      <c r="T433" s="90">
        <v>0.0</v>
      </c>
      <c r="U433" s="90">
        <v>5.0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90">
        <v>155.0</v>
      </c>
      <c r="B434" s="90"/>
      <c r="C434" s="90" t="s">
        <v>359</v>
      </c>
      <c r="D434" s="90" t="s">
        <v>144</v>
      </c>
      <c r="E434" s="186">
        <v>35354.0</v>
      </c>
      <c r="F434" s="109">
        <v>29.0</v>
      </c>
      <c r="G434" s="90" t="s">
        <v>360</v>
      </c>
      <c r="H434" s="90" t="s">
        <v>361</v>
      </c>
      <c r="I434" s="90">
        <v>0.0</v>
      </c>
      <c r="J434" s="90">
        <v>1.0</v>
      </c>
      <c r="K434" s="90">
        <v>0.0</v>
      </c>
      <c r="L434" s="90">
        <v>1.0</v>
      </c>
      <c r="M434" s="90">
        <v>1.0</v>
      </c>
      <c r="N434" s="90">
        <v>0.0</v>
      </c>
      <c r="O434" s="90">
        <v>1.0</v>
      </c>
      <c r="P434" s="90">
        <v>1.0</v>
      </c>
      <c r="Q434" s="90">
        <v>0.0</v>
      </c>
      <c r="R434" s="90">
        <v>0.0</v>
      </c>
      <c r="S434" s="90">
        <v>0.0</v>
      </c>
      <c r="T434" s="90">
        <v>1.0</v>
      </c>
      <c r="U434" s="90">
        <v>6.0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90">
        <v>156.0</v>
      </c>
      <c r="B435" s="90"/>
      <c r="C435" s="90" t="s">
        <v>362</v>
      </c>
      <c r="D435" s="90" t="s">
        <v>144</v>
      </c>
      <c r="E435" s="186">
        <v>36835.0</v>
      </c>
      <c r="F435" s="109">
        <v>25.0</v>
      </c>
      <c r="G435" s="90" t="s">
        <v>360</v>
      </c>
      <c r="H435" s="90" t="s">
        <v>361</v>
      </c>
      <c r="I435" s="90">
        <v>0.0</v>
      </c>
      <c r="J435" s="90">
        <v>0.0</v>
      </c>
      <c r="K435" s="90">
        <v>0.0</v>
      </c>
      <c r="L435" s="90">
        <v>0.0</v>
      </c>
      <c r="M435" s="90">
        <v>0.0</v>
      </c>
      <c r="N435" s="90">
        <v>1.0</v>
      </c>
      <c r="O435" s="90">
        <v>1.0</v>
      </c>
      <c r="P435" s="90">
        <v>0.0</v>
      </c>
      <c r="Q435" s="90">
        <v>0.0</v>
      </c>
      <c r="R435" s="90">
        <v>0.0</v>
      </c>
      <c r="S435" s="90">
        <v>1.0</v>
      </c>
      <c r="T435" s="90">
        <v>0.0</v>
      </c>
      <c r="U435" s="90">
        <v>3.0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90">
        <v>157.0</v>
      </c>
      <c r="B436" s="90"/>
      <c r="C436" s="90" t="s">
        <v>806</v>
      </c>
      <c r="D436" s="90" t="s">
        <v>144</v>
      </c>
      <c r="E436" s="186">
        <v>25218.0</v>
      </c>
      <c r="F436" s="109">
        <v>56.0</v>
      </c>
      <c r="G436" s="90" t="s">
        <v>807</v>
      </c>
      <c r="H436" s="90" t="s">
        <v>808</v>
      </c>
      <c r="I436" s="90">
        <v>0.0</v>
      </c>
      <c r="J436" s="90">
        <v>1.0</v>
      </c>
      <c r="K436" s="90">
        <v>0.0</v>
      </c>
      <c r="L436" s="90">
        <v>0.0</v>
      </c>
      <c r="M436" s="90">
        <v>0.0</v>
      </c>
      <c r="N436" s="90">
        <v>0.0</v>
      </c>
      <c r="O436" s="90">
        <v>0.0</v>
      </c>
      <c r="P436" s="90">
        <v>0.0</v>
      </c>
      <c r="Q436" s="90">
        <v>1.0</v>
      </c>
      <c r="R436" s="90">
        <v>0.0</v>
      </c>
      <c r="S436" s="90">
        <v>1.0</v>
      </c>
      <c r="T436" s="90">
        <v>1.0</v>
      </c>
      <c r="U436" s="90">
        <v>4.0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90">
        <v>158.0</v>
      </c>
      <c r="B437" s="90"/>
      <c r="C437" s="90" t="s">
        <v>809</v>
      </c>
      <c r="D437" s="90" t="s">
        <v>144</v>
      </c>
      <c r="E437" s="186">
        <v>36085.0</v>
      </c>
      <c r="F437" s="109">
        <v>27.0</v>
      </c>
      <c r="G437" s="90" t="s">
        <v>806</v>
      </c>
      <c r="H437" s="90" t="s">
        <v>810</v>
      </c>
      <c r="I437" s="90">
        <v>1.0</v>
      </c>
      <c r="J437" s="90">
        <v>0.0</v>
      </c>
      <c r="K437" s="90">
        <v>0.0</v>
      </c>
      <c r="L437" s="90">
        <v>0.0</v>
      </c>
      <c r="M437" s="90">
        <v>0.0</v>
      </c>
      <c r="N437" s="90">
        <v>1.0</v>
      </c>
      <c r="O437" s="90">
        <v>1.0</v>
      </c>
      <c r="P437" s="90">
        <v>1.0</v>
      </c>
      <c r="Q437" s="90">
        <v>0.0</v>
      </c>
      <c r="R437" s="90">
        <v>0.0</v>
      </c>
      <c r="S437" s="90">
        <v>1.0</v>
      </c>
      <c r="T437" s="90">
        <v>0.0</v>
      </c>
      <c r="U437" s="90">
        <v>5.0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90">
        <v>159.0</v>
      </c>
      <c r="B438" s="90"/>
      <c r="C438" s="90" t="s">
        <v>811</v>
      </c>
      <c r="D438" s="90" t="s">
        <v>136</v>
      </c>
      <c r="E438" s="186">
        <v>36904.0</v>
      </c>
      <c r="F438" s="109">
        <v>24.0</v>
      </c>
      <c r="G438" s="90" t="s">
        <v>806</v>
      </c>
      <c r="H438" s="90" t="s">
        <v>810</v>
      </c>
      <c r="I438" s="90">
        <v>1.0</v>
      </c>
      <c r="J438" s="90">
        <v>0.0</v>
      </c>
      <c r="K438" s="90">
        <v>1.0</v>
      </c>
      <c r="L438" s="90">
        <v>1.0</v>
      </c>
      <c r="M438" s="90">
        <v>1.0</v>
      </c>
      <c r="N438" s="90">
        <v>0.0</v>
      </c>
      <c r="O438" s="90">
        <v>0.0</v>
      </c>
      <c r="P438" s="90">
        <v>0.0</v>
      </c>
      <c r="Q438" s="90">
        <v>0.0</v>
      </c>
      <c r="R438" s="90">
        <v>1.0</v>
      </c>
      <c r="S438" s="90">
        <v>1.0</v>
      </c>
      <c r="T438" s="90">
        <v>1.0</v>
      </c>
      <c r="U438" s="90">
        <v>7.0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90">
        <v>160.0</v>
      </c>
      <c r="B439" s="90"/>
      <c r="C439" s="90" t="s">
        <v>812</v>
      </c>
      <c r="D439" s="90" t="s">
        <v>136</v>
      </c>
      <c r="E439" s="186">
        <v>26055.0</v>
      </c>
      <c r="F439" s="109">
        <v>54.0</v>
      </c>
      <c r="G439" s="90" t="s">
        <v>813</v>
      </c>
      <c r="H439" s="90" t="s">
        <v>814</v>
      </c>
      <c r="I439" s="90">
        <v>0.0</v>
      </c>
      <c r="J439" s="90">
        <v>0.0</v>
      </c>
      <c r="K439" s="90">
        <v>0.0</v>
      </c>
      <c r="L439" s="90">
        <v>1.0</v>
      </c>
      <c r="M439" s="90">
        <v>1.0</v>
      </c>
      <c r="N439" s="90">
        <v>0.0</v>
      </c>
      <c r="O439" s="90">
        <v>0.0</v>
      </c>
      <c r="P439" s="90">
        <v>1.0</v>
      </c>
      <c r="Q439" s="90">
        <v>1.0</v>
      </c>
      <c r="R439" s="90">
        <v>0.0</v>
      </c>
      <c r="S439" s="90">
        <v>0.0</v>
      </c>
      <c r="T439" s="90">
        <v>0.0</v>
      </c>
      <c r="U439" s="90">
        <v>4.0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90">
        <v>161.0</v>
      </c>
      <c r="B440" s="90"/>
      <c r="C440" s="90" t="s">
        <v>205</v>
      </c>
      <c r="D440" s="90" t="s">
        <v>144</v>
      </c>
      <c r="E440" s="186">
        <v>27387.0</v>
      </c>
      <c r="F440" s="109">
        <v>51.0</v>
      </c>
      <c r="G440" s="90" t="s">
        <v>815</v>
      </c>
      <c r="H440" s="90" t="s">
        <v>816</v>
      </c>
      <c r="I440" s="90">
        <v>0.0</v>
      </c>
      <c r="J440" s="90">
        <v>0.0</v>
      </c>
      <c r="K440" s="90">
        <v>0.0</v>
      </c>
      <c r="L440" s="90">
        <v>1.0</v>
      </c>
      <c r="M440" s="90">
        <v>0.0</v>
      </c>
      <c r="N440" s="90">
        <v>0.0</v>
      </c>
      <c r="O440" s="90">
        <v>0.0</v>
      </c>
      <c r="P440" s="90">
        <v>0.0</v>
      </c>
      <c r="Q440" s="90">
        <v>1.0</v>
      </c>
      <c r="R440" s="90">
        <v>0.0</v>
      </c>
      <c r="S440" s="90">
        <v>1.0</v>
      </c>
      <c r="T440" s="90">
        <v>0.0</v>
      </c>
      <c r="U440" s="90">
        <v>3.0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90">
        <v>162.0</v>
      </c>
      <c r="B441" s="90"/>
      <c r="C441" s="90" t="s">
        <v>817</v>
      </c>
      <c r="D441" s="90" t="s">
        <v>136</v>
      </c>
      <c r="E441" s="186">
        <v>37009.0</v>
      </c>
      <c r="F441" s="109">
        <v>24.0</v>
      </c>
      <c r="G441" s="90" t="s">
        <v>205</v>
      </c>
      <c r="H441" s="90" t="s">
        <v>818</v>
      </c>
      <c r="I441" s="90">
        <v>0.0</v>
      </c>
      <c r="J441" s="90">
        <v>0.0</v>
      </c>
      <c r="K441" s="90">
        <v>1.0</v>
      </c>
      <c r="L441" s="90">
        <v>0.0</v>
      </c>
      <c r="M441" s="90">
        <v>0.0</v>
      </c>
      <c r="N441" s="90">
        <v>1.0</v>
      </c>
      <c r="O441" s="90">
        <v>1.0</v>
      </c>
      <c r="P441" s="90">
        <v>0.0</v>
      </c>
      <c r="Q441" s="90">
        <v>1.0</v>
      </c>
      <c r="R441" s="90">
        <v>1.0</v>
      </c>
      <c r="S441" s="90">
        <v>1.0</v>
      </c>
      <c r="T441" s="90">
        <v>0.0</v>
      </c>
      <c r="U441" s="90">
        <v>6.0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90">
        <v>163.0</v>
      </c>
      <c r="B442" s="90"/>
      <c r="C442" s="90" t="s">
        <v>475</v>
      </c>
      <c r="D442" s="90" t="s">
        <v>136</v>
      </c>
      <c r="E442" s="186">
        <v>30891.0</v>
      </c>
      <c r="F442" s="109">
        <v>41.0</v>
      </c>
      <c r="G442" s="90" t="s">
        <v>476</v>
      </c>
      <c r="H442" s="90" t="s">
        <v>477</v>
      </c>
      <c r="I442" s="90">
        <v>1.0</v>
      </c>
      <c r="J442" s="90">
        <v>1.0</v>
      </c>
      <c r="K442" s="90">
        <v>0.0</v>
      </c>
      <c r="L442" s="90">
        <v>0.0</v>
      </c>
      <c r="M442" s="90">
        <v>1.0</v>
      </c>
      <c r="N442" s="90">
        <v>1.0</v>
      </c>
      <c r="O442" s="90">
        <v>0.0</v>
      </c>
      <c r="P442" s="90">
        <v>0.0</v>
      </c>
      <c r="Q442" s="90">
        <v>0.0</v>
      </c>
      <c r="R442" s="90">
        <v>0.0</v>
      </c>
      <c r="S442" s="90">
        <v>0.0</v>
      </c>
      <c r="T442" s="90">
        <v>1.0</v>
      </c>
      <c r="U442" s="90">
        <v>5.0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90">
        <v>164.0</v>
      </c>
      <c r="B443" s="90"/>
      <c r="C443" s="90" t="s">
        <v>819</v>
      </c>
      <c r="D443" s="90" t="s">
        <v>144</v>
      </c>
      <c r="E443" s="186">
        <v>28257.0</v>
      </c>
      <c r="F443" s="109">
        <v>48.0</v>
      </c>
      <c r="G443" s="90" t="s">
        <v>820</v>
      </c>
      <c r="H443" s="90" t="s">
        <v>821</v>
      </c>
      <c r="I443" s="90">
        <v>1.0</v>
      </c>
      <c r="J443" s="90">
        <v>1.0</v>
      </c>
      <c r="K443" s="90">
        <v>0.0</v>
      </c>
      <c r="L443" s="90">
        <v>0.0</v>
      </c>
      <c r="M443" s="90">
        <v>0.0</v>
      </c>
      <c r="N443" s="90">
        <v>0.0</v>
      </c>
      <c r="O443" s="90">
        <v>0.0</v>
      </c>
      <c r="P443" s="90">
        <v>0.0</v>
      </c>
      <c r="Q443" s="90">
        <v>0.0</v>
      </c>
      <c r="R443" s="90">
        <v>0.0</v>
      </c>
      <c r="S443" s="90">
        <v>1.0</v>
      </c>
      <c r="T443" s="90">
        <v>1.0</v>
      </c>
      <c r="U443" s="90">
        <v>4.0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90">
        <v>165.0</v>
      </c>
      <c r="B444" s="90"/>
      <c r="C444" s="90" t="s">
        <v>439</v>
      </c>
      <c r="D444" s="90" t="s">
        <v>136</v>
      </c>
      <c r="E444" s="186">
        <v>29140.0</v>
      </c>
      <c r="F444" s="109">
        <v>46.0</v>
      </c>
      <c r="G444" s="90" t="s">
        <v>434</v>
      </c>
      <c r="H444" s="90" t="s">
        <v>435</v>
      </c>
      <c r="I444" s="90">
        <v>0.0</v>
      </c>
      <c r="J444" s="90">
        <v>0.0</v>
      </c>
      <c r="K444" s="90">
        <v>0.0</v>
      </c>
      <c r="L444" s="90">
        <v>1.0</v>
      </c>
      <c r="M444" s="90">
        <v>1.0</v>
      </c>
      <c r="N444" s="90">
        <v>1.0</v>
      </c>
      <c r="O444" s="90">
        <v>0.0</v>
      </c>
      <c r="P444" s="90">
        <v>0.0</v>
      </c>
      <c r="Q444" s="90">
        <v>0.0</v>
      </c>
      <c r="R444" s="90">
        <v>1.0</v>
      </c>
      <c r="S444" s="90">
        <v>1.0</v>
      </c>
      <c r="T444" s="90">
        <v>0.0</v>
      </c>
      <c r="U444" s="90">
        <v>5.0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90">
        <v>166.0</v>
      </c>
      <c r="B445" s="90"/>
      <c r="C445" s="90" t="s">
        <v>436</v>
      </c>
      <c r="D445" s="90" t="s">
        <v>144</v>
      </c>
      <c r="E445" s="186">
        <v>28953.0</v>
      </c>
      <c r="F445" s="109">
        <v>46.0</v>
      </c>
      <c r="G445" s="90" t="s">
        <v>426</v>
      </c>
      <c r="H445" s="90" t="s">
        <v>437</v>
      </c>
      <c r="I445" s="90">
        <v>0.0</v>
      </c>
      <c r="J445" s="90">
        <v>0.0</v>
      </c>
      <c r="K445" s="90">
        <v>0.0</v>
      </c>
      <c r="L445" s="90">
        <v>0.0</v>
      </c>
      <c r="M445" s="90">
        <v>0.0</v>
      </c>
      <c r="N445" s="90">
        <v>1.0</v>
      </c>
      <c r="O445" s="90">
        <v>1.0</v>
      </c>
      <c r="P445" s="90">
        <v>1.0</v>
      </c>
      <c r="Q445" s="90">
        <v>0.0</v>
      </c>
      <c r="R445" s="90">
        <v>1.0</v>
      </c>
      <c r="S445" s="90">
        <v>1.0</v>
      </c>
      <c r="T445" s="90">
        <v>0.0</v>
      </c>
      <c r="U445" s="90">
        <v>5.0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90">
        <v>167.0</v>
      </c>
      <c r="B446" s="90"/>
      <c r="C446" s="90" t="s">
        <v>438</v>
      </c>
      <c r="D446" s="90" t="s">
        <v>136</v>
      </c>
      <c r="E446" s="186">
        <v>37535.0</v>
      </c>
      <c r="F446" s="109">
        <v>23.0</v>
      </c>
      <c r="G446" s="90" t="s">
        <v>436</v>
      </c>
      <c r="H446" s="90" t="s">
        <v>439</v>
      </c>
      <c r="I446" s="90">
        <v>0.0</v>
      </c>
      <c r="J446" s="90">
        <v>1.0</v>
      </c>
      <c r="K446" s="90">
        <v>1.0</v>
      </c>
      <c r="L446" s="90">
        <v>1.0</v>
      </c>
      <c r="M446" s="90">
        <v>0.0</v>
      </c>
      <c r="N446" s="90">
        <v>0.0</v>
      </c>
      <c r="O446" s="90">
        <v>0.0</v>
      </c>
      <c r="P446" s="90">
        <v>1.0</v>
      </c>
      <c r="Q446" s="90">
        <v>0.0</v>
      </c>
      <c r="R446" s="90">
        <v>0.0</v>
      </c>
      <c r="S446" s="90">
        <v>0.0</v>
      </c>
      <c r="T446" s="90">
        <v>0.0</v>
      </c>
      <c r="U446" s="90">
        <v>4.0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90">
        <v>168.0</v>
      </c>
      <c r="B447" s="90"/>
      <c r="C447" s="90" t="s">
        <v>467</v>
      </c>
      <c r="D447" s="90" t="s">
        <v>136</v>
      </c>
      <c r="E447" s="186">
        <v>25945.0</v>
      </c>
      <c r="F447" s="109">
        <v>54.0</v>
      </c>
      <c r="G447" s="90" t="s">
        <v>468</v>
      </c>
      <c r="H447" s="90" t="s">
        <v>469</v>
      </c>
      <c r="I447" s="90">
        <v>1.0</v>
      </c>
      <c r="J447" s="90">
        <v>1.0</v>
      </c>
      <c r="K447" s="90">
        <v>0.0</v>
      </c>
      <c r="L447" s="90">
        <v>0.0</v>
      </c>
      <c r="M447" s="90">
        <v>0.0</v>
      </c>
      <c r="N447" s="90">
        <v>1.0</v>
      </c>
      <c r="O447" s="90">
        <v>1.0</v>
      </c>
      <c r="P447" s="90">
        <v>1.0</v>
      </c>
      <c r="Q447" s="90">
        <v>0.0</v>
      </c>
      <c r="R447" s="90">
        <v>0.0</v>
      </c>
      <c r="S447" s="90">
        <v>0.0</v>
      </c>
      <c r="T447" s="90">
        <v>0.0</v>
      </c>
      <c r="U447" s="90">
        <v>5.0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90">
        <v>169.0</v>
      </c>
      <c r="B448" s="90"/>
      <c r="C448" s="90" t="s">
        <v>470</v>
      </c>
      <c r="D448" s="90" t="s">
        <v>144</v>
      </c>
      <c r="E448" s="186">
        <v>27770.0</v>
      </c>
      <c r="F448" s="109">
        <v>49.0</v>
      </c>
      <c r="G448" s="90" t="s">
        <v>471</v>
      </c>
      <c r="H448" s="90" t="s">
        <v>472</v>
      </c>
      <c r="I448" s="90">
        <v>1.0</v>
      </c>
      <c r="J448" s="90">
        <v>0.0</v>
      </c>
      <c r="K448" s="90">
        <v>1.0</v>
      </c>
      <c r="L448" s="90">
        <v>0.0</v>
      </c>
      <c r="M448" s="90">
        <v>0.0</v>
      </c>
      <c r="N448" s="90">
        <v>0.0</v>
      </c>
      <c r="O448" s="90">
        <v>0.0</v>
      </c>
      <c r="P448" s="90">
        <v>0.0</v>
      </c>
      <c r="Q448" s="90">
        <v>1.0</v>
      </c>
      <c r="R448" s="90">
        <v>0.0</v>
      </c>
      <c r="S448" s="90">
        <v>0.0</v>
      </c>
      <c r="T448" s="90">
        <v>1.0</v>
      </c>
      <c r="U448" s="90">
        <v>4.0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90">
        <v>170.0</v>
      </c>
      <c r="B449" s="90"/>
      <c r="C449" s="90" t="s">
        <v>481</v>
      </c>
      <c r="D449" s="90" t="s">
        <v>136</v>
      </c>
      <c r="E449" s="186">
        <v>27030.0</v>
      </c>
      <c r="F449" s="109">
        <v>51.0</v>
      </c>
      <c r="G449" s="90" t="s">
        <v>456</v>
      </c>
      <c r="H449" s="90" t="s">
        <v>457</v>
      </c>
      <c r="I449" s="90">
        <v>1.0</v>
      </c>
      <c r="J449" s="90">
        <v>1.0</v>
      </c>
      <c r="K449" s="90">
        <v>1.0</v>
      </c>
      <c r="L449" s="90">
        <v>0.0</v>
      </c>
      <c r="M449" s="90">
        <v>1.0</v>
      </c>
      <c r="N449" s="90">
        <v>0.0</v>
      </c>
      <c r="O449" s="90">
        <v>0.0</v>
      </c>
      <c r="P449" s="90">
        <v>0.0</v>
      </c>
      <c r="Q449" s="90">
        <v>0.0</v>
      </c>
      <c r="R449" s="90">
        <v>1.0</v>
      </c>
      <c r="S449" s="90">
        <v>0.0</v>
      </c>
      <c r="T449" s="90">
        <v>1.0</v>
      </c>
      <c r="U449" s="90">
        <v>6.0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90">
        <v>171.0</v>
      </c>
      <c r="B450" s="90"/>
      <c r="C450" s="90" t="s">
        <v>249</v>
      </c>
      <c r="D450" s="90" t="s">
        <v>144</v>
      </c>
      <c r="E450" s="186">
        <v>29068.0</v>
      </c>
      <c r="F450" s="109">
        <v>46.0</v>
      </c>
      <c r="G450" s="90" t="s">
        <v>822</v>
      </c>
      <c r="H450" s="90" t="s">
        <v>483</v>
      </c>
      <c r="I450" s="90">
        <v>0.0</v>
      </c>
      <c r="J450" s="90">
        <v>0.0</v>
      </c>
      <c r="K450" s="90">
        <v>0.0</v>
      </c>
      <c r="L450" s="90">
        <v>1.0</v>
      </c>
      <c r="M450" s="90">
        <v>1.0</v>
      </c>
      <c r="N450" s="90">
        <v>1.0</v>
      </c>
      <c r="O450" s="90">
        <v>0.0</v>
      </c>
      <c r="P450" s="90">
        <v>0.0</v>
      </c>
      <c r="Q450" s="90">
        <v>0.0</v>
      </c>
      <c r="R450" s="90">
        <v>0.0</v>
      </c>
      <c r="S450" s="90">
        <v>1.0</v>
      </c>
      <c r="T450" s="90">
        <v>0.0</v>
      </c>
      <c r="U450" s="90">
        <v>4.0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90">
        <v>172.0</v>
      </c>
      <c r="B451" s="90"/>
      <c r="C451" s="90" t="s">
        <v>484</v>
      </c>
      <c r="D451" s="90" t="s">
        <v>144</v>
      </c>
      <c r="E451" s="186">
        <v>37499.0</v>
      </c>
      <c r="F451" s="109">
        <v>23.0</v>
      </c>
      <c r="G451" s="90" t="s">
        <v>249</v>
      </c>
      <c r="H451" s="90" t="s">
        <v>481</v>
      </c>
      <c r="I451" s="90">
        <v>0.0</v>
      </c>
      <c r="J451" s="90">
        <v>0.0</v>
      </c>
      <c r="K451" s="90">
        <v>1.0</v>
      </c>
      <c r="L451" s="90">
        <v>0.0</v>
      </c>
      <c r="M451" s="90">
        <v>0.0</v>
      </c>
      <c r="N451" s="90">
        <v>0.0</v>
      </c>
      <c r="O451" s="90">
        <v>1.0</v>
      </c>
      <c r="P451" s="90">
        <v>0.0</v>
      </c>
      <c r="Q451" s="90">
        <v>1.0</v>
      </c>
      <c r="R451" s="90">
        <v>1.0</v>
      </c>
      <c r="S451" s="90">
        <v>1.0</v>
      </c>
      <c r="T451" s="90">
        <v>0.0</v>
      </c>
      <c r="U451" s="90">
        <v>5.0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90">
        <v>173.0</v>
      </c>
      <c r="B452" s="90"/>
      <c r="C452" s="90" t="s">
        <v>396</v>
      </c>
      <c r="D452" s="90" t="s">
        <v>136</v>
      </c>
      <c r="E452" s="186">
        <v>33212.0</v>
      </c>
      <c r="F452" s="109">
        <v>35.0</v>
      </c>
      <c r="G452" s="90" t="s">
        <v>397</v>
      </c>
      <c r="H452" s="90" t="s">
        <v>398</v>
      </c>
      <c r="I452" s="90">
        <v>0.0</v>
      </c>
      <c r="J452" s="90">
        <v>1.0</v>
      </c>
      <c r="K452" s="90">
        <v>1.0</v>
      </c>
      <c r="L452" s="90">
        <v>0.0</v>
      </c>
      <c r="M452" s="90">
        <v>0.0</v>
      </c>
      <c r="N452" s="90">
        <v>0.0</v>
      </c>
      <c r="O452" s="90">
        <v>1.0</v>
      </c>
      <c r="P452" s="90">
        <v>0.0</v>
      </c>
      <c r="Q452" s="90">
        <v>0.0</v>
      </c>
      <c r="R452" s="90">
        <v>0.0</v>
      </c>
      <c r="S452" s="90">
        <v>0.0</v>
      </c>
      <c r="T452" s="90">
        <v>1.0</v>
      </c>
      <c r="U452" s="90">
        <v>4.0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90">
        <v>174.0</v>
      </c>
      <c r="B453" s="90"/>
      <c r="C453" s="90" t="s">
        <v>823</v>
      </c>
      <c r="D453" s="90" t="s">
        <v>136</v>
      </c>
      <c r="E453" s="186">
        <v>36741.0</v>
      </c>
      <c r="F453" s="109">
        <v>25.0</v>
      </c>
      <c r="G453" s="90" t="s">
        <v>397</v>
      </c>
      <c r="H453" s="90" t="s">
        <v>398</v>
      </c>
      <c r="I453" s="90">
        <v>0.0</v>
      </c>
      <c r="J453" s="90">
        <v>0.0</v>
      </c>
      <c r="K453" s="90">
        <v>1.0</v>
      </c>
      <c r="L453" s="90">
        <v>1.0</v>
      </c>
      <c r="M453" s="90">
        <v>0.0</v>
      </c>
      <c r="N453" s="90">
        <v>0.0</v>
      </c>
      <c r="O453" s="90">
        <v>0.0</v>
      </c>
      <c r="P453" s="90">
        <v>0.0</v>
      </c>
      <c r="Q453" s="90">
        <v>0.0</v>
      </c>
      <c r="R453" s="90">
        <v>1.0</v>
      </c>
      <c r="S453" s="90">
        <v>0.0</v>
      </c>
      <c r="T453" s="90">
        <v>1.0</v>
      </c>
      <c r="U453" s="90">
        <v>4.0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90">
        <v>175.0</v>
      </c>
      <c r="B454" s="90"/>
      <c r="C454" s="90" t="s">
        <v>824</v>
      </c>
      <c r="D454" s="90" t="s">
        <v>136</v>
      </c>
      <c r="E454" s="186">
        <v>34668.0</v>
      </c>
      <c r="F454" s="109">
        <v>31.0</v>
      </c>
      <c r="G454" s="90" t="s">
        <v>825</v>
      </c>
      <c r="H454" s="90" t="s">
        <v>826</v>
      </c>
      <c r="I454" s="90">
        <v>1.0</v>
      </c>
      <c r="J454" s="90">
        <v>1.0</v>
      </c>
      <c r="K454" s="90">
        <v>0.0</v>
      </c>
      <c r="L454" s="90">
        <v>0.0</v>
      </c>
      <c r="M454" s="90">
        <v>0.0</v>
      </c>
      <c r="N454" s="90">
        <v>1.0</v>
      </c>
      <c r="O454" s="90">
        <v>1.0</v>
      </c>
      <c r="P454" s="90">
        <v>0.0</v>
      </c>
      <c r="Q454" s="90">
        <v>0.0</v>
      </c>
      <c r="R454" s="90">
        <v>1.0</v>
      </c>
      <c r="S454" s="90">
        <v>1.0</v>
      </c>
      <c r="T454" s="90">
        <v>0.0</v>
      </c>
      <c r="U454" s="90">
        <v>5.0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90">
        <v>176.0</v>
      </c>
      <c r="B455" s="90"/>
      <c r="C455" s="90" t="s">
        <v>827</v>
      </c>
      <c r="D455" s="90" t="s">
        <v>144</v>
      </c>
      <c r="E455" s="186">
        <v>35647.0</v>
      </c>
      <c r="F455" s="109">
        <v>28.0</v>
      </c>
      <c r="G455" s="90" t="s">
        <v>828</v>
      </c>
      <c r="H455" s="90" t="s">
        <v>571</v>
      </c>
      <c r="I455" s="90">
        <v>0.0</v>
      </c>
      <c r="J455" s="90">
        <v>1.0</v>
      </c>
      <c r="K455" s="90">
        <v>1.0</v>
      </c>
      <c r="L455" s="90">
        <v>0.0</v>
      </c>
      <c r="M455" s="90">
        <v>1.0</v>
      </c>
      <c r="N455" s="90">
        <v>0.0</v>
      </c>
      <c r="O455" s="90">
        <v>0.0</v>
      </c>
      <c r="P455" s="90">
        <v>0.0</v>
      </c>
      <c r="Q455" s="90">
        <v>0.0</v>
      </c>
      <c r="R455" s="90">
        <v>0.0</v>
      </c>
      <c r="S455" s="90">
        <v>0.0</v>
      </c>
      <c r="T455" s="90">
        <v>1.0</v>
      </c>
      <c r="U455" s="90">
        <v>4.0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90">
        <v>177.0</v>
      </c>
      <c r="B456" s="90"/>
      <c r="C456" s="90" t="s">
        <v>829</v>
      </c>
      <c r="D456" s="90" t="s">
        <v>136</v>
      </c>
      <c r="E456" s="186">
        <v>32426.0</v>
      </c>
      <c r="F456" s="109">
        <v>37.0</v>
      </c>
      <c r="G456" s="90" t="s">
        <v>830</v>
      </c>
      <c r="H456" s="90" t="s">
        <v>487</v>
      </c>
      <c r="I456" s="90">
        <v>0.0</v>
      </c>
      <c r="J456" s="90">
        <v>0.0</v>
      </c>
      <c r="K456" s="90">
        <v>0.0</v>
      </c>
      <c r="L456" s="90">
        <v>1.0</v>
      </c>
      <c r="M456" s="90">
        <v>0.0</v>
      </c>
      <c r="N456" s="90">
        <v>0.0</v>
      </c>
      <c r="O456" s="90">
        <v>1.0</v>
      </c>
      <c r="P456" s="90">
        <v>0.0</v>
      </c>
      <c r="Q456" s="90">
        <v>0.0</v>
      </c>
      <c r="R456" s="90">
        <v>1.0</v>
      </c>
      <c r="S456" s="90">
        <v>0.0</v>
      </c>
      <c r="T456" s="90">
        <v>0.0</v>
      </c>
      <c r="U456" s="90">
        <v>3.0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90">
        <v>178.0</v>
      </c>
      <c r="B457" s="90"/>
      <c r="C457" s="90" t="s">
        <v>831</v>
      </c>
      <c r="D457" s="90" t="s">
        <v>144</v>
      </c>
      <c r="E457" s="186">
        <v>34782.0</v>
      </c>
      <c r="F457" s="109">
        <v>30.0</v>
      </c>
      <c r="G457" s="90" t="s">
        <v>832</v>
      </c>
      <c r="H457" s="90" t="s">
        <v>833</v>
      </c>
      <c r="I457" s="90">
        <v>0.0</v>
      </c>
      <c r="J457" s="90">
        <v>0.0</v>
      </c>
      <c r="K457" s="90">
        <v>0.0</v>
      </c>
      <c r="L457" s="90">
        <v>0.0</v>
      </c>
      <c r="M457" s="90">
        <v>1.0</v>
      </c>
      <c r="N457" s="90">
        <v>1.0</v>
      </c>
      <c r="O457" s="90">
        <v>0.0</v>
      </c>
      <c r="P457" s="90">
        <v>1.0</v>
      </c>
      <c r="Q457" s="90">
        <v>1.0</v>
      </c>
      <c r="R457" s="90">
        <v>0.0</v>
      </c>
      <c r="S457" s="90">
        <v>0.0</v>
      </c>
      <c r="T457" s="90">
        <v>0.0</v>
      </c>
      <c r="U457" s="90">
        <v>4.0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90">
        <v>179.0</v>
      </c>
      <c r="B458" s="90"/>
      <c r="C458" s="90" t="s">
        <v>425</v>
      </c>
      <c r="D458" s="90" t="s">
        <v>136</v>
      </c>
      <c r="E458" s="186">
        <v>24948.0</v>
      </c>
      <c r="F458" s="109">
        <v>57.0</v>
      </c>
      <c r="G458" s="90" t="s">
        <v>426</v>
      </c>
      <c r="H458" s="90" t="s">
        <v>427</v>
      </c>
      <c r="I458" s="90">
        <v>1.0</v>
      </c>
      <c r="J458" s="90">
        <v>1.0</v>
      </c>
      <c r="K458" s="90">
        <v>1.0</v>
      </c>
      <c r="L458" s="90">
        <v>0.0</v>
      </c>
      <c r="M458" s="90">
        <v>0.0</v>
      </c>
      <c r="N458" s="90">
        <v>0.0</v>
      </c>
      <c r="O458" s="90">
        <v>0.0</v>
      </c>
      <c r="P458" s="90">
        <v>0.0</v>
      </c>
      <c r="Q458" s="90">
        <v>0.0</v>
      </c>
      <c r="R458" s="90">
        <v>0.0</v>
      </c>
      <c r="S458" s="90">
        <v>1.0</v>
      </c>
      <c r="T458" s="90">
        <v>1.0</v>
      </c>
      <c r="U458" s="90">
        <v>5.0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90">
        <v>180.0</v>
      </c>
      <c r="B459" s="90"/>
      <c r="C459" s="90" t="s">
        <v>834</v>
      </c>
      <c r="D459" s="90" t="s">
        <v>144</v>
      </c>
      <c r="E459" s="186">
        <v>25788.0</v>
      </c>
      <c r="F459" s="109">
        <v>55.0</v>
      </c>
      <c r="G459" s="90" t="s">
        <v>429</v>
      </c>
      <c r="H459" s="90" t="s">
        <v>430</v>
      </c>
      <c r="I459" s="90">
        <v>0.0</v>
      </c>
      <c r="J459" s="90">
        <v>0.0</v>
      </c>
      <c r="K459" s="90">
        <v>0.0</v>
      </c>
      <c r="L459" s="90">
        <v>1.0</v>
      </c>
      <c r="M459" s="90">
        <v>1.0</v>
      </c>
      <c r="N459" s="90">
        <v>1.0</v>
      </c>
      <c r="O459" s="90">
        <v>0.0</v>
      </c>
      <c r="P459" s="90">
        <v>0.0</v>
      </c>
      <c r="Q459" s="90">
        <v>0.0</v>
      </c>
      <c r="R459" s="90">
        <v>0.0</v>
      </c>
      <c r="S459" s="90">
        <v>1.0</v>
      </c>
      <c r="T459" s="90">
        <v>1.0</v>
      </c>
      <c r="U459" s="90">
        <v>5.0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90">
        <v>181.0</v>
      </c>
      <c r="B460" s="90"/>
      <c r="C460" s="90" t="s">
        <v>431</v>
      </c>
      <c r="D460" s="90" t="s">
        <v>136</v>
      </c>
      <c r="E460" s="186">
        <v>33347.0</v>
      </c>
      <c r="F460" s="109">
        <v>34.0</v>
      </c>
      <c r="G460" s="90" t="s">
        <v>834</v>
      </c>
      <c r="H460" s="90" t="s">
        <v>425</v>
      </c>
      <c r="I460" s="90">
        <v>0.0</v>
      </c>
      <c r="J460" s="90">
        <v>0.0</v>
      </c>
      <c r="K460" s="90">
        <v>0.0</v>
      </c>
      <c r="L460" s="90">
        <v>1.0</v>
      </c>
      <c r="M460" s="90">
        <v>0.0</v>
      </c>
      <c r="N460" s="90">
        <v>0.0</v>
      </c>
      <c r="O460" s="90">
        <v>1.0</v>
      </c>
      <c r="P460" s="90">
        <v>1.0</v>
      </c>
      <c r="Q460" s="90">
        <v>1.0</v>
      </c>
      <c r="R460" s="90">
        <v>0.0</v>
      </c>
      <c r="S460" s="90">
        <v>0.0</v>
      </c>
      <c r="T460" s="90">
        <v>0.0</v>
      </c>
      <c r="U460" s="90">
        <v>4.0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90">
        <v>182.0</v>
      </c>
      <c r="B461" s="90"/>
      <c r="C461" s="90" t="s">
        <v>432</v>
      </c>
      <c r="D461" s="90" t="s">
        <v>136</v>
      </c>
      <c r="E461" s="186">
        <v>35364.0</v>
      </c>
      <c r="F461" s="109">
        <v>29.0</v>
      </c>
      <c r="G461" s="90" t="s">
        <v>834</v>
      </c>
      <c r="H461" s="90" t="s">
        <v>425</v>
      </c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T461" s="86"/>
      <c r="U461" s="86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90">
        <v>183.0</v>
      </c>
      <c r="B462" s="90"/>
      <c r="C462" s="90" t="s">
        <v>462</v>
      </c>
      <c r="D462" s="90" t="s">
        <v>136</v>
      </c>
      <c r="E462" s="186">
        <v>32846.0</v>
      </c>
      <c r="F462" s="109">
        <v>36.0</v>
      </c>
      <c r="G462" s="90" t="s">
        <v>463</v>
      </c>
      <c r="H462" s="90" t="s">
        <v>464</v>
      </c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90">
        <v>184.0</v>
      </c>
      <c r="B463" s="90"/>
      <c r="C463" s="90" t="s">
        <v>158</v>
      </c>
      <c r="D463" s="90" t="s">
        <v>144</v>
      </c>
      <c r="E463" s="186">
        <v>33040.0</v>
      </c>
      <c r="F463" s="109">
        <v>35.0</v>
      </c>
      <c r="G463" s="90" t="s">
        <v>465</v>
      </c>
      <c r="H463" s="90" t="s">
        <v>466</v>
      </c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90">
        <v>185.0</v>
      </c>
      <c r="B464" s="90"/>
      <c r="C464" s="90" t="s">
        <v>121</v>
      </c>
      <c r="D464" s="90" t="s">
        <v>136</v>
      </c>
      <c r="E464" s="186">
        <v>28316.0</v>
      </c>
      <c r="F464" s="109">
        <v>48.0</v>
      </c>
      <c r="G464" s="90" t="s">
        <v>370</v>
      </c>
      <c r="H464" s="90" t="s">
        <v>371</v>
      </c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90">
        <v>186.0</v>
      </c>
      <c r="B465" s="90"/>
      <c r="C465" s="90" t="s">
        <v>120</v>
      </c>
      <c r="D465" s="90" t="s">
        <v>144</v>
      </c>
      <c r="E465" s="186">
        <v>34221.0</v>
      </c>
      <c r="F465" s="109">
        <v>32.0</v>
      </c>
      <c r="G465" s="90" t="s">
        <v>512</v>
      </c>
      <c r="H465" s="90" t="s">
        <v>373</v>
      </c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90">
        <v>187.0</v>
      </c>
      <c r="B466" s="90"/>
      <c r="C466" s="90" t="s">
        <v>473</v>
      </c>
      <c r="D466" s="90" t="s">
        <v>835</v>
      </c>
      <c r="E466" s="186">
        <v>29434.0</v>
      </c>
      <c r="F466" s="109">
        <v>45.0</v>
      </c>
      <c r="G466" s="90" t="s">
        <v>370</v>
      </c>
      <c r="H466" s="90" t="s">
        <v>371</v>
      </c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90">
        <v>188.0</v>
      </c>
      <c r="B467" s="90"/>
      <c r="C467" s="90" t="s">
        <v>409</v>
      </c>
      <c r="D467" s="90" t="s">
        <v>136</v>
      </c>
      <c r="E467" s="186">
        <v>29830.0</v>
      </c>
      <c r="F467" s="109">
        <v>44.0</v>
      </c>
      <c r="G467" s="90" t="s">
        <v>410</v>
      </c>
      <c r="H467" s="90" t="s">
        <v>411</v>
      </c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90">
        <v>189.0</v>
      </c>
      <c r="B468" s="90"/>
      <c r="C468" s="90" t="s">
        <v>412</v>
      </c>
      <c r="D468" s="90" t="s">
        <v>144</v>
      </c>
      <c r="E468" s="186">
        <v>31468.0</v>
      </c>
      <c r="F468" s="109">
        <v>39.0</v>
      </c>
      <c r="G468" s="90" t="s">
        <v>413</v>
      </c>
      <c r="H468" s="90" t="s">
        <v>414</v>
      </c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90">
        <v>190.0</v>
      </c>
      <c r="B469" s="90"/>
      <c r="C469" s="90" t="s">
        <v>836</v>
      </c>
      <c r="D469" s="90" t="s">
        <v>136</v>
      </c>
      <c r="E469" s="186">
        <v>38550.0</v>
      </c>
      <c r="F469" s="109">
        <v>20.0</v>
      </c>
      <c r="G469" s="90" t="s">
        <v>412</v>
      </c>
      <c r="H469" s="90" t="s">
        <v>409</v>
      </c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90">
        <v>191.0</v>
      </c>
      <c r="B470" s="90"/>
      <c r="C470" s="90" t="s">
        <v>486</v>
      </c>
      <c r="D470" s="90" t="s">
        <v>144</v>
      </c>
      <c r="E470" s="186">
        <v>24247.0</v>
      </c>
      <c r="F470" s="109">
        <v>59.0</v>
      </c>
      <c r="G470" s="90" t="s">
        <v>456</v>
      </c>
      <c r="H470" s="90" t="s">
        <v>837</v>
      </c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90">
        <v>192.0</v>
      </c>
      <c r="B471" s="90"/>
      <c r="C471" s="90" t="s">
        <v>838</v>
      </c>
      <c r="D471" s="90" t="s">
        <v>136</v>
      </c>
      <c r="E471" s="186">
        <v>36533.0</v>
      </c>
      <c r="F471" s="109">
        <v>25.0</v>
      </c>
      <c r="G471" s="90" t="s">
        <v>830</v>
      </c>
      <c r="H471" s="90" t="s">
        <v>487</v>
      </c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90">
        <v>193.0</v>
      </c>
      <c r="B472" s="90"/>
      <c r="C472" s="90" t="s">
        <v>450</v>
      </c>
      <c r="D472" s="90" t="s">
        <v>136</v>
      </c>
      <c r="E472" s="186">
        <v>31923.0</v>
      </c>
      <c r="F472" s="109">
        <v>38.0</v>
      </c>
      <c r="G472" s="90" t="s">
        <v>452</v>
      </c>
      <c r="H472" s="90" t="s">
        <v>451</v>
      </c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90">
        <v>194.0</v>
      </c>
      <c r="B473" s="90"/>
      <c r="C473" s="90" t="s">
        <v>453</v>
      </c>
      <c r="D473" s="90" t="s">
        <v>144</v>
      </c>
      <c r="E473" s="186">
        <v>30555.0</v>
      </c>
      <c r="F473" s="109">
        <v>42.0</v>
      </c>
      <c r="G473" s="90" t="s">
        <v>454</v>
      </c>
      <c r="H473" s="90" t="s">
        <v>443</v>
      </c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90">
        <v>195.0</v>
      </c>
      <c r="B474" s="90"/>
      <c r="C474" s="90" t="s">
        <v>839</v>
      </c>
      <c r="D474" s="90" t="s">
        <v>136</v>
      </c>
      <c r="E474" s="186">
        <v>31878.0</v>
      </c>
      <c r="F474" s="109">
        <v>38.0</v>
      </c>
      <c r="G474" s="90" t="s">
        <v>384</v>
      </c>
      <c r="H474" s="90" t="s">
        <v>840</v>
      </c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90">
        <v>196.0</v>
      </c>
      <c r="B475" s="90"/>
      <c r="C475" s="90" t="s">
        <v>377</v>
      </c>
      <c r="D475" s="90" t="s">
        <v>136</v>
      </c>
      <c r="E475" s="186">
        <v>29445.0</v>
      </c>
      <c r="F475" s="109">
        <v>45.0</v>
      </c>
      <c r="G475" s="90" t="s">
        <v>378</v>
      </c>
      <c r="H475" s="90" t="s">
        <v>379</v>
      </c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90">
        <v>197.0</v>
      </c>
      <c r="B476" s="90"/>
      <c r="C476" s="90" t="s">
        <v>168</v>
      </c>
      <c r="D476" s="90" t="s">
        <v>144</v>
      </c>
      <c r="E476" s="186">
        <v>31920.0</v>
      </c>
      <c r="F476" s="109">
        <v>38.0</v>
      </c>
      <c r="G476" s="90" t="s">
        <v>380</v>
      </c>
      <c r="H476" s="90" t="s">
        <v>381</v>
      </c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90">
        <v>198.0</v>
      </c>
      <c r="B477" s="90"/>
      <c r="C477" s="90" t="s">
        <v>444</v>
      </c>
      <c r="D477" s="90" t="s">
        <v>136</v>
      </c>
      <c r="E477" s="186">
        <v>32010.0</v>
      </c>
      <c r="F477" s="109">
        <v>38.0</v>
      </c>
      <c r="G477" s="90" t="s">
        <v>445</v>
      </c>
      <c r="H477" s="90" t="s">
        <v>446</v>
      </c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90">
        <v>199.0</v>
      </c>
      <c r="B478" s="90"/>
      <c r="C478" s="90" t="s">
        <v>149</v>
      </c>
      <c r="D478" s="90" t="s">
        <v>144</v>
      </c>
      <c r="E478" s="186">
        <v>28912.0</v>
      </c>
      <c r="F478" s="109">
        <v>46.0</v>
      </c>
      <c r="G478" s="90" t="s">
        <v>447</v>
      </c>
      <c r="H478" s="90" t="s">
        <v>448</v>
      </c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90">
        <v>200.0</v>
      </c>
      <c r="B479" s="90"/>
      <c r="C479" s="90" t="s">
        <v>441</v>
      </c>
      <c r="D479" s="90" t="s">
        <v>144</v>
      </c>
      <c r="E479" s="186">
        <v>38764.0</v>
      </c>
      <c r="F479" s="109">
        <v>19.0</v>
      </c>
      <c r="G479" s="90" t="s">
        <v>454</v>
      </c>
      <c r="H479" s="90" t="s">
        <v>443</v>
      </c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90">
        <v>201.0</v>
      </c>
      <c r="B480" s="90"/>
      <c r="C480" s="90" t="s">
        <v>841</v>
      </c>
      <c r="D480" s="90" t="s">
        <v>144</v>
      </c>
      <c r="E480" s="186">
        <v>37246.0</v>
      </c>
      <c r="F480" s="109">
        <v>24.0</v>
      </c>
      <c r="G480" s="90" t="s">
        <v>453</v>
      </c>
      <c r="H480" s="90" t="s">
        <v>842</v>
      </c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90">
        <v>202.0</v>
      </c>
      <c r="B481" s="90"/>
      <c r="C481" s="90" t="s">
        <v>843</v>
      </c>
      <c r="D481" s="90" t="s">
        <v>136</v>
      </c>
      <c r="E481" s="186">
        <v>32114.0</v>
      </c>
      <c r="F481" s="109">
        <v>38.0</v>
      </c>
      <c r="G481" s="90" t="s">
        <v>447</v>
      </c>
      <c r="H481" s="90" t="s">
        <v>448</v>
      </c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90">
        <v>203.0</v>
      </c>
      <c r="B482" s="90"/>
      <c r="C482" s="90" t="s">
        <v>844</v>
      </c>
      <c r="D482" s="90" t="s">
        <v>136</v>
      </c>
      <c r="E482" s="186">
        <v>37496.0</v>
      </c>
      <c r="F482" s="109">
        <v>23.0</v>
      </c>
      <c r="G482" s="90" t="s">
        <v>447</v>
      </c>
      <c r="H482" s="90" t="s">
        <v>448</v>
      </c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90">
        <v>204.0</v>
      </c>
      <c r="B483" s="90"/>
      <c r="C483" s="90" t="s">
        <v>478</v>
      </c>
      <c r="D483" s="90" t="s">
        <v>136</v>
      </c>
      <c r="E483" s="186">
        <v>34459.0</v>
      </c>
      <c r="F483" s="109">
        <v>31.0</v>
      </c>
      <c r="G483" s="90" t="s">
        <v>479</v>
      </c>
      <c r="H483" s="90" t="s">
        <v>480</v>
      </c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90">
        <v>205.0</v>
      </c>
      <c r="B484" s="90"/>
      <c r="C484" s="90" t="s">
        <v>845</v>
      </c>
      <c r="D484" s="90" t="s">
        <v>144</v>
      </c>
      <c r="E484" s="186">
        <v>24682.0</v>
      </c>
      <c r="F484" s="109">
        <v>58.0</v>
      </c>
      <c r="G484" s="90" t="s">
        <v>391</v>
      </c>
      <c r="H484" s="90" t="s">
        <v>392</v>
      </c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90">
        <v>206.0</v>
      </c>
      <c r="B485" s="90"/>
      <c r="C485" s="90" t="s">
        <v>395</v>
      </c>
      <c r="D485" s="90" t="s">
        <v>136</v>
      </c>
      <c r="E485" s="186">
        <v>33765.0</v>
      </c>
      <c r="F485" s="109">
        <v>33.0</v>
      </c>
      <c r="G485" s="90" t="s">
        <v>390</v>
      </c>
      <c r="H485" s="90" t="s">
        <v>394</v>
      </c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90">
        <v>207.0</v>
      </c>
      <c r="B486" s="90"/>
      <c r="C486" s="90" t="s">
        <v>393</v>
      </c>
      <c r="D486" s="90" t="s">
        <v>136</v>
      </c>
      <c r="E486" s="186">
        <v>36286.0</v>
      </c>
      <c r="F486" s="109">
        <v>26.0</v>
      </c>
      <c r="G486" s="90" t="s">
        <v>390</v>
      </c>
      <c r="H486" s="90" t="s">
        <v>394</v>
      </c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90">
        <v>208.0</v>
      </c>
      <c r="B487" s="90"/>
      <c r="C487" s="90" t="s">
        <v>846</v>
      </c>
      <c r="D487" s="90" t="s">
        <v>136</v>
      </c>
      <c r="E487" s="186">
        <v>36434.0</v>
      </c>
      <c r="F487" s="109">
        <v>26.0</v>
      </c>
      <c r="G487" s="90" t="s">
        <v>847</v>
      </c>
      <c r="H487" s="90" t="s">
        <v>848</v>
      </c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90">
        <v>209.0</v>
      </c>
      <c r="B488" s="90"/>
      <c r="C488" s="90" t="s">
        <v>849</v>
      </c>
      <c r="D488" s="90" t="s">
        <v>144</v>
      </c>
      <c r="E488" s="186">
        <v>36840.0</v>
      </c>
      <c r="F488" s="109">
        <v>25.0</v>
      </c>
      <c r="G488" s="90" t="s">
        <v>850</v>
      </c>
      <c r="H488" s="90" t="s">
        <v>851</v>
      </c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90">
        <v>210.0</v>
      </c>
      <c r="B489" s="90"/>
      <c r="C489" s="90" t="s">
        <v>488</v>
      </c>
      <c r="D489" s="90" t="s">
        <v>136</v>
      </c>
      <c r="E489" s="186">
        <v>28980.0</v>
      </c>
      <c r="F489" s="109">
        <v>46.0</v>
      </c>
      <c r="G489" s="90" t="s">
        <v>489</v>
      </c>
      <c r="H489" s="90" t="s">
        <v>490</v>
      </c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90">
        <v>211.0</v>
      </c>
      <c r="B490" s="90"/>
      <c r="C490" s="90" t="s">
        <v>491</v>
      </c>
      <c r="D490" s="90" t="s">
        <v>144</v>
      </c>
      <c r="E490" s="186">
        <v>28993.0</v>
      </c>
      <c r="F490" s="109">
        <v>46.0</v>
      </c>
      <c r="G490" s="90" t="s">
        <v>456</v>
      </c>
      <c r="H490" s="90" t="s">
        <v>457</v>
      </c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90">
        <v>212.0</v>
      </c>
      <c r="B491" s="90"/>
      <c r="C491" s="90" t="s">
        <v>852</v>
      </c>
      <c r="D491" s="90" t="s">
        <v>136</v>
      </c>
      <c r="E491" s="186">
        <v>38487.0</v>
      </c>
      <c r="F491" s="109">
        <v>20.0</v>
      </c>
      <c r="G491" s="90" t="s">
        <v>491</v>
      </c>
      <c r="H491" s="90" t="s">
        <v>488</v>
      </c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90">
        <v>213.0</v>
      </c>
      <c r="B492" s="90"/>
      <c r="C492" s="90" t="s">
        <v>400</v>
      </c>
      <c r="D492" s="90" t="s">
        <v>136</v>
      </c>
      <c r="E492" s="186">
        <v>29407.0</v>
      </c>
      <c r="F492" s="109">
        <v>45.0</v>
      </c>
      <c r="G492" s="90" t="s">
        <v>401</v>
      </c>
      <c r="H492" s="90" t="s">
        <v>402</v>
      </c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90">
        <v>214.0</v>
      </c>
      <c r="B493" s="90"/>
      <c r="C493" s="90" t="s">
        <v>403</v>
      </c>
      <c r="D493" s="90" t="s">
        <v>144</v>
      </c>
      <c r="E493" s="186">
        <v>26862.0</v>
      </c>
      <c r="F493" s="109">
        <v>52.0</v>
      </c>
      <c r="G493" s="90" t="s">
        <v>370</v>
      </c>
      <c r="H493" s="90" t="s">
        <v>371</v>
      </c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90">
        <v>215.0</v>
      </c>
      <c r="B494" s="90"/>
      <c r="C494" s="90" t="s">
        <v>853</v>
      </c>
      <c r="D494" s="90" t="s">
        <v>136</v>
      </c>
      <c r="E494" s="186">
        <v>36055.0</v>
      </c>
      <c r="F494" s="109">
        <v>27.0</v>
      </c>
      <c r="G494" s="90" t="s">
        <v>375</v>
      </c>
      <c r="H494" s="90" t="s">
        <v>376</v>
      </c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90">
        <v>216.0</v>
      </c>
      <c r="B495" s="90"/>
      <c r="C495" s="90" t="s">
        <v>190</v>
      </c>
      <c r="D495" s="90" t="s">
        <v>709</v>
      </c>
      <c r="E495" s="186">
        <v>33839.0</v>
      </c>
      <c r="F495" s="109">
        <v>33.0</v>
      </c>
      <c r="G495" s="90" t="s">
        <v>405</v>
      </c>
      <c r="H495" s="90" t="s">
        <v>406</v>
      </c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90">
        <v>217.0</v>
      </c>
      <c r="B496" s="90"/>
      <c r="C496" s="90" t="s">
        <v>189</v>
      </c>
      <c r="D496" s="90" t="s">
        <v>144</v>
      </c>
      <c r="E496" s="186">
        <v>34812.0</v>
      </c>
      <c r="F496" s="109">
        <v>30.0</v>
      </c>
      <c r="G496" s="90" t="s">
        <v>407</v>
      </c>
      <c r="H496" s="90" t="s">
        <v>408</v>
      </c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90">
        <v>218.0</v>
      </c>
      <c r="B497" s="90"/>
      <c r="C497" s="90"/>
      <c r="D497" s="90"/>
      <c r="E497" s="186"/>
      <c r="F497" s="109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90">
        <v>219.0</v>
      </c>
      <c r="B498" s="90"/>
      <c r="C498" s="90"/>
      <c r="D498" s="90"/>
      <c r="E498" s="186"/>
      <c r="F498" s="109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90">
        <v>220.0</v>
      </c>
      <c r="B499" s="90"/>
      <c r="C499" s="90"/>
      <c r="D499" s="90"/>
      <c r="E499" s="186"/>
      <c r="F499" s="109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90">
        <v>221.0</v>
      </c>
      <c r="B500" s="90"/>
      <c r="C500" s="90"/>
      <c r="D500" s="90"/>
      <c r="E500" s="186"/>
      <c r="F500" s="109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90">
        <v>222.0</v>
      </c>
      <c r="B501" s="90"/>
      <c r="C501" s="90"/>
      <c r="D501" s="90"/>
      <c r="E501" s="186"/>
      <c r="F501" s="109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90">
        <v>223.0</v>
      </c>
      <c r="B502" s="90"/>
      <c r="C502" s="90"/>
      <c r="D502" s="90"/>
      <c r="E502" s="186"/>
      <c r="F502" s="109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90">
        <v>224.0</v>
      </c>
      <c r="B503" s="90"/>
      <c r="C503" s="90"/>
      <c r="D503" s="90"/>
      <c r="E503" s="186"/>
      <c r="F503" s="109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90">
        <v>225.0</v>
      </c>
      <c r="B504" s="90"/>
      <c r="C504" s="90"/>
      <c r="D504" s="90"/>
      <c r="E504" s="186"/>
      <c r="F504" s="109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90"/>
      <c r="B505" s="90"/>
      <c r="C505" s="90"/>
      <c r="D505" s="90"/>
      <c r="E505" s="186"/>
      <c r="F505" s="109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90"/>
      <c r="B506" s="90"/>
      <c r="C506" s="168" t="s">
        <v>35</v>
      </c>
      <c r="D506" s="26"/>
      <c r="E506" s="26"/>
      <c r="F506" s="26"/>
      <c r="G506" s="26"/>
      <c r="H506" s="7"/>
      <c r="I506" s="112">
        <f t="shared" ref="I506:T506" si="34">SUM(I280:I307)</f>
        <v>11</v>
      </c>
      <c r="J506" s="112">
        <f t="shared" si="34"/>
        <v>11</v>
      </c>
      <c r="K506" s="112">
        <f t="shared" si="34"/>
        <v>2</v>
      </c>
      <c r="L506" s="112">
        <f t="shared" si="34"/>
        <v>6</v>
      </c>
      <c r="M506" s="112">
        <f t="shared" si="34"/>
        <v>13</v>
      </c>
      <c r="N506" s="112">
        <f t="shared" si="34"/>
        <v>8</v>
      </c>
      <c r="O506" s="112">
        <f t="shared" si="34"/>
        <v>9</v>
      </c>
      <c r="P506" s="112">
        <f t="shared" si="34"/>
        <v>8</v>
      </c>
      <c r="Q506" s="112">
        <f t="shared" si="34"/>
        <v>8</v>
      </c>
      <c r="R506" s="112">
        <f t="shared" si="34"/>
        <v>9</v>
      </c>
      <c r="S506" s="112">
        <f t="shared" si="34"/>
        <v>10</v>
      </c>
      <c r="T506" s="112">
        <f t="shared" si="34"/>
        <v>7</v>
      </c>
      <c r="U506" s="112">
        <f>SUM(U226:U307)</f>
        <v>780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30"/>
      <c r="B507" s="30"/>
      <c r="C507" s="51"/>
      <c r="D507" s="51"/>
      <c r="E507" s="51"/>
      <c r="F507" s="51"/>
      <c r="G507" s="51"/>
      <c r="H507" s="51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97" t="s">
        <v>854</v>
      </c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50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99" t="s">
        <v>2</v>
      </c>
      <c r="B512" s="102"/>
      <c r="C512" s="99" t="s">
        <v>132</v>
      </c>
      <c r="D512" s="99" t="s">
        <v>130</v>
      </c>
      <c r="E512" s="99" t="s">
        <v>98</v>
      </c>
      <c r="F512" s="101" t="s">
        <v>131</v>
      </c>
      <c r="G512" s="54" t="s">
        <v>132</v>
      </c>
      <c r="H512" s="7"/>
      <c r="I512" s="54" t="s">
        <v>855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7"/>
      <c r="U512" s="173" t="s">
        <v>35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12"/>
      <c r="B513" s="102"/>
      <c r="C513" s="12"/>
      <c r="D513" s="12"/>
      <c r="E513" s="12"/>
      <c r="F513" s="12"/>
      <c r="G513" s="67" t="s">
        <v>67</v>
      </c>
      <c r="H513" s="67" t="s">
        <v>134</v>
      </c>
      <c r="I513" s="67" t="s">
        <v>103</v>
      </c>
      <c r="J513" s="67" t="s">
        <v>104</v>
      </c>
      <c r="K513" s="67" t="s">
        <v>105</v>
      </c>
      <c r="L513" s="67" t="s">
        <v>106</v>
      </c>
      <c r="M513" s="67" t="s">
        <v>84</v>
      </c>
      <c r="N513" s="67" t="s">
        <v>107</v>
      </c>
      <c r="O513" s="67" t="s">
        <v>108</v>
      </c>
      <c r="P513" s="67" t="s">
        <v>109</v>
      </c>
      <c r="Q513" s="67" t="s">
        <v>110</v>
      </c>
      <c r="R513" s="67" t="s">
        <v>111</v>
      </c>
      <c r="S513" s="67" t="s">
        <v>112</v>
      </c>
      <c r="T513" s="123" t="s">
        <v>113</v>
      </c>
      <c r="U513" s="1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70">
        <v>1.0</v>
      </c>
      <c r="B514" s="70"/>
      <c r="C514" s="70">
        <v>2.0</v>
      </c>
      <c r="D514" s="70">
        <v>3.0</v>
      </c>
      <c r="E514" s="70">
        <v>4.0</v>
      </c>
      <c r="F514" s="70">
        <v>5.0</v>
      </c>
      <c r="G514" s="70">
        <v>6.0</v>
      </c>
      <c r="H514" s="70">
        <v>7.0</v>
      </c>
      <c r="I514" s="70">
        <v>8.0</v>
      </c>
      <c r="J514" s="70">
        <v>9.0</v>
      </c>
      <c r="K514" s="70">
        <v>10.0</v>
      </c>
      <c r="L514" s="70">
        <v>11.0</v>
      </c>
      <c r="M514" s="70">
        <v>12.0</v>
      </c>
      <c r="N514" s="70">
        <v>13.0</v>
      </c>
      <c r="O514" s="70">
        <v>14.0</v>
      </c>
      <c r="P514" s="70">
        <v>15.0</v>
      </c>
      <c r="Q514" s="70">
        <v>16.0</v>
      </c>
      <c r="R514" s="70">
        <v>17.0</v>
      </c>
      <c r="S514" s="70">
        <v>18.0</v>
      </c>
      <c r="T514" s="70">
        <v>19.0</v>
      </c>
      <c r="U514" s="70">
        <v>20.0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90">
        <v>1.0</v>
      </c>
      <c r="B515" s="90"/>
      <c r="C515" s="90" t="s">
        <v>527</v>
      </c>
      <c r="D515" s="90" t="s">
        <v>219</v>
      </c>
      <c r="E515" s="179">
        <v>21007.0</v>
      </c>
      <c r="F515" s="109">
        <f t="shared" ref="F515:F521" si="35">DATEDIF(E515,TODAY(),"y")</f>
        <v>68</v>
      </c>
      <c r="G515" s="90" t="s">
        <v>856</v>
      </c>
      <c r="H515" s="90" t="s">
        <v>857</v>
      </c>
      <c r="I515" s="90">
        <v>1.0</v>
      </c>
      <c r="J515" s="90">
        <v>0.0</v>
      </c>
      <c r="K515" s="90">
        <v>1.0</v>
      </c>
      <c r="L515" s="90">
        <v>1.0</v>
      </c>
      <c r="M515" s="90">
        <v>1.0</v>
      </c>
      <c r="N515" s="90">
        <v>0.0</v>
      </c>
      <c r="O515" s="90">
        <v>0.0</v>
      </c>
      <c r="P515" s="90">
        <v>1.0</v>
      </c>
      <c r="Q515" s="90">
        <v>0.0</v>
      </c>
      <c r="R515" s="90">
        <v>1.0</v>
      </c>
      <c r="S515" s="90">
        <v>1.0</v>
      </c>
      <c r="T515" s="90">
        <v>1.0</v>
      </c>
      <c r="U515" s="86">
        <f t="shared" ref="U515:U516" si="36">SUM(I515:T515)</f>
        <v>8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90">
        <v>2.0</v>
      </c>
      <c r="B516" s="90"/>
      <c r="C516" s="90" t="s">
        <v>858</v>
      </c>
      <c r="D516" s="90" t="s">
        <v>216</v>
      </c>
      <c r="E516" s="179">
        <v>12877.0</v>
      </c>
      <c r="F516" s="109">
        <f t="shared" si="35"/>
        <v>91</v>
      </c>
      <c r="G516" s="90" t="s">
        <v>859</v>
      </c>
      <c r="H516" s="90" t="s">
        <v>365</v>
      </c>
      <c r="I516" s="90">
        <v>0.0</v>
      </c>
      <c r="J516" s="90">
        <v>1.0</v>
      </c>
      <c r="K516" s="90">
        <v>0.0</v>
      </c>
      <c r="L516" s="90">
        <v>0.0</v>
      </c>
      <c r="M516" s="90">
        <v>0.0</v>
      </c>
      <c r="N516" s="90">
        <v>1.0</v>
      </c>
      <c r="O516" s="86"/>
      <c r="P516" s="90">
        <v>0.0</v>
      </c>
      <c r="Q516" s="90">
        <v>0.0</v>
      </c>
      <c r="R516" s="90">
        <v>0.0</v>
      </c>
      <c r="S516" s="90">
        <v>0.0</v>
      </c>
      <c r="T516" s="90">
        <v>0.0</v>
      </c>
      <c r="U516" s="86">
        <f t="shared" si="36"/>
        <v>2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90">
        <v>3.0</v>
      </c>
      <c r="B517" s="90"/>
      <c r="C517" s="90" t="s">
        <v>557</v>
      </c>
      <c r="D517" s="90" t="s">
        <v>219</v>
      </c>
      <c r="E517" s="179">
        <v>21964.0</v>
      </c>
      <c r="F517" s="109">
        <f t="shared" si="35"/>
        <v>66</v>
      </c>
      <c r="G517" s="90" t="s">
        <v>860</v>
      </c>
      <c r="H517" s="90" t="s">
        <v>861</v>
      </c>
      <c r="I517" s="90">
        <v>1.0</v>
      </c>
      <c r="J517" s="90">
        <v>1.0</v>
      </c>
      <c r="K517" s="90">
        <v>1.0</v>
      </c>
      <c r="L517" s="90">
        <v>1.0</v>
      </c>
      <c r="M517" s="90">
        <v>1.0</v>
      </c>
      <c r="N517" s="90">
        <v>0.0</v>
      </c>
      <c r="O517" s="90">
        <v>0.0</v>
      </c>
      <c r="P517" s="90">
        <v>0.0</v>
      </c>
      <c r="Q517" s="90">
        <v>0.0</v>
      </c>
      <c r="R517" s="90">
        <v>1.0</v>
      </c>
      <c r="S517" s="90">
        <v>1.0</v>
      </c>
      <c r="T517" s="90">
        <v>1.0</v>
      </c>
      <c r="U517" s="90">
        <v>8.0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90">
        <v>4.0</v>
      </c>
      <c r="B518" s="90"/>
      <c r="C518" s="90" t="s">
        <v>564</v>
      </c>
      <c r="D518" s="90" t="s">
        <v>219</v>
      </c>
      <c r="E518" s="179">
        <v>17404.0</v>
      </c>
      <c r="F518" s="109">
        <f t="shared" si="35"/>
        <v>78</v>
      </c>
      <c r="G518" s="90" t="s">
        <v>862</v>
      </c>
      <c r="H518" s="90" t="s">
        <v>863</v>
      </c>
      <c r="I518" s="90">
        <v>1.0</v>
      </c>
      <c r="J518" s="90">
        <v>1.0</v>
      </c>
      <c r="K518" s="90">
        <v>1.0</v>
      </c>
      <c r="L518" s="90">
        <v>0.0</v>
      </c>
      <c r="M518" s="90">
        <v>0.0</v>
      </c>
      <c r="N518" s="90">
        <v>1.0</v>
      </c>
      <c r="O518" s="90">
        <v>0.0</v>
      </c>
      <c r="P518" s="90">
        <v>1.0</v>
      </c>
      <c r="Q518" s="90">
        <v>0.0</v>
      </c>
      <c r="R518" s="90">
        <v>1.0</v>
      </c>
      <c r="S518" s="90">
        <v>1.0</v>
      </c>
      <c r="T518" s="90">
        <v>0.0</v>
      </c>
      <c r="U518" s="86">
        <f>SUM(I518:T518)</f>
        <v>7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90">
        <v>5.0</v>
      </c>
      <c r="B519" s="90"/>
      <c r="C519" s="90" t="s">
        <v>864</v>
      </c>
      <c r="D519" s="90" t="s">
        <v>219</v>
      </c>
      <c r="E519" s="179">
        <v>20640.0</v>
      </c>
      <c r="F519" s="109">
        <f t="shared" si="35"/>
        <v>69</v>
      </c>
      <c r="G519" s="90" t="s">
        <v>865</v>
      </c>
      <c r="H519" s="90" t="s">
        <v>866</v>
      </c>
      <c r="I519" s="90">
        <v>1.0</v>
      </c>
      <c r="J519" s="90">
        <v>1.0</v>
      </c>
      <c r="K519" s="90">
        <v>1.0</v>
      </c>
      <c r="L519" s="90">
        <v>1.0</v>
      </c>
      <c r="M519" s="90">
        <v>1.0</v>
      </c>
      <c r="N519" s="90">
        <v>0.0</v>
      </c>
      <c r="O519" s="90">
        <v>0.0</v>
      </c>
      <c r="P519" s="90">
        <v>0.0</v>
      </c>
      <c r="Q519" s="90">
        <v>0.0</v>
      </c>
      <c r="R519" s="90">
        <v>1.0</v>
      </c>
      <c r="S519" s="90">
        <v>0.0</v>
      </c>
      <c r="T519" s="90">
        <v>1.0</v>
      </c>
      <c r="U519" s="90">
        <v>7.0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90">
        <v>6.0</v>
      </c>
      <c r="B520" s="90"/>
      <c r="C520" s="90" t="s">
        <v>702</v>
      </c>
      <c r="D520" s="90" t="s">
        <v>216</v>
      </c>
      <c r="E520" s="179">
        <v>23044.0</v>
      </c>
      <c r="F520" s="109">
        <f t="shared" si="35"/>
        <v>63</v>
      </c>
      <c r="G520" s="90" t="s">
        <v>865</v>
      </c>
      <c r="H520" s="90" t="s">
        <v>866</v>
      </c>
      <c r="I520" s="90">
        <v>0.0</v>
      </c>
      <c r="J520" s="90">
        <v>0.0</v>
      </c>
      <c r="K520" s="90">
        <v>0.0</v>
      </c>
      <c r="L520" s="90">
        <v>0.0</v>
      </c>
      <c r="M520" s="90">
        <v>0.0</v>
      </c>
      <c r="N520" s="90">
        <v>1.0</v>
      </c>
      <c r="O520" s="90">
        <v>1.0</v>
      </c>
      <c r="P520" s="90">
        <v>0.0</v>
      </c>
      <c r="Q520" s="90">
        <v>1.0</v>
      </c>
      <c r="R520" s="90">
        <v>0.0</v>
      </c>
      <c r="S520" s="90">
        <v>0.0</v>
      </c>
      <c r="T520" s="90">
        <v>0.0</v>
      </c>
      <c r="U520" s="86">
        <f t="shared" ref="U520:U521" si="37">SUM(I520:T520)</f>
        <v>3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90">
        <v>7.0</v>
      </c>
      <c r="B521" s="90"/>
      <c r="C521" s="90" t="s">
        <v>867</v>
      </c>
      <c r="D521" s="90" t="s">
        <v>219</v>
      </c>
      <c r="E521" s="179">
        <v>20677.0</v>
      </c>
      <c r="F521" s="109">
        <f t="shared" si="35"/>
        <v>69</v>
      </c>
      <c r="G521" s="90" t="s">
        <v>750</v>
      </c>
      <c r="H521" s="90" t="s">
        <v>868</v>
      </c>
      <c r="I521" s="90">
        <v>1.0</v>
      </c>
      <c r="J521" s="90">
        <v>0.0</v>
      </c>
      <c r="K521" s="90">
        <v>0.0</v>
      </c>
      <c r="L521" s="90">
        <v>0.0</v>
      </c>
      <c r="M521" s="90">
        <v>1.0</v>
      </c>
      <c r="N521" s="90">
        <v>0.0</v>
      </c>
      <c r="O521" s="90">
        <v>1.0</v>
      </c>
      <c r="P521" s="90">
        <v>0.0</v>
      </c>
      <c r="Q521" s="90">
        <v>0.0</v>
      </c>
      <c r="R521" s="90">
        <v>0.0</v>
      </c>
      <c r="S521" s="90">
        <v>0.0</v>
      </c>
      <c r="T521" s="90">
        <v>0.0</v>
      </c>
      <c r="U521" s="86">
        <f t="shared" si="37"/>
        <v>3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90">
        <v>8.0</v>
      </c>
      <c r="B522" s="90"/>
      <c r="C522" s="90" t="s">
        <v>356</v>
      </c>
      <c r="D522" s="90" t="s">
        <v>216</v>
      </c>
      <c r="E522" s="179">
        <v>23816.0</v>
      </c>
      <c r="F522" s="109">
        <v>69.0</v>
      </c>
      <c r="G522" s="90" t="s">
        <v>869</v>
      </c>
      <c r="H522" s="90" t="s">
        <v>870</v>
      </c>
      <c r="I522" s="90">
        <v>0.0</v>
      </c>
      <c r="J522" s="90">
        <v>0.0</v>
      </c>
      <c r="K522" s="90">
        <v>0.0</v>
      </c>
      <c r="L522" s="90">
        <v>0.0</v>
      </c>
      <c r="M522" s="90">
        <v>0.0</v>
      </c>
      <c r="N522" s="90">
        <v>0.0</v>
      </c>
      <c r="O522" s="90">
        <v>0.0</v>
      </c>
      <c r="P522" s="90">
        <v>0.0</v>
      </c>
      <c r="Q522" s="90">
        <v>1.0</v>
      </c>
      <c r="R522" s="90">
        <v>1.0</v>
      </c>
      <c r="S522" s="90">
        <v>0.0</v>
      </c>
      <c r="T522" s="90">
        <v>0.0</v>
      </c>
      <c r="U522" s="90">
        <v>2.0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90">
        <v>9.0</v>
      </c>
      <c r="B523" s="90"/>
      <c r="C523" s="90" t="s">
        <v>632</v>
      </c>
      <c r="D523" s="90" t="s">
        <v>219</v>
      </c>
      <c r="E523" s="179">
        <v>20637.0</v>
      </c>
      <c r="F523" s="109">
        <v>69.0</v>
      </c>
      <c r="G523" s="90" t="s">
        <v>862</v>
      </c>
      <c r="H523" s="90" t="s">
        <v>863</v>
      </c>
      <c r="I523" s="90">
        <v>1.0</v>
      </c>
      <c r="J523" s="90">
        <v>1.0</v>
      </c>
      <c r="K523" s="90">
        <v>0.0</v>
      </c>
      <c r="L523" s="90">
        <v>0.0</v>
      </c>
      <c r="M523" s="90">
        <v>0.0</v>
      </c>
      <c r="N523" s="90">
        <v>1.0</v>
      </c>
      <c r="O523" s="90">
        <v>1.0</v>
      </c>
      <c r="P523" s="90">
        <v>1.0</v>
      </c>
      <c r="Q523" s="90">
        <v>0.0</v>
      </c>
      <c r="R523" s="90">
        <v>1.0</v>
      </c>
      <c r="S523" s="90">
        <v>1.0</v>
      </c>
      <c r="T523" s="90">
        <v>1.0</v>
      </c>
      <c r="U523" s="90">
        <v>8.0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90">
        <v>10.0</v>
      </c>
      <c r="B524" s="90"/>
      <c r="C524" s="90" t="s">
        <v>871</v>
      </c>
      <c r="D524" s="90" t="s">
        <v>219</v>
      </c>
      <c r="E524" s="179">
        <v>22164.0</v>
      </c>
      <c r="F524" s="109">
        <v>66.0</v>
      </c>
      <c r="G524" s="90" t="s">
        <v>872</v>
      </c>
      <c r="H524" s="90" t="s">
        <v>718</v>
      </c>
      <c r="I524" s="90">
        <v>0.0</v>
      </c>
      <c r="J524" s="90">
        <v>0.0</v>
      </c>
      <c r="K524" s="90">
        <v>1.0</v>
      </c>
      <c r="L524" s="90">
        <v>1.0</v>
      </c>
      <c r="M524" s="90">
        <v>0.0</v>
      </c>
      <c r="N524" s="90">
        <v>0.0</v>
      </c>
      <c r="O524" s="90">
        <v>0.0</v>
      </c>
      <c r="P524" s="90">
        <v>0.0</v>
      </c>
      <c r="Q524" s="90">
        <v>1.0</v>
      </c>
      <c r="R524" s="90">
        <v>0.0</v>
      </c>
      <c r="S524" s="90">
        <v>0.0</v>
      </c>
      <c r="T524" s="90">
        <v>1.0</v>
      </c>
      <c r="U524" s="90">
        <v>4.0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90">
        <v>11.0</v>
      </c>
      <c r="B525" s="90"/>
      <c r="C525" s="90" t="s">
        <v>610</v>
      </c>
      <c r="D525" s="90" t="s">
        <v>216</v>
      </c>
      <c r="E525" s="179">
        <v>19021.0</v>
      </c>
      <c r="F525" s="109">
        <v>74.0</v>
      </c>
      <c r="G525" s="90" t="s">
        <v>862</v>
      </c>
      <c r="H525" s="90" t="s">
        <v>863</v>
      </c>
      <c r="I525" s="90">
        <v>0.0</v>
      </c>
      <c r="J525" s="90">
        <v>0.0</v>
      </c>
      <c r="K525" s="90">
        <v>0.0</v>
      </c>
      <c r="L525" s="90">
        <v>1.0</v>
      </c>
      <c r="M525" s="90">
        <v>1.0</v>
      </c>
      <c r="N525" s="90">
        <v>1.0</v>
      </c>
      <c r="O525" s="90">
        <v>0.0</v>
      </c>
      <c r="P525" s="90">
        <v>0.0</v>
      </c>
      <c r="Q525" s="90">
        <v>0.0</v>
      </c>
      <c r="R525" s="90">
        <v>0.0</v>
      </c>
      <c r="S525" s="90">
        <v>1.0</v>
      </c>
      <c r="T525" s="90">
        <v>0.0</v>
      </c>
      <c r="U525" s="90">
        <v>4.0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90">
        <v>12.0</v>
      </c>
      <c r="B526" s="90"/>
      <c r="C526" s="90" t="s">
        <v>609</v>
      </c>
      <c r="D526" s="90" t="s">
        <v>219</v>
      </c>
      <c r="E526" s="179">
        <v>20558.0</v>
      </c>
      <c r="F526" s="109">
        <v>69.0</v>
      </c>
      <c r="G526" s="90" t="s">
        <v>873</v>
      </c>
      <c r="H526" s="90" t="s">
        <v>874</v>
      </c>
      <c r="I526" s="90">
        <v>1.0</v>
      </c>
      <c r="J526" s="90">
        <v>1.0</v>
      </c>
      <c r="K526" s="90">
        <v>0.0</v>
      </c>
      <c r="L526" s="90">
        <v>0.0</v>
      </c>
      <c r="M526" s="90">
        <v>0.0</v>
      </c>
      <c r="N526" s="90">
        <v>1.0</v>
      </c>
      <c r="O526" s="90">
        <v>0.0</v>
      </c>
      <c r="P526" s="90">
        <v>0.0</v>
      </c>
      <c r="Q526" s="90">
        <v>0.0</v>
      </c>
      <c r="R526" s="90">
        <v>0.0</v>
      </c>
      <c r="S526" s="90">
        <v>1.0</v>
      </c>
      <c r="T526" s="90">
        <v>0.0</v>
      </c>
      <c r="U526" s="90">
        <v>4.0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90">
        <v>13.0</v>
      </c>
      <c r="B527" s="90"/>
      <c r="C527" s="90" t="s">
        <v>875</v>
      </c>
      <c r="D527" s="90" t="s">
        <v>216</v>
      </c>
      <c r="E527" s="179">
        <v>16618.0</v>
      </c>
      <c r="F527" s="109">
        <v>81.0</v>
      </c>
      <c r="G527" s="90" t="s">
        <v>876</v>
      </c>
      <c r="H527" s="90" t="s">
        <v>877</v>
      </c>
      <c r="I527" s="90">
        <v>0.0</v>
      </c>
      <c r="J527" s="90">
        <v>0.0</v>
      </c>
      <c r="K527" s="90">
        <v>0.0</v>
      </c>
      <c r="L527" s="90">
        <v>0.0</v>
      </c>
      <c r="M527" s="90">
        <v>1.0</v>
      </c>
      <c r="N527" s="90">
        <v>0.0</v>
      </c>
      <c r="O527" s="90">
        <v>1.0</v>
      </c>
      <c r="P527" s="90">
        <v>0.0</v>
      </c>
      <c r="Q527" s="90">
        <v>0.0</v>
      </c>
      <c r="R527" s="90">
        <v>0.0</v>
      </c>
      <c r="S527" s="90">
        <v>0.0</v>
      </c>
      <c r="T527" s="90">
        <v>1.0</v>
      </c>
      <c r="U527" s="90">
        <v>3.0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90">
        <v>14.0</v>
      </c>
      <c r="B528" s="90"/>
      <c r="C528" s="90" t="s">
        <v>878</v>
      </c>
      <c r="D528" s="90" t="s">
        <v>219</v>
      </c>
      <c r="E528" s="179">
        <v>19122.0</v>
      </c>
      <c r="F528" s="109">
        <v>74.0</v>
      </c>
      <c r="G528" s="90" t="s">
        <v>771</v>
      </c>
      <c r="H528" s="90" t="s">
        <v>879</v>
      </c>
      <c r="I528" s="90">
        <v>0.0</v>
      </c>
      <c r="J528" s="90">
        <v>0.0</v>
      </c>
      <c r="K528" s="90">
        <v>0.0</v>
      </c>
      <c r="L528" s="90">
        <v>0.0</v>
      </c>
      <c r="M528" s="90">
        <v>1.0</v>
      </c>
      <c r="N528" s="90">
        <v>0.0</v>
      </c>
      <c r="O528" s="90">
        <v>1.0</v>
      </c>
      <c r="P528" s="90">
        <v>0.0</v>
      </c>
      <c r="Q528" s="90">
        <v>0.0</v>
      </c>
      <c r="R528" s="90">
        <v>0.0</v>
      </c>
      <c r="S528" s="90">
        <v>0.0</v>
      </c>
      <c r="T528" s="90">
        <v>1.0</v>
      </c>
      <c r="U528" s="90">
        <v>3.0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90">
        <v>15.0</v>
      </c>
      <c r="B529" s="90"/>
      <c r="C529" s="90" t="s">
        <v>520</v>
      </c>
      <c r="D529" s="90" t="s">
        <v>219</v>
      </c>
      <c r="E529" s="179">
        <v>22457.0</v>
      </c>
      <c r="F529" s="109">
        <v>65.0</v>
      </c>
      <c r="G529" s="90" t="s">
        <v>880</v>
      </c>
      <c r="H529" s="90" t="s">
        <v>881</v>
      </c>
      <c r="I529" s="90">
        <v>0.0</v>
      </c>
      <c r="J529" s="90">
        <v>0.0</v>
      </c>
      <c r="K529" s="90">
        <v>1.0</v>
      </c>
      <c r="L529" s="90">
        <v>1.0</v>
      </c>
      <c r="M529" s="90">
        <v>0.0</v>
      </c>
      <c r="N529" s="90">
        <v>0.0</v>
      </c>
      <c r="O529" s="90">
        <v>0.0</v>
      </c>
      <c r="P529" s="90">
        <v>1.0</v>
      </c>
      <c r="Q529" s="90">
        <v>0.0</v>
      </c>
      <c r="R529" s="90">
        <v>0.0</v>
      </c>
      <c r="S529" s="90">
        <v>0.0</v>
      </c>
      <c r="T529" s="90">
        <v>0.0</v>
      </c>
      <c r="U529" s="90">
        <v>3.0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90">
        <v>16.0</v>
      </c>
      <c r="B530" s="90"/>
      <c r="C530" s="90" t="s">
        <v>603</v>
      </c>
      <c r="D530" s="90" t="s">
        <v>219</v>
      </c>
      <c r="E530" s="179">
        <v>21935.0</v>
      </c>
      <c r="F530" s="109">
        <v>66.0</v>
      </c>
      <c r="G530" s="90" t="s">
        <v>882</v>
      </c>
      <c r="H530" s="90" t="s">
        <v>883</v>
      </c>
      <c r="I530" s="90">
        <v>0.0</v>
      </c>
      <c r="J530" s="90">
        <v>0.0</v>
      </c>
      <c r="K530" s="90">
        <v>0.0</v>
      </c>
      <c r="L530" s="90">
        <v>1.0</v>
      </c>
      <c r="M530" s="90">
        <v>0.0</v>
      </c>
      <c r="N530" s="90">
        <v>1.0</v>
      </c>
      <c r="O530" s="90">
        <v>0.0</v>
      </c>
      <c r="P530" s="90">
        <v>0.0</v>
      </c>
      <c r="Q530" s="90">
        <v>0.0</v>
      </c>
      <c r="R530" s="90">
        <v>1.0</v>
      </c>
      <c r="S530" s="90">
        <v>0.0</v>
      </c>
      <c r="T530" s="90">
        <v>0.0</v>
      </c>
      <c r="U530" s="90">
        <v>3.0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90">
        <v>17.0</v>
      </c>
      <c r="B531" s="90"/>
      <c r="C531" s="90" t="s">
        <v>364</v>
      </c>
      <c r="D531" s="90" t="s">
        <v>219</v>
      </c>
      <c r="E531" s="179">
        <v>19880.0</v>
      </c>
      <c r="F531" s="109">
        <v>72.0</v>
      </c>
      <c r="G531" s="90" t="s">
        <v>884</v>
      </c>
      <c r="H531" s="90" t="s">
        <v>885</v>
      </c>
      <c r="I531" s="90">
        <v>1.0</v>
      </c>
      <c r="J531" s="90">
        <v>1.0</v>
      </c>
      <c r="K531" s="90">
        <v>1.0</v>
      </c>
      <c r="L531" s="90">
        <v>1.0</v>
      </c>
      <c r="M531" s="90">
        <v>0.0</v>
      </c>
      <c r="N531" s="90">
        <v>1.0</v>
      </c>
      <c r="O531" s="90">
        <v>0.0</v>
      </c>
      <c r="P531" s="90">
        <v>1.0</v>
      </c>
      <c r="Q531" s="90">
        <v>1.0</v>
      </c>
      <c r="R531" s="90">
        <v>0.0</v>
      </c>
      <c r="S531" s="90">
        <v>0.0</v>
      </c>
      <c r="T531" s="90">
        <v>0.0</v>
      </c>
      <c r="U531" s="90">
        <v>7.0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90">
        <v>18.0</v>
      </c>
      <c r="B532" s="90"/>
      <c r="C532" s="90" t="s">
        <v>886</v>
      </c>
      <c r="D532" s="90" t="s">
        <v>216</v>
      </c>
      <c r="E532" s="179">
        <v>21042.0</v>
      </c>
      <c r="F532" s="109">
        <v>68.0</v>
      </c>
      <c r="G532" s="90" t="s">
        <v>632</v>
      </c>
      <c r="H532" s="90" t="s">
        <v>887</v>
      </c>
      <c r="I532" s="90">
        <v>0.0</v>
      </c>
      <c r="J532" s="90">
        <v>0.0</v>
      </c>
      <c r="K532" s="90">
        <v>0.0</v>
      </c>
      <c r="L532" s="90">
        <v>0.0</v>
      </c>
      <c r="M532" s="90">
        <v>1.0</v>
      </c>
      <c r="N532" s="90">
        <v>0.0</v>
      </c>
      <c r="O532" s="90">
        <v>0.0</v>
      </c>
      <c r="P532" s="90">
        <v>1.0</v>
      </c>
      <c r="Q532" s="90">
        <v>0.0</v>
      </c>
      <c r="R532" s="90">
        <v>0.0</v>
      </c>
      <c r="S532" s="90">
        <v>1.0</v>
      </c>
      <c r="T532" s="90">
        <v>0.0</v>
      </c>
      <c r="U532" s="90">
        <v>3.0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90">
        <v>19.0</v>
      </c>
      <c r="B533" s="90"/>
      <c r="C533" s="90" t="s">
        <v>888</v>
      </c>
      <c r="D533" s="90" t="s">
        <v>219</v>
      </c>
      <c r="E533" s="179">
        <v>23593.0</v>
      </c>
      <c r="F533" s="109">
        <v>62.0</v>
      </c>
      <c r="G533" s="90" t="s">
        <v>889</v>
      </c>
      <c r="H533" s="90" t="s">
        <v>890</v>
      </c>
      <c r="I533" s="90">
        <v>0.0</v>
      </c>
      <c r="J533" s="90">
        <v>0.0</v>
      </c>
      <c r="K533" s="90">
        <v>0.0</v>
      </c>
      <c r="L533" s="90">
        <v>0.0</v>
      </c>
      <c r="M533" s="90">
        <v>1.0</v>
      </c>
      <c r="N533" s="90">
        <v>0.0</v>
      </c>
      <c r="O533" s="90">
        <v>0.0</v>
      </c>
      <c r="P533" s="90">
        <v>1.0</v>
      </c>
      <c r="Q533" s="90">
        <v>0.0</v>
      </c>
      <c r="R533" s="90">
        <v>0.0</v>
      </c>
      <c r="S533" s="90">
        <v>1.0</v>
      </c>
      <c r="T533" s="90">
        <v>0.0</v>
      </c>
      <c r="U533" s="90">
        <v>3.0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90">
        <v>20.0</v>
      </c>
      <c r="B534" s="90"/>
      <c r="C534" s="90" t="s">
        <v>891</v>
      </c>
      <c r="D534" s="90" t="s">
        <v>216</v>
      </c>
      <c r="E534" s="179">
        <v>22835.0</v>
      </c>
      <c r="F534" s="109">
        <v>64.0</v>
      </c>
      <c r="G534" s="90" t="s">
        <v>388</v>
      </c>
      <c r="H534" s="90" t="s">
        <v>892</v>
      </c>
      <c r="I534" s="90">
        <v>1.0</v>
      </c>
      <c r="J534" s="90">
        <v>0.0</v>
      </c>
      <c r="K534" s="90">
        <v>0.0</v>
      </c>
      <c r="L534" s="90">
        <v>0.0</v>
      </c>
      <c r="M534" s="90">
        <v>0.0</v>
      </c>
      <c r="N534" s="90">
        <v>1.0</v>
      </c>
      <c r="O534" s="90">
        <v>1.0</v>
      </c>
      <c r="P534" s="90">
        <v>0.0</v>
      </c>
      <c r="Q534" s="90">
        <v>1.0</v>
      </c>
      <c r="R534" s="90">
        <v>0.0</v>
      </c>
      <c r="S534" s="90">
        <v>0.0</v>
      </c>
      <c r="T534" s="90">
        <v>1.0</v>
      </c>
      <c r="U534" s="90">
        <v>4.0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90">
        <v>21.0</v>
      </c>
      <c r="B535" s="90"/>
      <c r="C535" s="90" t="s">
        <v>518</v>
      </c>
      <c r="D535" s="90" t="s">
        <v>216</v>
      </c>
      <c r="E535" s="179">
        <v>23869.0</v>
      </c>
      <c r="F535" s="109">
        <v>69.0</v>
      </c>
      <c r="G535" s="90" t="s">
        <v>665</v>
      </c>
      <c r="H535" s="90" t="s">
        <v>666</v>
      </c>
      <c r="I535" s="90">
        <v>0.0</v>
      </c>
      <c r="J535" s="90">
        <v>0.0</v>
      </c>
      <c r="K535" s="90">
        <v>1.0</v>
      </c>
      <c r="L535" s="90">
        <v>0.0</v>
      </c>
      <c r="M535" s="90">
        <v>0.0</v>
      </c>
      <c r="N535" s="90">
        <v>0.0</v>
      </c>
      <c r="O535" s="90">
        <v>1.0</v>
      </c>
      <c r="P535" s="90">
        <v>0.0</v>
      </c>
      <c r="Q535" s="90">
        <v>0.0</v>
      </c>
      <c r="R535" s="90">
        <v>1.0</v>
      </c>
      <c r="S535" s="90">
        <v>0.0</v>
      </c>
      <c r="T535" s="90">
        <v>1.0</v>
      </c>
      <c r="U535" s="90">
        <v>4.0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90">
        <v>22.0</v>
      </c>
      <c r="B536" s="90"/>
      <c r="C536" s="90" t="s">
        <v>785</v>
      </c>
      <c r="D536" s="90" t="s">
        <v>216</v>
      </c>
      <c r="E536" s="179">
        <v>23984.0</v>
      </c>
      <c r="F536" s="109">
        <v>69.0</v>
      </c>
      <c r="G536" s="90" t="s">
        <v>893</v>
      </c>
      <c r="H536" s="90" t="s">
        <v>894</v>
      </c>
      <c r="I536" s="90">
        <v>0.0</v>
      </c>
      <c r="J536" s="90">
        <v>0.0</v>
      </c>
      <c r="K536" s="90">
        <v>1.0</v>
      </c>
      <c r="L536" s="90">
        <v>1.0</v>
      </c>
      <c r="M536" s="90">
        <v>0.0</v>
      </c>
      <c r="N536" s="90">
        <v>0.0</v>
      </c>
      <c r="O536" s="90">
        <v>0.0</v>
      </c>
      <c r="P536" s="90">
        <v>1.0</v>
      </c>
      <c r="Q536" s="90">
        <v>0.0</v>
      </c>
      <c r="R536" s="90">
        <v>0.0</v>
      </c>
      <c r="S536" s="90">
        <v>0.0</v>
      </c>
      <c r="T536" s="90">
        <v>1.0</v>
      </c>
      <c r="U536" s="90">
        <v>4.0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90">
        <v>22.0</v>
      </c>
      <c r="B537" s="90"/>
      <c r="C537" s="90" t="s">
        <v>502</v>
      </c>
      <c r="D537" s="90" t="s">
        <v>219</v>
      </c>
      <c r="E537" s="179">
        <v>13315.0</v>
      </c>
      <c r="F537" s="109">
        <v>90.0</v>
      </c>
      <c r="G537" s="90" t="s">
        <v>895</v>
      </c>
      <c r="H537" s="90" t="s">
        <v>896</v>
      </c>
      <c r="I537" s="90">
        <v>0.0</v>
      </c>
      <c r="J537" s="90">
        <v>0.0</v>
      </c>
      <c r="K537" s="90">
        <v>0.0</v>
      </c>
      <c r="L537" s="90">
        <v>0.0</v>
      </c>
      <c r="M537" s="90">
        <v>1.0</v>
      </c>
      <c r="N537" s="90">
        <v>0.0</v>
      </c>
      <c r="O537" s="90">
        <v>1.0</v>
      </c>
      <c r="P537" s="90">
        <v>0.0</v>
      </c>
      <c r="Q537" s="90">
        <v>0.0</v>
      </c>
      <c r="R537" s="90">
        <v>1.0</v>
      </c>
      <c r="S537" s="90">
        <v>0.0</v>
      </c>
      <c r="T537" s="90">
        <v>0.0</v>
      </c>
      <c r="U537" s="90">
        <v>3.0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90">
        <v>23.0</v>
      </c>
      <c r="B538" s="90"/>
      <c r="C538" s="90" t="s">
        <v>642</v>
      </c>
      <c r="D538" s="90" t="s">
        <v>216</v>
      </c>
      <c r="E538" s="179">
        <v>22703.0</v>
      </c>
      <c r="F538" s="109">
        <v>64.0</v>
      </c>
      <c r="G538" s="90" t="s">
        <v>735</v>
      </c>
      <c r="H538" s="90" t="s">
        <v>736</v>
      </c>
      <c r="I538" s="90">
        <v>1.0</v>
      </c>
      <c r="J538" s="90">
        <v>0.0</v>
      </c>
      <c r="K538" s="90">
        <v>1.0</v>
      </c>
      <c r="L538" s="90">
        <v>0.0</v>
      </c>
      <c r="M538" s="90">
        <v>0.0</v>
      </c>
      <c r="N538" s="90">
        <v>0.0</v>
      </c>
      <c r="O538" s="90">
        <v>0.0</v>
      </c>
      <c r="P538" s="90">
        <v>1.0</v>
      </c>
      <c r="Q538" s="90">
        <v>0.0</v>
      </c>
      <c r="R538" s="90">
        <v>0.0</v>
      </c>
      <c r="S538" s="90">
        <v>0.0</v>
      </c>
      <c r="T538" s="90">
        <v>1.0</v>
      </c>
      <c r="U538" s="90">
        <v>4.0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90">
        <v>24.0</v>
      </c>
      <c r="B539" s="90"/>
      <c r="C539" s="90" t="s">
        <v>897</v>
      </c>
      <c r="D539" s="90" t="s">
        <v>219</v>
      </c>
      <c r="E539" s="179">
        <v>23743.0</v>
      </c>
      <c r="F539" s="109">
        <v>69.0</v>
      </c>
      <c r="G539" s="90" t="s">
        <v>898</v>
      </c>
      <c r="H539" s="90" t="s">
        <v>899</v>
      </c>
      <c r="I539" s="90">
        <v>1.0</v>
      </c>
      <c r="J539" s="90">
        <v>0.0</v>
      </c>
      <c r="K539" s="90">
        <v>0.0</v>
      </c>
      <c r="L539" s="90">
        <v>0.0</v>
      </c>
      <c r="M539" s="90">
        <v>0.0</v>
      </c>
      <c r="N539" s="90">
        <v>0.0</v>
      </c>
      <c r="O539" s="90">
        <v>0.0</v>
      </c>
      <c r="P539" s="90">
        <v>1.0</v>
      </c>
      <c r="Q539" s="90">
        <v>1.0</v>
      </c>
      <c r="R539" s="90">
        <v>0.0</v>
      </c>
      <c r="S539" s="90">
        <v>0.0</v>
      </c>
      <c r="T539" s="90">
        <v>0.0</v>
      </c>
      <c r="U539" s="90">
        <v>3.0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90">
        <v>25.0</v>
      </c>
      <c r="B540" s="90"/>
      <c r="C540" s="90" t="s">
        <v>900</v>
      </c>
      <c r="D540" s="90" t="s">
        <v>219</v>
      </c>
      <c r="E540" s="179">
        <v>23874.0</v>
      </c>
      <c r="F540" s="109">
        <v>69.0</v>
      </c>
      <c r="G540" s="90" t="s">
        <v>901</v>
      </c>
      <c r="H540" s="90" t="s">
        <v>902</v>
      </c>
      <c r="I540" s="90">
        <v>0.0</v>
      </c>
      <c r="J540" s="90">
        <v>1.0</v>
      </c>
      <c r="K540" s="90">
        <v>0.0</v>
      </c>
      <c r="L540" s="90">
        <v>1.0</v>
      </c>
      <c r="M540" s="90">
        <v>0.0</v>
      </c>
      <c r="N540" s="90">
        <v>0.0</v>
      </c>
      <c r="O540" s="90">
        <v>1.0</v>
      </c>
      <c r="P540" s="90">
        <v>0.0</v>
      </c>
      <c r="Q540" s="90">
        <v>0.0</v>
      </c>
      <c r="R540" s="90">
        <v>0.0</v>
      </c>
      <c r="S540" s="90">
        <v>0.0</v>
      </c>
      <c r="T540" s="90">
        <v>0.0</v>
      </c>
      <c r="U540" s="90">
        <v>3.0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90">
        <v>26.0</v>
      </c>
      <c r="B541" s="90"/>
      <c r="C541" s="90" t="s">
        <v>903</v>
      </c>
      <c r="D541" s="90" t="s">
        <v>216</v>
      </c>
      <c r="E541" s="178">
        <v>21836.0</v>
      </c>
      <c r="F541" s="109">
        <v>67.0</v>
      </c>
      <c r="G541" s="90" t="s">
        <v>904</v>
      </c>
      <c r="H541" s="90" t="s">
        <v>905</v>
      </c>
      <c r="I541" s="90">
        <v>1.0</v>
      </c>
      <c r="J541" s="90">
        <v>0.0</v>
      </c>
      <c r="K541" s="90">
        <v>0.0</v>
      </c>
      <c r="L541" s="90">
        <v>0.0</v>
      </c>
      <c r="M541" s="90">
        <v>1.0</v>
      </c>
      <c r="N541" s="90">
        <v>0.0</v>
      </c>
      <c r="O541" s="90">
        <v>0.0</v>
      </c>
      <c r="P541" s="90">
        <v>0.0</v>
      </c>
      <c r="Q541" s="90">
        <v>0.0</v>
      </c>
      <c r="R541" s="90">
        <v>1.0</v>
      </c>
      <c r="S541" s="90">
        <v>1.0</v>
      </c>
      <c r="T541" s="90">
        <v>0.0</v>
      </c>
      <c r="U541" s="90">
        <v>4.0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90">
        <v>27.0</v>
      </c>
      <c r="B542" s="90"/>
      <c r="C542" s="90" t="s">
        <v>906</v>
      </c>
      <c r="D542" s="90" t="s">
        <v>219</v>
      </c>
      <c r="E542" s="179">
        <v>21774.0</v>
      </c>
      <c r="F542" s="109">
        <v>67.0</v>
      </c>
      <c r="G542" s="90" t="s">
        <v>907</v>
      </c>
      <c r="H542" s="90" t="s">
        <v>908</v>
      </c>
      <c r="I542" s="90">
        <v>1.0</v>
      </c>
      <c r="J542" s="90">
        <v>0.0</v>
      </c>
      <c r="K542" s="90">
        <v>0.0</v>
      </c>
      <c r="L542" s="90">
        <v>0.0</v>
      </c>
      <c r="M542" s="90">
        <v>1.0</v>
      </c>
      <c r="N542" s="90">
        <v>0.0</v>
      </c>
      <c r="O542" s="90">
        <v>0.0</v>
      </c>
      <c r="P542" s="90">
        <v>0.0</v>
      </c>
      <c r="Q542" s="90">
        <v>0.0</v>
      </c>
      <c r="R542" s="90">
        <v>1.0</v>
      </c>
      <c r="S542" s="90">
        <v>1.0</v>
      </c>
      <c r="T542" s="90">
        <v>0.0</v>
      </c>
      <c r="U542" s="90">
        <v>4.0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90">
        <v>28.0</v>
      </c>
      <c r="B543" s="90"/>
      <c r="C543" s="90" t="s">
        <v>909</v>
      </c>
      <c r="D543" s="90" t="s">
        <v>216</v>
      </c>
      <c r="E543" s="179">
        <v>23257.0</v>
      </c>
      <c r="F543" s="109">
        <v>63.0</v>
      </c>
      <c r="G543" s="86"/>
      <c r="H543" s="90" t="s">
        <v>910</v>
      </c>
      <c r="I543" s="90">
        <v>0.0</v>
      </c>
      <c r="J543" s="90">
        <v>0.0</v>
      </c>
      <c r="K543" s="90">
        <v>0.0</v>
      </c>
      <c r="L543" s="90">
        <v>0.0</v>
      </c>
      <c r="M543" s="90">
        <v>0.0</v>
      </c>
      <c r="N543" s="90">
        <v>1.0</v>
      </c>
      <c r="O543" s="90">
        <v>1.0</v>
      </c>
      <c r="P543" s="90">
        <v>0.0</v>
      </c>
      <c r="Q543" s="90">
        <v>0.0</v>
      </c>
      <c r="R543" s="90">
        <v>0.0</v>
      </c>
      <c r="S543" s="90">
        <v>1.0</v>
      </c>
      <c r="T543" s="90">
        <v>0.0</v>
      </c>
      <c r="U543" s="90">
        <v>3.0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90">
        <v>29.0</v>
      </c>
      <c r="B544" s="90"/>
      <c r="C544" s="90" t="s">
        <v>911</v>
      </c>
      <c r="D544" s="90" t="s">
        <v>219</v>
      </c>
      <c r="E544" s="179">
        <v>23124.0</v>
      </c>
      <c r="F544" s="109">
        <v>63.0</v>
      </c>
      <c r="G544" s="90" t="s">
        <v>912</v>
      </c>
      <c r="H544" s="90" t="s">
        <v>913</v>
      </c>
      <c r="I544" s="90">
        <v>0.0</v>
      </c>
      <c r="J544" s="90">
        <v>0.0</v>
      </c>
      <c r="K544" s="90">
        <v>0.0</v>
      </c>
      <c r="L544" s="90">
        <v>0.0</v>
      </c>
      <c r="M544" s="90">
        <v>0.0</v>
      </c>
      <c r="N544" s="90">
        <v>1.0</v>
      </c>
      <c r="O544" s="90">
        <v>1.0</v>
      </c>
      <c r="P544" s="90">
        <v>0.0</v>
      </c>
      <c r="Q544" s="90">
        <v>0.0</v>
      </c>
      <c r="R544" s="90">
        <v>0.0</v>
      </c>
      <c r="S544" s="90">
        <v>1.0</v>
      </c>
      <c r="T544" s="90">
        <v>0.0</v>
      </c>
      <c r="U544" s="90">
        <v>3.0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90">
        <v>30.0</v>
      </c>
      <c r="B545" s="90"/>
      <c r="C545" s="90" t="s">
        <v>591</v>
      </c>
      <c r="D545" s="90" t="s">
        <v>216</v>
      </c>
      <c r="E545" s="179">
        <v>21577.0</v>
      </c>
      <c r="F545" s="109">
        <v>67.0</v>
      </c>
      <c r="G545" s="90" t="s">
        <v>914</v>
      </c>
      <c r="H545" s="90" t="s">
        <v>915</v>
      </c>
      <c r="I545" s="90">
        <v>1.0</v>
      </c>
      <c r="J545" s="90">
        <v>0.0</v>
      </c>
      <c r="K545" s="90">
        <v>0.0</v>
      </c>
      <c r="L545" s="90">
        <v>0.0</v>
      </c>
      <c r="M545" s="90">
        <v>1.0</v>
      </c>
      <c r="N545" s="90">
        <v>0.0</v>
      </c>
      <c r="O545" s="90">
        <v>0.0</v>
      </c>
      <c r="P545" s="90">
        <v>0.0</v>
      </c>
      <c r="Q545" s="90">
        <v>1.0</v>
      </c>
      <c r="R545" s="90">
        <v>1.0</v>
      </c>
      <c r="S545" s="90">
        <v>0.0</v>
      </c>
      <c r="T545" s="90">
        <v>0.0</v>
      </c>
      <c r="U545" s="90">
        <v>4.0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90">
        <v>31.0</v>
      </c>
      <c r="B546" s="90"/>
      <c r="C546" s="90" t="s">
        <v>590</v>
      </c>
      <c r="D546" s="90" t="s">
        <v>219</v>
      </c>
      <c r="E546" s="179">
        <v>23432.0</v>
      </c>
      <c r="F546" s="109">
        <v>62.0</v>
      </c>
      <c r="G546" s="90" t="s">
        <v>862</v>
      </c>
      <c r="H546" s="90" t="s">
        <v>863</v>
      </c>
      <c r="I546" s="90">
        <v>1.0</v>
      </c>
      <c r="J546" s="90">
        <v>0.0</v>
      </c>
      <c r="K546" s="90">
        <v>0.0</v>
      </c>
      <c r="L546" s="90">
        <v>0.0</v>
      </c>
      <c r="M546" s="90">
        <v>1.0</v>
      </c>
      <c r="N546" s="90">
        <v>0.0</v>
      </c>
      <c r="O546" s="90">
        <v>0.0</v>
      </c>
      <c r="P546" s="90">
        <v>0.0</v>
      </c>
      <c r="Q546" s="90">
        <v>1.0</v>
      </c>
      <c r="R546" s="90">
        <v>1.0</v>
      </c>
      <c r="S546" s="90">
        <v>0.0</v>
      </c>
      <c r="T546" s="90">
        <v>0.0</v>
      </c>
      <c r="U546" s="90">
        <v>4.0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90">
        <v>32.0</v>
      </c>
      <c r="B547" s="90"/>
      <c r="C547" s="90" t="s">
        <v>916</v>
      </c>
      <c r="D547" s="90" t="s">
        <v>216</v>
      </c>
      <c r="E547" s="179">
        <v>22010.0</v>
      </c>
      <c r="F547" s="109">
        <v>66.0</v>
      </c>
      <c r="G547" s="90" t="s">
        <v>917</v>
      </c>
      <c r="H547" s="90" t="s">
        <v>918</v>
      </c>
      <c r="I547" s="90">
        <v>0.0</v>
      </c>
      <c r="J547" s="90">
        <v>1.0</v>
      </c>
      <c r="K547" s="90">
        <v>0.0</v>
      </c>
      <c r="L547" s="90">
        <v>1.0</v>
      </c>
      <c r="M547" s="90">
        <v>0.0</v>
      </c>
      <c r="N547" s="90">
        <v>0.0</v>
      </c>
      <c r="O547" s="90">
        <v>1.0</v>
      </c>
      <c r="P547" s="90">
        <v>0.0</v>
      </c>
      <c r="Q547" s="90">
        <v>0.0</v>
      </c>
      <c r="R547" s="90">
        <v>1.0</v>
      </c>
      <c r="S547" s="90">
        <v>1.0</v>
      </c>
      <c r="T547" s="90">
        <v>0.0</v>
      </c>
      <c r="U547" s="90">
        <v>5.0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90">
        <v>33.0</v>
      </c>
      <c r="B548" s="90"/>
      <c r="C548" s="90" t="s">
        <v>919</v>
      </c>
      <c r="D548" s="90" t="s">
        <v>219</v>
      </c>
      <c r="E548" s="179">
        <v>23415.0</v>
      </c>
      <c r="F548" s="109">
        <v>62.0</v>
      </c>
      <c r="G548" s="90" t="s">
        <v>920</v>
      </c>
      <c r="H548" s="90" t="s">
        <v>921</v>
      </c>
      <c r="I548" s="90">
        <v>0.0</v>
      </c>
      <c r="J548" s="90">
        <v>1.0</v>
      </c>
      <c r="K548" s="90">
        <v>0.0</v>
      </c>
      <c r="L548" s="90">
        <v>1.0</v>
      </c>
      <c r="M548" s="90">
        <v>0.0</v>
      </c>
      <c r="N548" s="90">
        <v>0.0</v>
      </c>
      <c r="O548" s="90">
        <v>1.0</v>
      </c>
      <c r="P548" s="90">
        <v>0.0</v>
      </c>
      <c r="Q548" s="90">
        <v>0.0</v>
      </c>
      <c r="R548" s="90">
        <v>1.0</v>
      </c>
      <c r="S548" s="90">
        <v>1.0</v>
      </c>
      <c r="T548" s="90">
        <v>0.0</v>
      </c>
      <c r="U548" s="90">
        <v>5.0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90">
        <v>34.0</v>
      </c>
      <c r="B549" s="90"/>
      <c r="C549" s="90" t="s">
        <v>794</v>
      </c>
      <c r="D549" s="90" t="s">
        <v>219</v>
      </c>
      <c r="E549" s="178">
        <v>22236.0</v>
      </c>
      <c r="F549" s="109">
        <v>66.0</v>
      </c>
      <c r="G549" s="90" t="s">
        <v>795</v>
      </c>
      <c r="H549" s="90" t="s">
        <v>922</v>
      </c>
      <c r="I549" s="90">
        <v>0.0</v>
      </c>
      <c r="J549" s="90">
        <v>1.0</v>
      </c>
      <c r="K549" s="90">
        <v>1.0</v>
      </c>
      <c r="L549" s="90">
        <v>0.0</v>
      </c>
      <c r="M549" s="90">
        <v>1.0</v>
      </c>
      <c r="N549" s="90">
        <v>0.0</v>
      </c>
      <c r="O549" s="90">
        <v>1.0</v>
      </c>
      <c r="P549" s="90">
        <v>1.0</v>
      </c>
      <c r="Q549" s="90">
        <v>0.0</v>
      </c>
      <c r="R549" s="90">
        <v>1.0</v>
      </c>
      <c r="S549" s="90">
        <v>0.0</v>
      </c>
      <c r="T549" s="90">
        <v>1.0</v>
      </c>
      <c r="U549" s="90">
        <v>8.0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90">
        <v>35.0</v>
      </c>
      <c r="B550" s="90"/>
      <c r="C550" s="90" t="s">
        <v>750</v>
      </c>
      <c r="D550" s="90" t="s">
        <v>219</v>
      </c>
      <c r="E550" s="179">
        <v>23718.0</v>
      </c>
      <c r="F550" s="109">
        <v>62.0</v>
      </c>
      <c r="G550" s="90" t="s">
        <v>923</v>
      </c>
      <c r="H550" s="90" t="s">
        <v>924</v>
      </c>
      <c r="I550" s="90">
        <v>0.0</v>
      </c>
      <c r="J550" s="90">
        <v>0.0</v>
      </c>
      <c r="K550" s="90">
        <v>0.0</v>
      </c>
      <c r="L550" s="90">
        <v>0.0</v>
      </c>
      <c r="M550" s="90">
        <v>0.0</v>
      </c>
      <c r="N550" s="90">
        <v>1.0</v>
      </c>
      <c r="O550" s="90">
        <v>0.0</v>
      </c>
      <c r="P550" s="90">
        <v>1.0</v>
      </c>
      <c r="Q550" s="90">
        <v>0.0</v>
      </c>
      <c r="R550" s="90">
        <v>0.0</v>
      </c>
      <c r="S550" s="90">
        <v>0.0</v>
      </c>
      <c r="T550" s="90">
        <v>0.0</v>
      </c>
      <c r="U550" s="90">
        <v>2.0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90">
        <v>36.0</v>
      </c>
      <c r="B551" s="90"/>
      <c r="C551" s="90" t="s">
        <v>457</v>
      </c>
      <c r="D551" s="90" t="s">
        <v>216</v>
      </c>
      <c r="E551" s="179">
        <v>18431.0</v>
      </c>
      <c r="F551" s="109">
        <v>76.0</v>
      </c>
      <c r="G551" s="90" t="s">
        <v>925</v>
      </c>
      <c r="H551" s="90" t="s">
        <v>926</v>
      </c>
      <c r="I551" s="90">
        <v>1.0</v>
      </c>
      <c r="J551" s="90">
        <v>1.0</v>
      </c>
      <c r="K551" s="90">
        <v>0.0</v>
      </c>
      <c r="L551" s="90">
        <v>0.0</v>
      </c>
      <c r="M551" s="90">
        <v>1.0</v>
      </c>
      <c r="N551" s="90">
        <v>0.0</v>
      </c>
      <c r="O551" s="90">
        <v>1.0</v>
      </c>
      <c r="P551" s="90">
        <v>0.0</v>
      </c>
      <c r="Q551" s="90">
        <v>0.0</v>
      </c>
      <c r="R551" s="90">
        <v>0.0</v>
      </c>
      <c r="S551" s="90">
        <v>1.0</v>
      </c>
      <c r="T551" s="90">
        <v>1.0</v>
      </c>
      <c r="U551" s="90">
        <v>6.0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90">
        <v>37.0</v>
      </c>
      <c r="B552" s="90"/>
      <c r="C552" s="90" t="s">
        <v>456</v>
      </c>
      <c r="D552" s="90" t="s">
        <v>219</v>
      </c>
      <c r="E552" s="179">
        <v>19121.0</v>
      </c>
      <c r="F552" s="109">
        <v>74.0</v>
      </c>
      <c r="G552" s="90" t="s">
        <v>927</v>
      </c>
      <c r="H552" s="90" t="s">
        <v>928</v>
      </c>
      <c r="I552" s="90">
        <v>1.0</v>
      </c>
      <c r="J552" s="90">
        <v>1.0</v>
      </c>
      <c r="K552" s="90">
        <v>0.0</v>
      </c>
      <c r="L552" s="90">
        <v>0.0</v>
      </c>
      <c r="M552" s="90">
        <v>1.0</v>
      </c>
      <c r="N552" s="90">
        <v>0.0</v>
      </c>
      <c r="O552" s="90">
        <v>1.0</v>
      </c>
      <c r="P552" s="90">
        <v>0.0</v>
      </c>
      <c r="Q552" s="90">
        <v>0.0</v>
      </c>
      <c r="R552" s="90">
        <v>0.0</v>
      </c>
      <c r="S552" s="90">
        <v>1.0</v>
      </c>
      <c r="T552" s="90">
        <v>1.0</v>
      </c>
      <c r="U552" s="90">
        <v>6.0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90">
        <v>38.0</v>
      </c>
      <c r="B553" s="90"/>
      <c r="C553" s="90" t="s">
        <v>466</v>
      </c>
      <c r="D553" s="90" t="s">
        <v>216</v>
      </c>
      <c r="E553" s="179">
        <v>21239.0</v>
      </c>
      <c r="F553" s="109">
        <v>68.0</v>
      </c>
      <c r="G553" s="90" t="s">
        <v>717</v>
      </c>
      <c r="H553" s="90" t="s">
        <v>718</v>
      </c>
      <c r="I553" s="90">
        <v>0.0</v>
      </c>
      <c r="J553" s="90">
        <v>0.0</v>
      </c>
      <c r="K553" s="90">
        <v>0.0</v>
      </c>
      <c r="L553" s="90">
        <v>0.0</v>
      </c>
      <c r="M553" s="90">
        <v>0.0</v>
      </c>
      <c r="N553" s="90">
        <v>1.0</v>
      </c>
      <c r="O553" s="90">
        <v>0.0</v>
      </c>
      <c r="P553" s="90">
        <v>1.0</v>
      </c>
      <c r="Q553" s="90">
        <v>0.0</v>
      </c>
      <c r="R553" s="90">
        <v>0.0</v>
      </c>
      <c r="S553" s="90">
        <v>0.0</v>
      </c>
      <c r="T553" s="90">
        <v>0.0</v>
      </c>
      <c r="U553" s="90">
        <v>2.0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90">
        <v>39.0</v>
      </c>
      <c r="B554" s="90"/>
      <c r="C554" s="90" t="s">
        <v>465</v>
      </c>
      <c r="D554" s="90" t="s">
        <v>219</v>
      </c>
      <c r="E554" s="179">
        <v>22618.0</v>
      </c>
      <c r="F554" s="109">
        <v>65.0</v>
      </c>
      <c r="G554" s="90" t="s">
        <v>929</v>
      </c>
      <c r="H554" s="90" t="s">
        <v>930</v>
      </c>
      <c r="I554" s="90">
        <v>0.0</v>
      </c>
      <c r="J554" s="90">
        <v>0.0</v>
      </c>
      <c r="K554" s="90">
        <v>0.0</v>
      </c>
      <c r="L554" s="90">
        <v>0.0</v>
      </c>
      <c r="M554" s="90">
        <v>0.0</v>
      </c>
      <c r="N554" s="90">
        <v>1.0</v>
      </c>
      <c r="O554" s="90">
        <v>0.0</v>
      </c>
      <c r="P554" s="90">
        <v>1.0</v>
      </c>
      <c r="Q554" s="90">
        <v>0.0</v>
      </c>
      <c r="R554" s="90">
        <v>0.0</v>
      </c>
      <c r="S554" s="90">
        <v>0.0</v>
      </c>
      <c r="T554" s="90">
        <v>0.0</v>
      </c>
      <c r="U554" s="90">
        <v>2.0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90">
        <v>40.0</v>
      </c>
      <c r="B555" s="90"/>
      <c r="C555" s="90" t="s">
        <v>931</v>
      </c>
      <c r="D555" s="90" t="s">
        <v>216</v>
      </c>
      <c r="E555" s="179">
        <v>18449.0</v>
      </c>
      <c r="F555" s="109">
        <v>79.0</v>
      </c>
      <c r="G555" s="90" t="s">
        <v>932</v>
      </c>
      <c r="H555" s="90" t="s">
        <v>933</v>
      </c>
      <c r="I555" s="90">
        <v>1.0</v>
      </c>
      <c r="J555" s="90">
        <v>1.0</v>
      </c>
      <c r="K555" s="90">
        <v>0.0</v>
      </c>
      <c r="L555" s="90">
        <v>0.0</v>
      </c>
      <c r="M555" s="90">
        <v>0.0</v>
      </c>
      <c r="N555" s="90">
        <v>1.0</v>
      </c>
      <c r="O555" s="90">
        <v>0.0</v>
      </c>
      <c r="P555" s="90">
        <v>0.0</v>
      </c>
      <c r="Q555" s="90">
        <v>0.0</v>
      </c>
      <c r="R555" s="90">
        <v>1.0</v>
      </c>
      <c r="S555" s="90">
        <v>1.0</v>
      </c>
      <c r="T555" s="90">
        <v>1.0</v>
      </c>
      <c r="U555" s="90">
        <v>6.0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90">
        <v>41.0</v>
      </c>
      <c r="B556" s="90"/>
      <c r="C556" s="90" t="s">
        <v>934</v>
      </c>
      <c r="D556" s="90" t="s">
        <v>219</v>
      </c>
      <c r="E556" s="179">
        <v>19211.0</v>
      </c>
      <c r="F556" s="109">
        <v>74.0</v>
      </c>
      <c r="G556" s="90" t="s">
        <v>388</v>
      </c>
      <c r="H556" s="90" t="s">
        <v>935</v>
      </c>
      <c r="I556" s="90">
        <v>1.0</v>
      </c>
      <c r="J556" s="90">
        <v>1.0</v>
      </c>
      <c r="K556" s="90">
        <v>0.0</v>
      </c>
      <c r="L556" s="90">
        <v>0.0</v>
      </c>
      <c r="M556" s="90">
        <v>0.0</v>
      </c>
      <c r="N556" s="90">
        <v>1.0</v>
      </c>
      <c r="O556" s="90">
        <v>0.0</v>
      </c>
      <c r="P556" s="90">
        <v>0.0</v>
      </c>
      <c r="Q556" s="90">
        <v>0.0</v>
      </c>
      <c r="R556" s="90">
        <v>1.0</v>
      </c>
      <c r="S556" s="90">
        <v>1.0</v>
      </c>
      <c r="T556" s="90">
        <v>1.0</v>
      </c>
      <c r="U556" s="90">
        <v>6.0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90">
        <v>42.0</v>
      </c>
      <c r="B557" s="90"/>
      <c r="C557" s="90" t="s">
        <v>418</v>
      </c>
      <c r="D557" s="90" t="s">
        <v>219</v>
      </c>
      <c r="E557" s="179">
        <v>22837.0</v>
      </c>
      <c r="F557" s="109">
        <v>64.0</v>
      </c>
      <c r="G557" s="90" t="s">
        <v>936</v>
      </c>
      <c r="H557" s="90" t="s">
        <v>937</v>
      </c>
      <c r="I557" s="90">
        <v>1.0</v>
      </c>
      <c r="J557" s="90">
        <v>1.0</v>
      </c>
      <c r="K557" s="90">
        <v>1.0</v>
      </c>
      <c r="L557" s="90">
        <v>0.0</v>
      </c>
      <c r="M557" s="90">
        <v>0.0</v>
      </c>
      <c r="N557" s="90">
        <v>0.0</v>
      </c>
      <c r="O557" s="90">
        <v>1.0</v>
      </c>
      <c r="P557" s="90">
        <v>0.0</v>
      </c>
      <c r="Q557" s="90">
        <v>1.0</v>
      </c>
      <c r="R557" s="90">
        <v>0.0</v>
      </c>
      <c r="S557" s="90">
        <v>0.0</v>
      </c>
      <c r="T557" s="90">
        <v>0.0</v>
      </c>
      <c r="U557" s="90">
        <v>5.0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90">
        <v>43.0</v>
      </c>
      <c r="B558" s="90"/>
      <c r="C558" s="90" t="s">
        <v>370</v>
      </c>
      <c r="D558" s="90" t="s">
        <v>219</v>
      </c>
      <c r="E558" s="179">
        <v>20003.0</v>
      </c>
      <c r="F558" s="109">
        <v>72.0</v>
      </c>
      <c r="G558" s="90" t="s">
        <v>862</v>
      </c>
      <c r="H558" s="90" t="s">
        <v>863</v>
      </c>
      <c r="I558" s="90">
        <v>1.0</v>
      </c>
      <c r="J558" s="90">
        <v>1.0</v>
      </c>
      <c r="K558" s="90">
        <v>1.0</v>
      </c>
      <c r="L558" s="90">
        <v>1.0</v>
      </c>
      <c r="M558" s="90">
        <v>1.0</v>
      </c>
      <c r="N558" s="90">
        <v>0.0</v>
      </c>
      <c r="O558" s="90">
        <v>0.0</v>
      </c>
      <c r="P558" s="90">
        <v>0.0</v>
      </c>
      <c r="Q558" s="90">
        <v>1.0</v>
      </c>
      <c r="R558" s="90">
        <v>0.0</v>
      </c>
      <c r="S558" s="90">
        <v>1.0</v>
      </c>
      <c r="T558" s="90">
        <v>0.0</v>
      </c>
      <c r="U558" s="90">
        <v>8.0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90">
        <v>44.0</v>
      </c>
      <c r="B559" s="90"/>
      <c r="C559" s="90" t="s">
        <v>379</v>
      </c>
      <c r="D559" s="90" t="s">
        <v>216</v>
      </c>
      <c r="E559" s="179">
        <v>19951.0</v>
      </c>
      <c r="F559" s="109">
        <v>72.0</v>
      </c>
      <c r="G559" s="90" t="s">
        <v>938</v>
      </c>
      <c r="H559" s="90" t="s">
        <v>939</v>
      </c>
      <c r="I559" s="90">
        <v>0.0</v>
      </c>
      <c r="J559" s="90">
        <v>0.0</v>
      </c>
      <c r="K559" s="90">
        <v>0.0</v>
      </c>
      <c r="L559" s="90">
        <v>1.0</v>
      </c>
      <c r="M559" s="90">
        <v>0.0</v>
      </c>
      <c r="N559" s="90">
        <v>1.0</v>
      </c>
      <c r="O559" s="90">
        <v>1.0</v>
      </c>
      <c r="P559" s="90">
        <v>1.0</v>
      </c>
      <c r="Q559" s="90">
        <v>0.0</v>
      </c>
      <c r="R559" s="90">
        <v>1.0</v>
      </c>
      <c r="S559" s="90">
        <v>0.0</v>
      </c>
      <c r="T559" s="90">
        <v>0.0</v>
      </c>
      <c r="U559" s="90">
        <v>5.0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90">
        <v>45.0</v>
      </c>
      <c r="B560" s="90"/>
      <c r="C560" s="90" t="s">
        <v>378</v>
      </c>
      <c r="D560" s="90" t="s">
        <v>219</v>
      </c>
      <c r="E560" s="179">
        <v>21366.0</v>
      </c>
      <c r="F560" s="109">
        <v>68.0</v>
      </c>
      <c r="G560" s="90" t="s">
        <v>401</v>
      </c>
      <c r="H560" s="90" t="s">
        <v>858</v>
      </c>
      <c r="I560" s="90">
        <v>0.0</v>
      </c>
      <c r="J560" s="90">
        <v>0.0</v>
      </c>
      <c r="K560" s="90">
        <v>0.0</v>
      </c>
      <c r="L560" s="90">
        <v>1.0</v>
      </c>
      <c r="M560" s="90">
        <v>0.0</v>
      </c>
      <c r="N560" s="90">
        <v>1.0</v>
      </c>
      <c r="O560" s="90">
        <v>1.0</v>
      </c>
      <c r="P560" s="90">
        <v>1.0</v>
      </c>
      <c r="Q560" s="90">
        <v>0.0</v>
      </c>
      <c r="R560" s="90">
        <v>1.0</v>
      </c>
      <c r="S560" s="90">
        <v>0.0</v>
      </c>
      <c r="T560" s="90">
        <v>0.0</v>
      </c>
      <c r="U560" s="90">
        <v>5.0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90">
        <v>46.0</v>
      </c>
      <c r="B561" s="90"/>
      <c r="C561" s="90" t="s">
        <v>394</v>
      </c>
      <c r="D561" s="90" t="s">
        <v>216</v>
      </c>
      <c r="E561" s="179">
        <v>22381.0</v>
      </c>
      <c r="F561" s="109">
        <v>65.0</v>
      </c>
      <c r="G561" s="90" t="s">
        <v>940</v>
      </c>
      <c r="H561" s="90" t="s">
        <v>941</v>
      </c>
      <c r="I561" s="90">
        <v>1.0</v>
      </c>
      <c r="J561" s="90">
        <v>0.0</v>
      </c>
      <c r="K561" s="90">
        <v>0.0</v>
      </c>
      <c r="L561" s="90">
        <v>0.0</v>
      </c>
      <c r="M561" s="90">
        <v>0.0</v>
      </c>
      <c r="N561" s="90">
        <v>1.0</v>
      </c>
      <c r="O561" s="90">
        <v>0.0</v>
      </c>
      <c r="P561" s="90">
        <v>1.0</v>
      </c>
      <c r="Q561" s="90">
        <v>0.0</v>
      </c>
      <c r="R561" s="90">
        <v>0.0</v>
      </c>
      <c r="S561" s="90">
        <v>1.0</v>
      </c>
      <c r="T561" s="90">
        <v>0.0</v>
      </c>
      <c r="U561" s="90">
        <v>4.0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90">
        <v>47.0</v>
      </c>
      <c r="B562" s="90"/>
      <c r="C562" s="90" t="s">
        <v>385</v>
      </c>
      <c r="D562" s="90" t="s">
        <v>216</v>
      </c>
      <c r="E562" s="179">
        <v>19741.0</v>
      </c>
      <c r="F562" s="109">
        <v>72.0</v>
      </c>
      <c r="G562" s="90" t="s">
        <v>513</v>
      </c>
      <c r="H562" s="90" t="s">
        <v>942</v>
      </c>
      <c r="I562" s="90">
        <v>1.0</v>
      </c>
      <c r="J562" s="90">
        <v>0.0</v>
      </c>
      <c r="K562" s="90">
        <v>1.0</v>
      </c>
      <c r="L562" s="90">
        <v>0.0</v>
      </c>
      <c r="M562" s="90">
        <v>0.0</v>
      </c>
      <c r="N562" s="90">
        <v>1.0</v>
      </c>
      <c r="O562" s="90">
        <v>0.0</v>
      </c>
      <c r="P562" s="90">
        <v>0.0</v>
      </c>
      <c r="Q562" s="90">
        <v>1.0</v>
      </c>
      <c r="R562" s="90">
        <v>1.0</v>
      </c>
      <c r="S562" s="90">
        <v>0.0</v>
      </c>
      <c r="T562" s="90">
        <v>1.0</v>
      </c>
      <c r="U562" s="90">
        <v>6.0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90">
        <v>48.0</v>
      </c>
      <c r="B563" s="90"/>
      <c r="C563" s="90" t="s">
        <v>943</v>
      </c>
      <c r="D563" s="90" t="s">
        <v>219</v>
      </c>
      <c r="E563" s="179">
        <v>20734.0</v>
      </c>
      <c r="F563" s="109">
        <v>69.0</v>
      </c>
      <c r="G563" s="90" t="s">
        <v>388</v>
      </c>
      <c r="H563" s="90" t="s">
        <v>944</v>
      </c>
      <c r="I563" s="90">
        <v>1.0</v>
      </c>
      <c r="J563" s="90">
        <v>0.0</v>
      </c>
      <c r="K563" s="90">
        <v>1.0</v>
      </c>
      <c r="L563" s="90">
        <v>0.0</v>
      </c>
      <c r="M563" s="90">
        <v>0.0</v>
      </c>
      <c r="N563" s="90">
        <v>1.0</v>
      </c>
      <c r="O563" s="90">
        <v>0.0</v>
      </c>
      <c r="P563" s="90">
        <v>0.0</v>
      </c>
      <c r="Q563" s="90">
        <v>1.0</v>
      </c>
      <c r="R563" s="90">
        <v>1.0</v>
      </c>
      <c r="S563" s="90">
        <v>0.0</v>
      </c>
      <c r="T563" s="90">
        <v>1.0</v>
      </c>
      <c r="U563" s="90">
        <v>6.0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90">
        <v>49.0</v>
      </c>
      <c r="B564" s="90"/>
      <c r="C564" s="90" t="s">
        <v>443</v>
      </c>
      <c r="D564" s="90" t="s">
        <v>216</v>
      </c>
      <c r="E564" s="179">
        <v>23828.0</v>
      </c>
      <c r="F564" s="109">
        <v>61.0</v>
      </c>
      <c r="G564" s="90" t="s">
        <v>468</v>
      </c>
      <c r="H564" s="90" t="s">
        <v>713</v>
      </c>
      <c r="I564" s="90">
        <v>0.0</v>
      </c>
      <c r="J564" s="90">
        <v>1.0</v>
      </c>
      <c r="K564" s="90">
        <v>0.0</v>
      </c>
      <c r="L564" s="90">
        <v>0.0</v>
      </c>
      <c r="M564" s="90">
        <v>1.0</v>
      </c>
      <c r="N564" s="90">
        <v>1.0</v>
      </c>
      <c r="O564" s="90">
        <v>0.0</v>
      </c>
      <c r="P564" s="90">
        <v>0.0</v>
      </c>
      <c r="Q564" s="90">
        <v>1.0</v>
      </c>
      <c r="R564" s="90">
        <v>0.0</v>
      </c>
      <c r="S564" s="90">
        <v>1.0</v>
      </c>
      <c r="T564" s="90">
        <v>0.0</v>
      </c>
      <c r="U564" s="90">
        <v>5.0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90">
        <v>50.0</v>
      </c>
      <c r="B565" s="90"/>
      <c r="C565" s="90" t="s">
        <v>945</v>
      </c>
      <c r="D565" s="90" t="s">
        <v>219</v>
      </c>
      <c r="E565" s="179">
        <v>23935.0</v>
      </c>
      <c r="F565" s="109">
        <v>61.0</v>
      </c>
      <c r="G565" s="90" t="s">
        <v>934</v>
      </c>
      <c r="H565" s="90" t="s">
        <v>946</v>
      </c>
      <c r="I565" s="90">
        <v>0.0</v>
      </c>
      <c r="J565" s="90">
        <v>1.0</v>
      </c>
      <c r="K565" s="90">
        <v>0.0</v>
      </c>
      <c r="L565" s="90">
        <v>0.0</v>
      </c>
      <c r="M565" s="90">
        <v>1.0</v>
      </c>
      <c r="N565" s="90">
        <v>1.0</v>
      </c>
      <c r="O565" s="90">
        <v>0.0</v>
      </c>
      <c r="P565" s="90">
        <v>0.0</v>
      </c>
      <c r="Q565" s="90">
        <v>1.0</v>
      </c>
      <c r="R565" s="90">
        <v>0.0</v>
      </c>
      <c r="S565" s="90">
        <v>1.0</v>
      </c>
      <c r="T565" s="90">
        <v>0.0</v>
      </c>
      <c r="U565" s="90">
        <v>5.0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90">
        <v>51.0</v>
      </c>
      <c r="B566" s="90"/>
      <c r="C566" s="90" t="s">
        <v>448</v>
      </c>
      <c r="D566" s="90" t="s">
        <v>216</v>
      </c>
      <c r="E566" s="179">
        <v>21140.0</v>
      </c>
      <c r="F566" s="109">
        <v>68.0</v>
      </c>
      <c r="G566" s="90" t="s">
        <v>947</v>
      </c>
      <c r="H566" s="90" t="s">
        <v>948</v>
      </c>
      <c r="I566" s="90">
        <v>1.0</v>
      </c>
      <c r="J566" s="90">
        <v>0.0</v>
      </c>
      <c r="K566" s="90">
        <v>0.0</v>
      </c>
      <c r="L566" s="90">
        <v>0.0</v>
      </c>
      <c r="M566" s="90">
        <v>0.0</v>
      </c>
      <c r="N566" s="90">
        <v>1.0</v>
      </c>
      <c r="O566" s="90">
        <v>0.0</v>
      </c>
      <c r="P566" s="90">
        <v>0.0</v>
      </c>
      <c r="Q566" s="90">
        <v>0.0</v>
      </c>
      <c r="R566" s="90">
        <v>0.0</v>
      </c>
      <c r="S566" s="90">
        <v>0.0</v>
      </c>
      <c r="T566" s="90">
        <v>1.0</v>
      </c>
      <c r="U566" s="90">
        <v>3.0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90">
        <v>52.0</v>
      </c>
      <c r="B567" s="90"/>
      <c r="C567" s="90" t="s">
        <v>447</v>
      </c>
      <c r="D567" s="90" t="s">
        <v>219</v>
      </c>
      <c r="E567" s="179">
        <v>22193.0</v>
      </c>
      <c r="F567" s="109">
        <v>66.0</v>
      </c>
      <c r="G567" s="90" t="s">
        <v>949</v>
      </c>
      <c r="H567" s="90" t="s">
        <v>950</v>
      </c>
      <c r="I567" s="90">
        <v>1.0</v>
      </c>
      <c r="J567" s="90">
        <v>0.0</v>
      </c>
      <c r="K567" s="90">
        <v>0.0</v>
      </c>
      <c r="L567" s="90">
        <v>0.0</v>
      </c>
      <c r="M567" s="90">
        <v>0.0</v>
      </c>
      <c r="N567" s="90">
        <v>1.0</v>
      </c>
      <c r="O567" s="90">
        <v>0.0</v>
      </c>
      <c r="P567" s="90">
        <v>0.0</v>
      </c>
      <c r="Q567" s="90">
        <v>0.0</v>
      </c>
      <c r="R567" s="90">
        <v>0.0</v>
      </c>
      <c r="S567" s="90">
        <v>0.0</v>
      </c>
      <c r="T567" s="90">
        <v>1.0</v>
      </c>
      <c r="U567" s="90">
        <v>3.0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90">
        <v>53.0</v>
      </c>
      <c r="B568" s="90"/>
      <c r="C568" s="90" t="s">
        <v>480</v>
      </c>
      <c r="D568" s="90" t="s">
        <v>216</v>
      </c>
      <c r="E568" s="179">
        <v>20660.0</v>
      </c>
      <c r="F568" s="109">
        <v>69.0</v>
      </c>
      <c r="G568" s="90" t="s">
        <v>951</v>
      </c>
      <c r="H568" s="90" t="s">
        <v>952</v>
      </c>
      <c r="I568" s="90">
        <v>0.0</v>
      </c>
      <c r="J568" s="90">
        <v>1.0</v>
      </c>
      <c r="K568" s="90">
        <v>0.0</v>
      </c>
      <c r="L568" s="90">
        <v>0.0</v>
      </c>
      <c r="M568" s="90">
        <v>0.0</v>
      </c>
      <c r="N568" s="90">
        <v>0.0</v>
      </c>
      <c r="O568" s="90">
        <v>1.0</v>
      </c>
      <c r="P568" s="90">
        <v>1.0</v>
      </c>
      <c r="Q568" s="90">
        <v>0.0</v>
      </c>
      <c r="R568" s="90">
        <v>0.0</v>
      </c>
      <c r="S568" s="90">
        <v>1.0</v>
      </c>
      <c r="T568" s="90">
        <v>0.0</v>
      </c>
      <c r="U568" s="90">
        <v>4.0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90">
        <v>54.0</v>
      </c>
      <c r="B569" s="90"/>
      <c r="C569" s="90" t="s">
        <v>953</v>
      </c>
      <c r="D569" s="90" t="s">
        <v>219</v>
      </c>
      <c r="E569" s="179">
        <v>22808.0</v>
      </c>
      <c r="F569" s="109">
        <v>64.0</v>
      </c>
      <c r="G569" s="90" t="s">
        <v>934</v>
      </c>
      <c r="H569" s="90" t="s">
        <v>954</v>
      </c>
      <c r="I569" s="90">
        <v>0.0</v>
      </c>
      <c r="J569" s="90">
        <v>1.0</v>
      </c>
      <c r="K569" s="90">
        <v>0.0</v>
      </c>
      <c r="L569" s="90">
        <v>0.0</v>
      </c>
      <c r="M569" s="90">
        <v>0.0</v>
      </c>
      <c r="N569" s="90">
        <v>0.0</v>
      </c>
      <c r="O569" s="90">
        <v>1.0</v>
      </c>
      <c r="P569" s="90">
        <v>1.0</v>
      </c>
      <c r="Q569" s="90">
        <v>0.0</v>
      </c>
      <c r="R569" s="90">
        <v>0.0</v>
      </c>
      <c r="S569" s="90">
        <v>1.0</v>
      </c>
      <c r="T569" s="90">
        <v>0.0</v>
      </c>
      <c r="U569" s="90">
        <v>4.0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90">
        <v>55.0</v>
      </c>
      <c r="B570" s="90"/>
      <c r="C570" s="90" t="s">
        <v>810</v>
      </c>
      <c r="D570" s="90" t="s">
        <v>219</v>
      </c>
      <c r="E570" s="179">
        <v>22346.0</v>
      </c>
      <c r="F570" s="109">
        <v>65.0</v>
      </c>
      <c r="G570" s="90" t="s">
        <v>815</v>
      </c>
      <c r="H570" s="90" t="s">
        <v>816</v>
      </c>
      <c r="I570" s="90">
        <v>1.0</v>
      </c>
      <c r="J570" s="90">
        <v>0.0</v>
      </c>
      <c r="K570" s="90">
        <v>0.0</v>
      </c>
      <c r="L570" s="90">
        <v>1.0</v>
      </c>
      <c r="M570" s="90">
        <v>0.0</v>
      </c>
      <c r="N570" s="90">
        <v>0.0</v>
      </c>
      <c r="O570" s="90">
        <v>1.0</v>
      </c>
      <c r="P570" s="90">
        <v>1.0</v>
      </c>
      <c r="Q570" s="90">
        <v>0.0</v>
      </c>
      <c r="R570" s="90">
        <v>0.0</v>
      </c>
      <c r="S570" s="90">
        <v>0.0</v>
      </c>
      <c r="T570" s="90">
        <v>1.0</v>
      </c>
      <c r="U570" s="90">
        <v>5.0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90">
        <v>56.0</v>
      </c>
      <c r="B571" s="90"/>
      <c r="C571" s="90" t="s">
        <v>955</v>
      </c>
      <c r="D571" s="90" t="s">
        <v>216</v>
      </c>
      <c r="E571" s="179">
        <v>19937.0</v>
      </c>
      <c r="F571" s="109">
        <v>72.0</v>
      </c>
      <c r="G571" s="90" t="s">
        <v>956</v>
      </c>
      <c r="H571" s="90" t="s">
        <v>957</v>
      </c>
      <c r="I571" s="90">
        <v>1.0</v>
      </c>
      <c r="J571" s="90">
        <v>0.0</v>
      </c>
      <c r="K571" s="90">
        <v>0.0</v>
      </c>
      <c r="L571" s="90">
        <v>0.0</v>
      </c>
      <c r="M571" s="90">
        <v>1.0</v>
      </c>
      <c r="N571" s="90">
        <v>1.0</v>
      </c>
      <c r="O571" s="90">
        <v>0.0</v>
      </c>
      <c r="P571" s="90">
        <v>1.0</v>
      </c>
      <c r="Q571" s="90">
        <v>1.0</v>
      </c>
      <c r="R571" s="90">
        <v>1.0</v>
      </c>
      <c r="S571" s="90">
        <v>1.0</v>
      </c>
      <c r="T571" s="90">
        <v>1.0</v>
      </c>
      <c r="U571" s="90">
        <v>8.0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90">
        <v>57.0</v>
      </c>
      <c r="B572" s="90"/>
      <c r="C572" s="90" t="s">
        <v>958</v>
      </c>
      <c r="D572" s="90" t="s">
        <v>219</v>
      </c>
      <c r="E572" s="179">
        <v>18440.0</v>
      </c>
      <c r="F572" s="109">
        <v>79.0</v>
      </c>
      <c r="G572" s="90" t="s">
        <v>959</v>
      </c>
      <c r="H572" s="90" t="s">
        <v>960</v>
      </c>
      <c r="I572" s="90">
        <v>1.0</v>
      </c>
      <c r="J572" s="90">
        <v>0.0</v>
      </c>
      <c r="K572" s="90">
        <v>0.0</v>
      </c>
      <c r="L572" s="90">
        <v>0.0</v>
      </c>
      <c r="M572" s="90">
        <v>1.0</v>
      </c>
      <c r="N572" s="90">
        <v>1.0</v>
      </c>
      <c r="O572" s="90">
        <v>0.0</v>
      </c>
      <c r="P572" s="90">
        <v>1.0</v>
      </c>
      <c r="Q572" s="90">
        <v>1.0</v>
      </c>
      <c r="R572" s="90">
        <v>1.0</v>
      </c>
      <c r="S572" s="90">
        <v>1.0</v>
      </c>
      <c r="T572" s="90">
        <v>1.0</v>
      </c>
      <c r="U572" s="90">
        <v>8.0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90">
        <v>58.0</v>
      </c>
      <c r="B573" s="90"/>
      <c r="C573" s="90" t="s">
        <v>961</v>
      </c>
      <c r="D573" s="90" t="s">
        <v>216</v>
      </c>
      <c r="E573" s="179">
        <v>20372.0</v>
      </c>
      <c r="F573" s="109">
        <v>71.0</v>
      </c>
      <c r="G573" s="90" t="s">
        <v>962</v>
      </c>
      <c r="H573" s="90" t="s">
        <v>963</v>
      </c>
      <c r="I573" s="90">
        <v>0.0</v>
      </c>
      <c r="J573" s="90">
        <v>0.0</v>
      </c>
      <c r="K573" s="90">
        <v>0.0</v>
      </c>
      <c r="L573" s="90">
        <v>1.0</v>
      </c>
      <c r="M573" s="90">
        <v>1.0</v>
      </c>
      <c r="N573" s="90">
        <v>0.0</v>
      </c>
      <c r="O573" s="90">
        <v>0.0</v>
      </c>
      <c r="P573" s="90">
        <v>0.0</v>
      </c>
      <c r="Q573" s="90">
        <v>1.0</v>
      </c>
      <c r="R573" s="90">
        <v>0.0</v>
      </c>
      <c r="S573" s="90">
        <v>0.0</v>
      </c>
      <c r="T573" s="90">
        <v>1.0</v>
      </c>
      <c r="U573" s="90">
        <v>4.0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90">
        <v>59.0</v>
      </c>
      <c r="B574" s="90"/>
      <c r="C574" s="90" t="s">
        <v>964</v>
      </c>
      <c r="D574" s="90" t="s">
        <v>219</v>
      </c>
      <c r="E574" s="179">
        <v>22075.0</v>
      </c>
      <c r="F574" s="109">
        <v>66.0</v>
      </c>
      <c r="G574" s="90" t="s">
        <v>965</v>
      </c>
      <c r="H574" s="90" t="s">
        <v>966</v>
      </c>
      <c r="I574" s="90">
        <v>0.0</v>
      </c>
      <c r="J574" s="90">
        <v>0.0</v>
      </c>
      <c r="K574" s="90">
        <v>0.0</v>
      </c>
      <c r="L574" s="90">
        <v>1.0</v>
      </c>
      <c r="M574" s="90">
        <v>1.0</v>
      </c>
      <c r="N574" s="90">
        <v>0.0</v>
      </c>
      <c r="O574" s="90">
        <v>0.0</v>
      </c>
      <c r="P574" s="90">
        <v>0.0</v>
      </c>
      <c r="Q574" s="90">
        <v>1.0</v>
      </c>
      <c r="R574" s="90">
        <v>0.0</v>
      </c>
      <c r="S574" s="90">
        <v>0.0</v>
      </c>
      <c r="T574" s="90">
        <v>1.0</v>
      </c>
      <c r="U574" s="90">
        <v>4.0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90">
        <v>60.0</v>
      </c>
      <c r="B575" s="90"/>
      <c r="C575" s="90" t="s">
        <v>398</v>
      </c>
      <c r="D575" s="90" t="s">
        <v>216</v>
      </c>
      <c r="E575" s="179">
        <v>18419.0</v>
      </c>
      <c r="F575" s="109">
        <v>79.0</v>
      </c>
      <c r="G575" s="90" t="s">
        <v>665</v>
      </c>
      <c r="H575" s="90" t="s">
        <v>666</v>
      </c>
      <c r="I575" s="90">
        <v>1.0</v>
      </c>
      <c r="J575" s="90">
        <v>1.0</v>
      </c>
      <c r="K575" s="90">
        <v>0.0</v>
      </c>
      <c r="L575" s="90">
        <v>0.0</v>
      </c>
      <c r="M575" s="90">
        <v>0.0</v>
      </c>
      <c r="N575" s="90">
        <v>1.0</v>
      </c>
      <c r="O575" s="90">
        <v>0.0</v>
      </c>
      <c r="P575" s="90">
        <v>0.0</v>
      </c>
      <c r="Q575" s="90">
        <v>0.0</v>
      </c>
      <c r="R575" s="90">
        <v>1.0</v>
      </c>
      <c r="S575" s="90">
        <v>0.0</v>
      </c>
      <c r="T575" s="90">
        <v>0.0</v>
      </c>
      <c r="U575" s="90">
        <v>4.0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90">
        <v>61.0</v>
      </c>
      <c r="B576" s="90"/>
      <c r="C576" s="90" t="s">
        <v>397</v>
      </c>
      <c r="D576" s="90" t="s">
        <v>219</v>
      </c>
      <c r="E576" s="179">
        <v>22862.0</v>
      </c>
      <c r="F576" s="109">
        <v>64.0</v>
      </c>
      <c r="G576" s="90" t="s">
        <v>967</v>
      </c>
      <c r="H576" s="90" t="s">
        <v>968</v>
      </c>
      <c r="I576" s="90">
        <v>1.0</v>
      </c>
      <c r="J576" s="90">
        <v>1.0</v>
      </c>
      <c r="K576" s="90">
        <v>0.0</v>
      </c>
      <c r="L576" s="90">
        <v>0.0</v>
      </c>
      <c r="M576" s="90">
        <v>0.0</v>
      </c>
      <c r="N576" s="90">
        <v>1.0</v>
      </c>
      <c r="O576" s="90">
        <v>0.0</v>
      </c>
      <c r="P576" s="90">
        <v>0.0</v>
      </c>
      <c r="Q576" s="90">
        <v>0.0</v>
      </c>
      <c r="R576" s="90">
        <v>1.0</v>
      </c>
      <c r="S576" s="90">
        <v>0.0</v>
      </c>
      <c r="T576" s="90">
        <v>0.0</v>
      </c>
      <c r="U576" s="90">
        <v>4.0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90">
        <v>62.0</v>
      </c>
      <c r="B577" s="90"/>
      <c r="C577" s="90" t="s">
        <v>969</v>
      </c>
      <c r="D577" s="90" t="s">
        <v>219</v>
      </c>
      <c r="E577" s="179">
        <v>23422.0</v>
      </c>
      <c r="F577" s="109">
        <v>62.0</v>
      </c>
      <c r="G577" s="90" t="s">
        <v>929</v>
      </c>
      <c r="H577" s="90" t="s">
        <v>970</v>
      </c>
      <c r="I577" s="90">
        <v>0.0</v>
      </c>
      <c r="J577" s="90">
        <v>0.0</v>
      </c>
      <c r="K577" s="90">
        <v>0.0</v>
      </c>
      <c r="L577" s="90">
        <v>1.0</v>
      </c>
      <c r="M577" s="90">
        <v>1.0</v>
      </c>
      <c r="N577" s="90">
        <v>0.0</v>
      </c>
      <c r="O577" s="90">
        <v>0.0</v>
      </c>
      <c r="P577" s="90">
        <v>1.0</v>
      </c>
      <c r="Q577" s="90">
        <v>0.0</v>
      </c>
      <c r="R577" s="90">
        <v>0.0</v>
      </c>
      <c r="S577" s="90">
        <v>1.0</v>
      </c>
      <c r="T577" s="90">
        <v>0.0</v>
      </c>
      <c r="U577" s="86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90"/>
      <c r="B578" s="90"/>
      <c r="C578" s="90"/>
      <c r="D578" s="90"/>
      <c r="E578" s="179"/>
      <c r="F578" s="109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86"/>
      <c r="U578" s="86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90"/>
      <c r="B579" s="90"/>
      <c r="C579" s="168" t="s">
        <v>35</v>
      </c>
      <c r="D579" s="26"/>
      <c r="E579" s="26"/>
      <c r="F579" s="26"/>
      <c r="G579" s="26"/>
      <c r="H579" s="7"/>
      <c r="I579" s="112">
        <f t="shared" ref="I579:U579" si="38">SUM(I515:I521)</f>
        <v>5</v>
      </c>
      <c r="J579" s="112">
        <f t="shared" si="38"/>
        <v>4</v>
      </c>
      <c r="K579" s="112">
        <f t="shared" si="38"/>
        <v>4</v>
      </c>
      <c r="L579" s="112">
        <f t="shared" si="38"/>
        <v>3</v>
      </c>
      <c r="M579" s="112">
        <f t="shared" si="38"/>
        <v>4</v>
      </c>
      <c r="N579" s="112">
        <f t="shared" si="38"/>
        <v>3</v>
      </c>
      <c r="O579" s="112">
        <f t="shared" si="38"/>
        <v>2</v>
      </c>
      <c r="P579" s="112">
        <f t="shared" si="38"/>
        <v>2</v>
      </c>
      <c r="Q579" s="112">
        <f t="shared" si="38"/>
        <v>1</v>
      </c>
      <c r="R579" s="112">
        <f t="shared" si="38"/>
        <v>4</v>
      </c>
      <c r="S579" s="112">
        <f t="shared" si="38"/>
        <v>3</v>
      </c>
      <c r="T579" s="112">
        <f t="shared" si="38"/>
        <v>3</v>
      </c>
      <c r="U579" s="86">
        <f t="shared" si="38"/>
        <v>38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30"/>
      <c r="B580" s="30"/>
      <c r="C580" s="51"/>
      <c r="D580" s="51"/>
      <c r="E580" s="51"/>
      <c r="F580" s="51"/>
      <c r="G580" s="51"/>
      <c r="H580" s="51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30"/>
      <c r="B581" s="30"/>
      <c r="C581" s="51"/>
      <c r="D581" s="51"/>
      <c r="E581" s="51"/>
      <c r="F581" s="51"/>
      <c r="G581" s="51"/>
      <c r="H581" s="51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</row>
  </sheetData>
  <mergeCells count="104">
    <mergeCell ref="D5:L5"/>
    <mergeCell ref="M5:P6"/>
    <mergeCell ref="D6:H6"/>
    <mergeCell ref="I6:L6"/>
    <mergeCell ref="M7:N7"/>
    <mergeCell ref="O7:P7"/>
    <mergeCell ref="Q7:R7"/>
    <mergeCell ref="S7:T7"/>
    <mergeCell ref="U7:V7"/>
    <mergeCell ref="W7:X7"/>
    <mergeCell ref="A1:AM1"/>
    <mergeCell ref="A4:A8"/>
    <mergeCell ref="D4:AB4"/>
    <mergeCell ref="AC4:AH4"/>
    <mergeCell ref="AI4:AL4"/>
    <mergeCell ref="AM4:AM8"/>
    <mergeCell ref="AK5:AL7"/>
    <mergeCell ref="Q5:T6"/>
    <mergeCell ref="U5:X6"/>
    <mergeCell ref="Y5:Y8"/>
    <mergeCell ref="Z5:AB5"/>
    <mergeCell ref="Z6:Z8"/>
    <mergeCell ref="AA6:AA8"/>
    <mergeCell ref="AB6:AB8"/>
    <mergeCell ref="AC5:AD7"/>
    <mergeCell ref="AE5:AF7"/>
    <mergeCell ref="AG5:AH7"/>
    <mergeCell ref="AI5:AJ7"/>
    <mergeCell ref="F7:G7"/>
    <mergeCell ref="H7:H8"/>
    <mergeCell ref="I7:J7"/>
    <mergeCell ref="K7:L7"/>
    <mergeCell ref="G29:S29"/>
    <mergeCell ref="G48:H48"/>
    <mergeCell ref="I48:U48"/>
    <mergeCell ref="I62:U62"/>
    <mergeCell ref="I82:U82"/>
    <mergeCell ref="I103:U103"/>
    <mergeCell ref="G277:H277"/>
    <mergeCell ref="I277:T277"/>
    <mergeCell ref="U277:U278"/>
    <mergeCell ref="C270:H270"/>
    <mergeCell ref="A276:D276"/>
    <mergeCell ref="A277:A278"/>
    <mergeCell ref="C277:C278"/>
    <mergeCell ref="D277:D278"/>
    <mergeCell ref="E277:E278"/>
    <mergeCell ref="F277:F278"/>
    <mergeCell ref="G512:H512"/>
    <mergeCell ref="I512:T512"/>
    <mergeCell ref="U512:U513"/>
    <mergeCell ref="C506:H506"/>
    <mergeCell ref="A511:D511"/>
    <mergeCell ref="A512:A513"/>
    <mergeCell ref="C512:C513"/>
    <mergeCell ref="D512:D513"/>
    <mergeCell ref="E512:E513"/>
    <mergeCell ref="F512:F513"/>
    <mergeCell ref="C579:H579"/>
    <mergeCell ref="C4:C8"/>
    <mergeCell ref="D7:E7"/>
    <mergeCell ref="A24:D24"/>
    <mergeCell ref="A28:E28"/>
    <mergeCell ref="A29:A30"/>
    <mergeCell ref="C29:E29"/>
    <mergeCell ref="F29:F30"/>
    <mergeCell ref="A41:F41"/>
    <mergeCell ref="A47:D47"/>
    <mergeCell ref="A48:A49"/>
    <mergeCell ref="C48:C49"/>
    <mergeCell ref="D48:D49"/>
    <mergeCell ref="E48:E49"/>
    <mergeCell ref="F48:F49"/>
    <mergeCell ref="A61:D61"/>
    <mergeCell ref="A62:A63"/>
    <mergeCell ref="C62:C63"/>
    <mergeCell ref="D62:D63"/>
    <mergeCell ref="E62:E63"/>
    <mergeCell ref="F62:F63"/>
    <mergeCell ref="G62:H62"/>
    <mergeCell ref="A81:D81"/>
    <mergeCell ref="A82:A83"/>
    <mergeCell ref="C82:C83"/>
    <mergeCell ref="D82:D83"/>
    <mergeCell ref="E82:E83"/>
    <mergeCell ref="F82:F83"/>
    <mergeCell ref="G82:H82"/>
    <mergeCell ref="C100:H100"/>
    <mergeCell ref="A102:D102"/>
    <mergeCell ref="A103:A104"/>
    <mergeCell ref="C103:C104"/>
    <mergeCell ref="E103:E104"/>
    <mergeCell ref="F103:F104"/>
    <mergeCell ref="G103:H103"/>
    <mergeCell ref="G187:H187"/>
    <mergeCell ref="I187:T187"/>
    <mergeCell ref="U187:U188"/>
    <mergeCell ref="D103:D104"/>
    <mergeCell ref="A186:D186"/>
    <mergeCell ref="A187:A188"/>
    <mergeCell ref="C187:C188"/>
    <mergeCell ref="D187:D188"/>
    <mergeCell ref="E187:E188"/>
    <mergeCell ref="F187:F188"/>
  </mergeCells>
  <conditionalFormatting sqref="F105">
    <cfRule type="notContainsBlanks" dxfId="0" priority="1">
      <formula>LEN(TRIM(F105))&gt;0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4" width="25.38"/>
    <col customWidth="1" min="5" max="5" width="12.88"/>
    <col customWidth="1" min="6" max="6" width="13.63"/>
    <col customWidth="1" min="7" max="8" width="19.38"/>
    <col customWidth="1" min="9" max="10" width="13.88"/>
    <col customWidth="1" min="11" max="11" width="14.25"/>
    <col customWidth="1" min="12" max="13" width="7.0"/>
    <col customWidth="1" min="14" max="14" width="6.75"/>
    <col customWidth="1" min="15" max="16" width="6.38"/>
    <col customWidth="1" min="17" max="17" width="6.88"/>
    <col customWidth="1" min="18" max="21" width="5.75"/>
    <col customWidth="1" min="22" max="22" width="7.88"/>
    <col customWidth="1" min="23" max="23" width="6.88"/>
    <col customWidth="1" min="24" max="24" width="7.25"/>
    <col customWidth="1" min="25" max="25" width="7.88"/>
    <col customWidth="1" min="26" max="26" width="7.75"/>
    <col customWidth="1" min="27" max="27" width="6.88"/>
  </cols>
  <sheetData>
    <row r="1">
      <c r="A1" s="48" t="s">
        <v>56</v>
      </c>
      <c r="AQ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>
      <c r="A3" s="50"/>
      <c r="B3" s="51" t="s">
        <v>57</v>
      </c>
      <c r="C3" s="51"/>
      <c r="D3" s="51"/>
      <c r="E3" s="51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2"/>
    </row>
    <row r="4">
      <c r="A4" s="52" t="s">
        <v>2</v>
      </c>
      <c r="B4" s="52" t="s">
        <v>58</v>
      </c>
      <c r="C4" s="53"/>
      <c r="D4" s="53"/>
      <c r="E4" s="53"/>
      <c r="F4" s="54" t="s">
        <v>59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7"/>
      <c r="AF4" s="55" t="s">
        <v>60</v>
      </c>
      <c r="AG4" s="26"/>
      <c r="AH4" s="26"/>
      <c r="AI4" s="26"/>
      <c r="AJ4" s="26"/>
      <c r="AK4" s="7"/>
      <c r="AL4" s="55" t="s">
        <v>61</v>
      </c>
      <c r="AM4" s="26"/>
      <c r="AN4" s="26"/>
      <c r="AO4" s="7"/>
      <c r="AP4" s="52" t="s">
        <v>62</v>
      </c>
      <c r="AQ4" s="2"/>
    </row>
    <row r="5">
      <c r="A5" s="56"/>
      <c r="B5" s="56"/>
      <c r="C5" s="53"/>
      <c r="D5" s="53"/>
      <c r="E5" s="53"/>
      <c r="F5" s="57" t="s">
        <v>63</v>
      </c>
      <c r="G5" s="26"/>
      <c r="H5" s="26"/>
      <c r="I5" s="26"/>
      <c r="J5" s="26"/>
      <c r="K5" s="26"/>
      <c r="L5" s="26"/>
      <c r="M5" s="26"/>
      <c r="N5" s="26"/>
      <c r="O5" s="7"/>
      <c r="P5" s="58" t="s">
        <v>64</v>
      </c>
      <c r="Q5" s="59"/>
      <c r="R5" s="59"/>
      <c r="S5" s="9"/>
      <c r="T5" s="58" t="s">
        <v>65</v>
      </c>
      <c r="U5" s="59"/>
      <c r="V5" s="59"/>
      <c r="W5" s="9"/>
      <c r="X5" s="58" t="s">
        <v>66</v>
      </c>
      <c r="Y5" s="59"/>
      <c r="Z5" s="59"/>
      <c r="AA5" s="9"/>
      <c r="AB5" s="52" t="s">
        <v>21</v>
      </c>
      <c r="AC5" s="57" t="s">
        <v>67</v>
      </c>
      <c r="AD5" s="26"/>
      <c r="AE5" s="7"/>
      <c r="AF5" s="60" t="s">
        <v>68</v>
      </c>
      <c r="AG5" s="9"/>
      <c r="AH5" s="60" t="s">
        <v>69</v>
      </c>
      <c r="AI5" s="9"/>
      <c r="AJ5" s="60" t="s">
        <v>70</v>
      </c>
      <c r="AK5" s="9"/>
      <c r="AL5" s="60" t="s">
        <v>71</v>
      </c>
      <c r="AM5" s="9"/>
      <c r="AN5" s="60" t="s">
        <v>72</v>
      </c>
      <c r="AO5" s="9"/>
      <c r="AP5" s="56"/>
      <c r="AQ5" s="2"/>
    </row>
    <row r="6">
      <c r="A6" s="56"/>
      <c r="B6" s="56"/>
      <c r="C6" s="53"/>
      <c r="D6" s="53"/>
      <c r="E6" s="53"/>
      <c r="F6" s="57" t="s">
        <v>73</v>
      </c>
      <c r="G6" s="26"/>
      <c r="H6" s="26"/>
      <c r="I6" s="26"/>
      <c r="J6" s="26"/>
      <c r="K6" s="7"/>
      <c r="L6" s="57" t="s">
        <v>74</v>
      </c>
      <c r="M6" s="26"/>
      <c r="N6" s="26"/>
      <c r="O6" s="7"/>
      <c r="P6" s="61"/>
      <c r="Q6" s="62"/>
      <c r="R6" s="62"/>
      <c r="S6" s="63"/>
      <c r="T6" s="61"/>
      <c r="U6" s="62"/>
      <c r="V6" s="62"/>
      <c r="W6" s="63"/>
      <c r="X6" s="61"/>
      <c r="Y6" s="62"/>
      <c r="Z6" s="62"/>
      <c r="AA6" s="63"/>
      <c r="AB6" s="56"/>
      <c r="AC6" s="52" t="s">
        <v>20</v>
      </c>
      <c r="AD6" s="52" t="s">
        <v>75</v>
      </c>
      <c r="AE6" s="52" t="s">
        <v>76</v>
      </c>
      <c r="AF6" s="64"/>
      <c r="AG6" s="65"/>
      <c r="AH6" s="64"/>
      <c r="AI6" s="65"/>
      <c r="AJ6" s="64"/>
      <c r="AK6" s="65"/>
      <c r="AL6" s="64"/>
      <c r="AM6" s="65"/>
      <c r="AN6" s="64"/>
      <c r="AO6" s="65"/>
      <c r="AP6" s="56"/>
      <c r="AQ6" s="2"/>
    </row>
    <row r="7">
      <c r="A7" s="56"/>
      <c r="B7" s="56"/>
      <c r="C7" s="53"/>
      <c r="D7" s="53"/>
      <c r="E7" s="53"/>
      <c r="F7" s="57" t="s">
        <v>77</v>
      </c>
      <c r="G7" s="7"/>
      <c r="H7" s="57"/>
      <c r="I7" s="57" t="s">
        <v>78</v>
      </c>
      <c r="J7" s="26"/>
      <c r="K7" s="101" t="s">
        <v>79</v>
      </c>
      <c r="L7" s="57" t="s">
        <v>77</v>
      </c>
      <c r="M7" s="7"/>
      <c r="N7" s="57" t="s">
        <v>78</v>
      </c>
      <c r="O7" s="7"/>
      <c r="P7" s="54" t="s">
        <v>77</v>
      </c>
      <c r="Q7" s="7"/>
      <c r="R7" s="54" t="s">
        <v>78</v>
      </c>
      <c r="S7" s="7"/>
      <c r="T7" s="54" t="s">
        <v>77</v>
      </c>
      <c r="U7" s="7"/>
      <c r="V7" s="54" t="s">
        <v>78</v>
      </c>
      <c r="W7" s="7"/>
      <c r="X7" s="54" t="s">
        <v>77</v>
      </c>
      <c r="Y7" s="7"/>
      <c r="Z7" s="54" t="s">
        <v>78</v>
      </c>
      <c r="AA7" s="7"/>
      <c r="AB7" s="56"/>
      <c r="AC7" s="56"/>
      <c r="AD7" s="56"/>
      <c r="AE7" s="56"/>
      <c r="AF7" s="61"/>
      <c r="AG7" s="63"/>
      <c r="AH7" s="61"/>
      <c r="AI7" s="63"/>
      <c r="AJ7" s="61"/>
      <c r="AK7" s="63"/>
      <c r="AL7" s="61"/>
      <c r="AM7" s="63"/>
      <c r="AN7" s="61"/>
      <c r="AO7" s="63"/>
      <c r="AP7" s="56"/>
      <c r="AQ7" s="2"/>
    </row>
    <row r="8">
      <c r="A8" s="12"/>
      <c r="B8" s="12"/>
      <c r="C8" s="53"/>
      <c r="D8" s="53"/>
      <c r="E8" s="53"/>
      <c r="F8" s="53" t="s">
        <v>18</v>
      </c>
      <c r="G8" s="53" t="s">
        <v>19</v>
      </c>
      <c r="H8" s="53"/>
      <c r="I8" s="53" t="s">
        <v>18</v>
      </c>
      <c r="J8" s="53" t="s">
        <v>19</v>
      </c>
      <c r="K8" s="12"/>
      <c r="L8" s="53" t="s">
        <v>18</v>
      </c>
      <c r="M8" s="53" t="s">
        <v>19</v>
      </c>
      <c r="N8" s="53" t="s">
        <v>18</v>
      </c>
      <c r="O8" s="53" t="s">
        <v>19</v>
      </c>
      <c r="P8" s="67" t="s">
        <v>18</v>
      </c>
      <c r="Q8" s="67" t="s">
        <v>19</v>
      </c>
      <c r="R8" s="67" t="s">
        <v>18</v>
      </c>
      <c r="S8" s="67" t="s">
        <v>19</v>
      </c>
      <c r="T8" s="67" t="s">
        <v>18</v>
      </c>
      <c r="U8" s="67" t="s">
        <v>19</v>
      </c>
      <c r="V8" s="67" t="s">
        <v>18</v>
      </c>
      <c r="W8" s="67" t="s">
        <v>19</v>
      </c>
      <c r="X8" s="67" t="s">
        <v>18</v>
      </c>
      <c r="Y8" s="67" t="s">
        <v>19</v>
      </c>
      <c r="Z8" s="67" t="s">
        <v>18</v>
      </c>
      <c r="AA8" s="67" t="s">
        <v>19</v>
      </c>
      <c r="AB8" s="12"/>
      <c r="AC8" s="12"/>
      <c r="AD8" s="12"/>
      <c r="AE8" s="12"/>
      <c r="AF8" s="68" t="s">
        <v>18</v>
      </c>
      <c r="AG8" s="68" t="s">
        <v>19</v>
      </c>
      <c r="AH8" s="68" t="s">
        <v>18</v>
      </c>
      <c r="AI8" s="68" t="s">
        <v>19</v>
      </c>
      <c r="AJ8" s="68" t="s">
        <v>18</v>
      </c>
      <c r="AK8" s="68" t="s">
        <v>19</v>
      </c>
      <c r="AL8" s="68" t="s">
        <v>18</v>
      </c>
      <c r="AM8" s="68" t="s">
        <v>19</v>
      </c>
      <c r="AN8" s="68" t="s">
        <v>18</v>
      </c>
      <c r="AO8" s="68" t="s">
        <v>19</v>
      </c>
      <c r="AP8" s="12"/>
      <c r="AQ8" s="2"/>
    </row>
    <row r="9">
      <c r="A9" s="69">
        <v>1.0</v>
      </c>
      <c r="B9" s="69">
        <v>2.0</v>
      </c>
      <c r="C9" s="69"/>
      <c r="D9" s="69"/>
      <c r="E9" s="69"/>
      <c r="F9" s="69">
        <v>3.0</v>
      </c>
      <c r="G9" s="69">
        <v>4.0</v>
      </c>
      <c r="H9" s="69"/>
      <c r="I9" s="69">
        <v>5.0</v>
      </c>
      <c r="J9" s="69">
        <v>6.0</v>
      </c>
      <c r="K9" s="88"/>
      <c r="L9" s="69">
        <v>7.0</v>
      </c>
      <c r="M9" s="69">
        <v>8.0</v>
      </c>
      <c r="N9" s="69">
        <v>9.0</v>
      </c>
      <c r="O9" s="69">
        <v>10.0</v>
      </c>
      <c r="P9" s="70">
        <v>11.0</v>
      </c>
      <c r="Q9" s="70">
        <v>12.0</v>
      </c>
      <c r="R9" s="70">
        <v>13.0</v>
      </c>
      <c r="S9" s="70">
        <v>14.0</v>
      </c>
      <c r="T9" s="70">
        <v>15.0</v>
      </c>
      <c r="U9" s="70">
        <v>16.0</v>
      </c>
      <c r="V9" s="70">
        <v>17.0</v>
      </c>
      <c r="W9" s="70">
        <v>18.0</v>
      </c>
      <c r="X9" s="70">
        <v>19.0</v>
      </c>
      <c r="Y9" s="70">
        <v>20.0</v>
      </c>
      <c r="Z9" s="70">
        <v>21.0</v>
      </c>
      <c r="AA9" s="70">
        <v>22.0</v>
      </c>
      <c r="AB9" s="70">
        <v>23.0</v>
      </c>
      <c r="AC9" s="70">
        <v>24.0</v>
      </c>
      <c r="AD9" s="70">
        <v>25.0</v>
      </c>
      <c r="AE9" s="70">
        <v>26.0</v>
      </c>
      <c r="AF9" s="71">
        <v>27.0</v>
      </c>
      <c r="AG9" s="71">
        <v>28.0</v>
      </c>
      <c r="AH9" s="71">
        <v>29.0</v>
      </c>
      <c r="AI9" s="71">
        <v>30.0</v>
      </c>
      <c r="AJ9" s="71">
        <v>31.0</v>
      </c>
      <c r="AK9" s="71">
        <v>32.0</v>
      </c>
      <c r="AL9" s="71">
        <v>33.0</v>
      </c>
      <c r="AM9" s="71">
        <v>34.0</v>
      </c>
      <c r="AN9" s="71">
        <v>35.0</v>
      </c>
      <c r="AO9" s="71">
        <v>36.0</v>
      </c>
      <c r="AP9" s="71">
        <v>37.0</v>
      </c>
      <c r="AQ9" s="2"/>
    </row>
    <row r="10">
      <c r="A10" s="72">
        <v>1.0</v>
      </c>
      <c r="B10" s="73" t="s">
        <v>80</v>
      </c>
      <c r="C10" s="73"/>
      <c r="D10" s="73"/>
      <c r="E10" s="73"/>
      <c r="F10" s="74">
        <v>0.0</v>
      </c>
      <c r="G10" s="74">
        <v>0.0</v>
      </c>
      <c r="H10" s="74"/>
      <c r="I10" s="21">
        <f>SUM(L50,L52,L56)</f>
        <v>0</v>
      </c>
      <c r="J10" s="21">
        <f>SUM(L51,L53,L54,L55)</f>
        <v>0</v>
      </c>
      <c r="K10" s="88">
        <f t="shared" ref="K10:K21" si="1">SUM(F10:J10)</f>
        <v>0</v>
      </c>
      <c r="L10" s="21">
        <v>0.0</v>
      </c>
      <c r="M10" s="21">
        <f>sum(L123)</f>
        <v>0</v>
      </c>
      <c r="N10" s="21">
        <f>sum(L93,L95,L96,L103,L108,L109,L114,L116,L117,L120,L122)</f>
        <v>7</v>
      </c>
      <c r="O10" s="21">
        <f>sum(L92,L94,L96,L97,L98,L99,L100,L101,L104,L105,L106,L107,L110,L112,L113,L115,L118,L119,L121,L123,L124,L125,L126,L127,L128)</f>
        <v>15</v>
      </c>
      <c r="P10" s="72">
        <f>Sum(L215)</f>
        <v>0</v>
      </c>
      <c r="Q10" s="72">
        <f>sum(L216)</f>
        <v>0</v>
      </c>
      <c r="R10" s="72">
        <f>SUM(L149,L150,L152,L153,L154,L155,L156,L159,L160,L162,L164,L166,L167,L172,L173,L174,L175,L181,L184,L186,L190,L191,L192,L195,L197,L198,L199,L201,L203,L205,L206,L208,L209,L211,L214)</f>
        <v>0</v>
      </c>
      <c r="S10" s="72">
        <f>SUM(L148,L151,L157,L158,L161,L163,L165,L168,L169,L170,L171,L176,L177,L178,L179,L180,L182,L183,L185,L187,L188,L189,L193,L194,L196,L200,L202,L204,L207,L210,L212,L213)</f>
        <v>0</v>
      </c>
      <c r="T10" s="72"/>
      <c r="U10" s="72"/>
      <c r="V10" s="72"/>
      <c r="W10" s="72"/>
      <c r="X10" s="72"/>
      <c r="Y10" s="72"/>
      <c r="Z10" s="72"/>
      <c r="AA10" s="72"/>
      <c r="AB10" s="21"/>
      <c r="AC10" s="21"/>
      <c r="AD10" s="21"/>
      <c r="AE10" s="21"/>
      <c r="AF10" s="76"/>
      <c r="AG10" s="77"/>
      <c r="AH10" s="76"/>
      <c r="AI10" s="76"/>
      <c r="AJ10" s="76"/>
      <c r="AK10" s="77"/>
      <c r="AL10" s="77"/>
      <c r="AM10" s="76"/>
      <c r="AN10" s="76"/>
      <c r="AO10" s="76"/>
      <c r="AP10" s="43"/>
      <c r="AQ10" s="2"/>
    </row>
    <row r="11">
      <c r="A11" s="72">
        <v>2.0</v>
      </c>
      <c r="B11" s="73" t="s">
        <v>81</v>
      </c>
      <c r="C11" s="73"/>
      <c r="D11" s="73"/>
      <c r="E11" s="73"/>
      <c r="F11" s="74">
        <v>0.0</v>
      </c>
      <c r="G11" s="74">
        <v>0.0</v>
      </c>
      <c r="H11" s="74"/>
      <c r="I11" s="21">
        <f>SUM(M50,M52,M56)</f>
        <v>0</v>
      </c>
      <c r="J11" s="21">
        <f>SUM(M51,M53,M54,M55)</f>
        <v>0</v>
      </c>
      <c r="K11" s="88">
        <f t="shared" si="1"/>
        <v>0</v>
      </c>
      <c r="L11" s="21">
        <v>0.0</v>
      </c>
      <c r="M11" s="21">
        <v>0.0</v>
      </c>
      <c r="N11" s="78">
        <f>sum(M93,M95,M96,M103,M108,M109,M114,M116,M117,M120,M122)</f>
        <v>6</v>
      </c>
      <c r="O11" s="78">
        <f>sum(M92,M94,M96,M97,M98,M99,M100,M101,M104,M105,M106,M107,M110,M112,M113,M115,M118,M119,M121,M123,M124,M125,M126,M127,M128)</f>
        <v>16</v>
      </c>
      <c r="P11" s="79">
        <v>0.0</v>
      </c>
      <c r="Q11" s="74">
        <v>0.0</v>
      </c>
      <c r="R11" s="80">
        <f>SUM(M149,M150,M152,M153,M154,M155,M156,M159,M160,M162,M164,M166,M167,M172,M173,M174,M175,M181,M184,M186,M190,M191,M192,M195,M197,M198,M199,M201,M203,M205,M206,M208,M209,M211,M214,M215)</f>
        <v>0</v>
      </c>
      <c r="S11" s="80">
        <f>SUM(M148,M151,M157,M158,M161,M163,M165,M168,M169,M170,M171,M176,M177,M178,M179,M180,M182,M183,M185,M187,M188,M189,M193,M194,M196,M200,M202,M204,M207,M210,M212,M213,M216)</f>
        <v>0</v>
      </c>
      <c r="T11" s="72"/>
      <c r="U11" s="72"/>
      <c r="V11" s="72"/>
      <c r="W11" s="72"/>
      <c r="X11" s="72"/>
      <c r="Y11" s="72"/>
      <c r="Z11" s="72"/>
      <c r="AA11" s="72"/>
      <c r="AB11" s="21"/>
      <c r="AC11" s="21"/>
      <c r="AD11" s="21"/>
      <c r="AE11" s="21"/>
      <c r="AF11" s="76"/>
      <c r="AG11" s="77"/>
      <c r="AH11" s="76"/>
      <c r="AI11" s="76"/>
      <c r="AJ11" s="76"/>
      <c r="AK11" s="77"/>
      <c r="AL11" s="77"/>
      <c r="AM11" s="76"/>
      <c r="AN11" s="76"/>
      <c r="AO11" s="76"/>
      <c r="AP11" s="43"/>
      <c r="AQ11" s="2"/>
    </row>
    <row r="12">
      <c r="A12" s="72">
        <v>3.0</v>
      </c>
      <c r="B12" s="73" t="s">
        <v>82</v>
      </c>
      <c r="C12" s="73"/>
      <c r="D12" s="73"/>
      <c r="E12" s="73"/>
      <c r="F12" s="81">
        <f>SUM(N50)</f>
        <v>0</v>
      </c>
      <c r="G12" s="74">
        <v>0.0</v>
      </c>
      <c r="H12" s="74"/>
      <c r="I12" s="21">
        <f>SUM(N52,N56)</f>
        <v>0</v>
      </c>
      <c r="J12" s="21">
        <f>SUM(N51,N53,N54,N55)</f>
        <v>0</v>
      </c>
      <c r="K12" s="88">
        <f t="shared" si="1"/>
        <v>0</v>
      </c>
      <c r="L12" s="21">
        <v>0.0</v>
      </c>
      <c r="M12" s="21">
        <v>0.0</v>
      </c>
      <c r="N12" s="78">
        <f>sum(N93,N95,N96,N103,N108,N109,N114,N116,N117,N120,N122)</f>
        <v>8</v>
      </c>
      <c r="O12" s="21">
        <f>sum(N92,N94,N96,N97,N98,N99,N100,N101,N104,N105,N106,N107,N110,N112,N113,N115,N118,N119,N121,N123,N124,N125,N126,N127,N128)</f>
        <v>15</v>
      </c>
      <c r="P12" s="79">
        <v>0.0</v>
      </c>
      <c r="Q12" s="79">
        <v>0.0</v>
      </c>
      <c r="R12" s="80">
        <f>SUM(N149,N150,N152,N153,N154,N155,N156,N159,N160,N162,N164,N166,N167,N172,N173,N174,N175,N181,N184,N186,N190,N191,N192,N195,N197,N198,N199,N201,N203,N205,N206,N208,N209,N211,N214,N215)</f>
        <v>0</v>
      </c>
      <c r="S12" s="80">
        <f>SUM(N148,N151,N157,N158,N161,N163,N165,N168,N169,N170,N171,N176,N177,N178,N179,N180,N182,N183,N185,N187,N188,N189,N193,N194,N196,N200,N202,N204,N207,N210,N212,N213,N216)</f>
        <v>0</v>
      </c>
      <c r="T12" s="72"/>
      <c r="U12" s="72"/>
      <c r="V12" s="72"/>
      <c r="W12" s="72"/>
      <c r="X12" s="72"/>
      <c r="Y12" s="72"/>
      <c r="Z12" s="72"/>
      <c r="AA12" s="72"/>
      <c r="AB12" s="21"/>
      <c r="AC12" s="21"/>
      <c r="AD12" s="21"/>
      <c r="AE12" s="21"/>
      <c r="AF12" s="76"/>
      <c r="AG12" s="77"/>
      <c r="AH12" s="76"/>
      <c r="AI12" s="76"/>
      <c r="AJ12" s="76"/>
      <c r="AK12" s="77"/>
      <c r="AL12" s="76"/>
      <c r="AM12" s="76"/>
      <c r="AN12" s="76"/>
      <c r="AO12" s="76"/>
      <c r="AP12" s="82"/>
      <c r="AQ12" s="2"/>
    </row>
    <row r="13">
      <c r="A13" s="72">
        <v>4.0</v>
      </c>
      <c r="B13" s="73" t="s">
        <v>83</v>
      </c>
      <c r="C13" s="73"/>
      <c r="D13" s="73"/>
      <c r="E13" s="73"/>
      <c r="F13" s="81">
        <f>SUM(O52)</f>
        <v>0</v>
      </c>
      <c r="G13" s="81">
        <f>SUM(O51,O53)</f>
        <v>0</v>
      </c>
      <c r="H13" s="81"/>
      <c r="I13" s="81">
        <f>SUM(O50)</f>
        <v>0</v>
      </c>
      <c r="J13" s="21">
        <f>SUM(O54,O55)</f>
        <v>0</v>
      </c>
      <c r="K13" s="88">
        <f t="shared" si="1"/>
        <v>0</v>
      </c>
      <c r="L13" s="21">
        <v>0.0</v>
      </c>
      <c r="M13" s="21">
        <v>0.0</v>
      </c>
      <c r="N13" s="78">
        <f>sum(O93,O95,O96,O103,O108,O109,O114,O116,O117,O120,O122)</f>
        <v>9</v>
      </c>
      <c r="O13" s="78">
        <f>sum(O92,O94,O96,O97,O98,O99,O100,O101,O104,O105,O106,O107,O110,O112,O113,O115,O118,O119,O121,O123,O124,O125,O126,O127,O128)</f>
        <v>14</v>
      </c>
      <c r="P13" s="79">
        <v>0.0</v>
      </c>
      <c r="Q13" s="72">
        <f>sum(O217)</f>
        <v>0</v>
      </c>
      <c r="R13" s="80">
        <f>SUM(O149,O150,O152,O153,O154,O155,O156,O159,O160,O162,O164,O166,O167,O172,O173,O174,O175,O181,O184,O186,O190,O191,O192,O195,O197,O198,O199,O201,O203,O205,O206,O208,O209,O211,O214,O215)</f>
        <v>0</v>
      </c>
      <c r="S13" s="80">
        <f>SUM(O148,O151,O157,O158,O161,O163,O165,O168,O169,O170,O171,O176,O177,O178,O179,O180,O182,O183,O185,O187,O188,O189,O193,O194,O196,O200,O202,O204,O207,O210,O212,O213,O216)</f>
        <v>0</v>
      </c>
      <c r="T13" s="72"/>
      <c r="U13" s="72"/>
      <c r="V13" s="72"/>
      <c r="W13" s="72"/>
      <c r="X13" s="72"/>
      <c r="Y13" s="72"/>
      <c r="Z13" s="72"/>
      <c r="AA13" s="72"/>
      <c r="AB13" s="21"/>
      <c r="AC13" s="21"/>
      <c r="AD13" s="21"/>
      <c r="AE13" s="21"/>
      <c r="AF13" s="76"/>
      <c r="AG13" s="77"/>
      <c r="AH13" s="76"/>
      <c r="AI13" s="76"/>
      <c r="AJ13" s="76"/>
      <c r="AK13" s="77"/>
      <c r="AL13" s="76"/>
      <c r="AM13" s="76"/>
      <c r="AN13" s="76"/>
      <c r="AO13" s="76"/>
      <c r="AP13" s="82"/>
      <c r="AQ13" s="2"/>
    </row>
    <row r="14">
      <c r="A14" s="72">
        <v>5.0</v>
      </c>
      <c r="B14" s="73" t="s">
        <v>84</v>
      </c>
      <c r="C14" s="73"/>
      <c r="D14" s="73"/>
      <c r="E14" s="73"/>
      <c r="F14" s="74">
        <v>0.0</v>
      </c>
      <c r="G14" s="74">
        <v>0.0</v>
      </c>
      <c r="H14" s="74"/>
      <c r="I14" s="21">
        <f>SUM(P50,P52,P56)</f>
        <v>1</v>
      </c>
      <c r="J14" s="21">
        <f>SUM(P51,P53,P54,P55)</f>
        <v>0</v>
      </c>
      <c r="K14" s="88">
        <f t="shared" si="1"/>
        <v>1</v>
      </c>
      <c r="L14" s="21">
        <v>0.0</v>
      </c>
      <c r="M14" s="21">
        <f>sum(P124,P125)</f>
        <v>1</v>
      </c>
      <c r="N14" s="78">
        <f>sum(P93,P95,P96,P103,P108,P109,P114,P116,P117,P120,P122)</f>
        <v>10</v>
      </c>
      <c r="O14" s="78">
        <f>sum(P92,P94,P96,P97,P98,P99,P100,P101,P104,P105,P106,P107,P110,P112,P113,P115,P118,P119,P121,P123,P124,P125,P126,P127,P128)</f>
        <v>17</v>
      </c>
      <c r="P14" s="72">
        <f>Sum(P218,P219)</f>
        <v>0</v>
      </c>
      <c r="Q14" s="79">
        <v>0.0</v>
      </c>
      <c r="R14" s="80">
        <f>SUM(P149,P150,P152,P153,P154,P155,P156,P159,P160,P162,P164,P166,P167,P172,P173,P174,P175,P181,P184,P186,P190,P191,P192,P195,P197,P198,P199,P201,P203,P205,P206,P208,P209,P211,P214,P215)</f>
        <v>0</v>
      </c>
      <c r="S14" s="80">
        <f>SUM(P148,P151,P157,P158,P161,P163,P165,P168,P169,P170,P171,P176,P177,P178,P179,P180,P182,P183,P185,P187,P188,P189,P193,P194,P196,P200,P202,P204,P207,P210,P212,P213,P216,P217)</f>
        <v>0</v>
      </c>
      <c r="T14" s="72"/>
      <c r="U14" s="72"/>
      <c r="V14" s="72"/>
      <c r="W14" s="72"/>
      <c r="X14" s="72"/>
      <c r="Y14" s="72"/>
      <c r="Z14" s="72"/>
      <c r="AA14" s="72"/>
      <c r="AB14" s="21"/>
      <c r="AC14" s="21"/>
      <c r="AD14" s="21"/>
      <c r="AE14" s="21"/>
      <c r="AF14" s="76"/>
      <c r="AG14" s="77"/>
      <c r="AH14" s="76"/>
      <c r="AI14" s="76"/>
      <c r="AJ14" s="76"/>
      <c r="AK14" s="77"/>
      <c r="AL14" s="76"/>
      <c r="AM14" s="77"/>
      <c r="AN14" s="76"/>
      <c r="AO14" s="76"/>
      <c r="AP14" s="82"/>
      <c r="AQ14" s="2"/>
    </row>
    <row r="15">
      <c r="A15" s="72">
        <v>6.0</v>
      </c>
      <c r="B15" s="73" t="s">
        <v>85</v>
      </c>
      <c r="C15" s="73"/>
      <c r="D15" s="73"/>
      <c r="E15" s="73"/>
      <c r="F15" s="74">
        <v>0.0</v>
      </c>
      <c r="G15" s="74">
        <f>SUM(Q54)</f>
        <v>0</v>
      </c>
      <c r="H15" s="74"/>
      <c r="I15" s="21">
        <f>SUM(Q50,Q52,Q56)</f>
        <v>1</v>
      </c>
      <c r="J15" s="21">
        <f>SUM(Q51,Q53,Q55)</f>
        <v>0</v>
      </c>
      <c r="K15" s="88">
        <f t="shared" si="1"/>
        <v>1</v>
      </c>
      <c r="L15" s="21">
        <v>0.0</v>
      </c>
      <c r="M15" s="21">
        <v>0.0</v>
      </c>
      <c r="N15" s="78">
        <f>sum(Q93,Q95,Q96,Q103,Q108,Q109,Q114,Q116,Q117,Q120,Q122)</f>
        <v>10</v>
      </c>
      <c r="O15" s="78">
        <f>sum(Q92,Q94,Q96,Q97,Q98,Q99,Q100,Q101,Q104,Q105,Q106,Q107,Q110,Q112,Q113,Q115,Q118,Q119,Q121,Q123,Q124,Q125,Q126,Q127,Q128)</f>
        <v>17</v>
      </c>
      <c r="P15" s="72">
        <f>sum(Q220)</f>
        <v>0</v>
      </c>
      <c r="Q15" s="79">
        <v>0.0</v>
      </c>
      <c r="R15" s="80">
        <f>SUM(Q149,Q150,Q152,Q153,Q154,Q155,Q156,Q159,Q160,Q162,Q164,Q166,Q167,Q172,Q173,Q174,Q175,Q181,Q184,Q186,Q190,Q191,Q192,Q195,Q197,Q198,Q199,Q201,Q203,Q205,Q206,Q208,Q209,Q211,Q214,Q215,Q218,Q219)</f>
        <v>0</v>
      </c>
      <c r="S15" s="80">
        <f>SUM(Q148,Q151,Q157,Q158,Q161,Q163,Q165,Q168,Q169,Q170,Q171,Q176,Q177,Q178,Q179,Q180,Q182,Q183,Q185,Q187,Q188,Q189,Q193,Q194,Q196,Q200,Q202,Q204,Q207,Q210,Q212,Q213,Q216,Q217)</f>
        <v>0</v>
      </c>
      <c r="T15" s="72"/>
      <c r="U15" s="72"/>
      <c r="V15" s="72"/>
      <c r="W15" s="72"/>
      <c r="X15" s="72"/>
      <c r="Y15" s="72"/>
      <c r="Z15" s="72"/>
      <c r="AA15" s="72"/>
      <c r="AB15" s="21"/>
      <c r="AC15" s="21"/>
      <c r="AD15" s="21"/>
      <c r="AE15" s="21"/>
      <c r="AF15" s="76"/>
      <c r="AG15" s="77"/>
      <c r="AH15" s="76"/>
      <c r="AI15" s="76"/>
      <c r="AJ15" s="76"/>
      <c r="AK15" s="77"/>
      <c r="AL15" s="76"/>
      <c r="AM15" s="77"/>
      <c r="AN15" s="76"/>
      <c r="AO15" s="76"/>
      <c r="AP15" s="43"/>
      <c r="AQ15" s="2"/>
    </row>
    <row r="16">
      <c r="A16" s="72">
        <v>7.0</v>
      </c>
      <c r="B16" s="73" t="s">
        <v>86</v>
      </c>
      <c r="C16" s="73"/>
      <c r="D16" s="73"/>
      <c r="E16" s="73"/>
      <c r="F16" s="74">
        <v>0.0</v>
      </c>
      <c r="G16" s="81">
        <f>SUM(R55)</f>
        <v>0</v>
      </c>
      <c r="H16" s="81"/>
      <c r="I16" s="21">
        <f>SUM(R50,R52,R56)</f>
        <v>1</v>
      </c>
      <c r="J16" s="21">
        <f>SUM(R51,R53,R54)</f>
        <v>1</v>
      </c>
      <c r="K16" s="88">
        <f t="shared" si="1"/>
        <v>2</v>
      </c>
      <c r="L16" s="21">
        <v>0.0</v>
      </c>
      <c r="M16" s="21">
        <f>sum(R126)</f>
        <v>1</v>
      </c>
      <c r="N16" s="78">
        <f>sum(R93,R95,R96,R103,R108,R109,R114,R116,R117,R120,R122)</f>
        <v>10</v>
      </c>
      <c r="O16" s="78">
        <f>sum(R92,R94,R96,R97,R98,R99,R100,R101,R104,R105,R106,R107,R110,R112,R113,R115,R118,R119,R121,R123,R124,R125,R126,R127,R128)</f>
        <v>18</v>
      </c>
      <c r="P16" s="79">
        <v>0.0</v>
      </c>
      <c r="Q16" s="79">
        <v>0.0</v>
      </c>
      <c r="R16" s="80">
        <f>SUM(R149,R150,R152,R153,R154,R155,R156,R159,R160,R162,R164,R166,R167,R172,R173,R174,R175,R181,R184,R186,R190,R191,R192,R195,R197,R198,R199,R201,R203,R205,R206,R208,R209,R211,R214,R215,R218,R219,R220)</f>
        <v>0</v>
      </c>
      <c r="S16" s="80">
        <f>SUM(R148,R151,R157,R158,R161,R163,R165,R168,R169,R170,R171,R176,R177,R178,R179,R180,R182,R183,R185,R187,R188,R189,R193,R194,R196,R200,R202,R204,R207,R210,R212,R213,R216,R217)</f>
        <v>0</v>
      </c>
      <c r="T16" s="72"/>
      <c r="U16" s="72"/>
      <c r="V16" s="72"/>
      <c r="W16" s="72"/>
      <c r="X16" s="72"/>
      <c r="Y16" s="72"/>
      <c r="Z16" s="72"/>
      <c r="AA16" s="72"/>
      <c r="AB16" s="21"/>
      <c r="AC16" s="21"/>
      <c r="AD16" s="21"/>
      <c r="AE16" s="21"/>
      <c r="AF16" s="76"/>
      <c r="AG16" s="77"/>
      <c r="AH16" s="76"/>
      <c r="AI16" s="76"/>
      <c r="AJ16" s="76"/>
      <c r="AK16" s="76"/>
      <c r="AL16" s="76"/>
      <c r="AM16" s="76"/>
      <c r="AN16" s="76"/>
      <c r="AO16" s="76"/>
      <c r="AP16" s="82"/>
      <c r="AQ16" s="2"/>
    </row>
    <row r="17">
      <c r="A17" s="72">
        <v>8.0</v>
      </c>
      <c r="B17" s="73" t="s">
        <v>87</v>
      </c>
      <c r="C17" s="73"/>
      <c r="D17" s="73"/>
      <c r="E17" s="73"/>
      <c r="F17" s="74">
        <v>0.0</v>
      </c>
      <c r="G17" s="74">
        <v>0.0</v>
      </c>
      <c r="H17" s="74"/>
      <c r="I17" s="21">
        <f>SUM(S50,S52,S56)</f>
        <v>1</v>
      </c>
      <c r="J17" s="21">
        <f>SUM(S51,S53,S54,S55)</f>
        <v>1</v>
      </c>
      <c r="K17" s="88">
        <f t="shared" si="1"/>
        <v>2</v>
      </c>
      <c r="L17" s="21">
        <v>0.0</v>
      </c>
      <c r="M17" s="21">
        <v>0.0</v>
      </c>
      <c r="N17" s="78">
        <f>SUM(S93,S95,S96,S103,S108,S109,S114,S116,S117,S120,S122)</f>
        <v>9</v>
      </c>
      <c r="O17" s="83">
        <f>suM(S92,S94,S96,S97,S98,S99,S100,S101,S104,S105,S106,S107,S110,S112,S113,S115,S118,S119,S121,S123,S124,S125,S126,S127,S128)</f>
        <v>15</v>
      </c>
      <c r="P17" s="79">
        <v>0.0</v>
      </c>
      <c r="Q17" s="79">
        <v>0.0</v>
      </c>
      <c r="R17" s="80">
        <f>SUM(S149,S150,S152,S153,S154,S155,S156,S159,S160,S162,S164,S166,S167,S172,S173,S174,S175,S181,S184,S186,S190,S191,S192,S195,S197,S198,S199,S201,S203,S205,S206,S208,S209,S211,S214,S215,S218,S219,S220)</f>
        <v>0</v>
      </c>
      <c r="S17" s="80">
        <f>SUM(S148,S151,S157,S158,S161,S163,S165,S168,S169,S170,S171,S176,S177,S178,S179,S180,S182,S183,S185,S187,S188,S189,S193,S194,S196,S200,S202,S204,S207,S210,S212,S213,S216,S217)</f>
        <v>0</v>
      </c>
      <c r="T17" s="72"/>
      <c r="U17" s="72"/>
      <c r="V17" s="72"/>
      <c r="W17" s="72"/>
      <c r="X17" s="72"/>
      <c r="Y17" s="72"/>
      <c r="Z17" s="72"/>
      <c r="AA17" s="72"/>
      <c r="AB17" s="21"/>
      <c r="AC17" s="21"/>
      <c r="AD17" s="21"/>
      <c r="AE17" s="21"/>
      <c r="AF17" s="76"/>
      <c r="AG17" s="21"/>
      <c r="AH17" s="76"/>
      <c r="AI17" s="76"/>
      <c r="AJ17" s="76"/>
      <c r="AK17" s="76"/>
      <c r="AL17" s="76"/>
      <c r="AM17" s="76"/>
      <c r="AN17" s="76"/>
      <c r="AO17" s="76"/>
      <c r="AP17" s="43"/>
      <c r="AQ17" s="2"/>
    </row>
    <row r="18">
      <c r="A18" s="72">
        <v>9.0</v>
      </c>
      <c r="B18" s="73" t="s">
        <v>88</v>
      </c>
      <c r="C18" s="73"/>
      <c r="D18" s="73"/>
      <c r="E18" s="73"/>
      <c r="F18" s="81">
        <f>SUM(T56)</f>
        <v>0</v>
      </c>
      <c r="G18" s="74">
        <v>0.0</v>
      </c>
      <c r="H18" s="74"/>
      <c r="I18" s="21">
        <f>SUM(T50,T52)</f>
        <v>2</v>
      </c>
      <c r="J18" s="21">
        <f>SUM(T51,T53,T54,T55)</f>
        <v>1</v>
      </c>
      <c r="K18" s="88">
        <f t="shared" si="1"/>
        <v>3</v>
      </c>
      <c r="L18" s="21">
        <v>0.0</v>
      </c>
      <c r="M18" s="84">
        <f>sum(T127)</f>
        <v>1</v>
      </c>
      <c r="N18" s="78">
        <f>suM(T93,T95,T96,T103,T108,T109,T114,T116,T117,T120,T122)</f>
        <v>10</v>
      </c>
      <c r="O18" s="78">
        <f>suM(T92,T94,T96,T97,T98,T99,T100,T101,T104,T105,T106,T107,T110,T112,T113,T115,T118,T119,T121,T123,T124,T125,T126,T127,T128)</f>
        <v>17</v>
      </c>
      <c r="P18" s="85">
        <v>0.0</v>
      </c>
      <c r="Q18" s="85">
        <v>0.0</v>
      </c>
      <c r="R18" s="80">
        <f>SUM(T149,T150,T152,T153,T154,T155,T156,T159,T160,T162,T164,T166,T167,T172,T173,T174,T175,T181,T184,T186,T190,T191,T192,T195,T197,T198,T199,T201,T203,T205,T206,T208,T209,T211,T214,T215,T218,T219,T220)</f>
        <v>0</v>
      </c>
      <c r="S18" s="80">
        <f>SUM(T148,T151,T157,T158,T161,T163,T165,T168,T169,T170,T171,T176,T177,T178,T179,T180,T182,T183,T185,T187,T188,T189,T193,T194,T196,T200,T202,T204,T207,T210,T212,T213,T216,T217)</f>
        <v>0</v>
      </c>
      <c r="T18" s="86"/>
      <c r="U18" s="86"/>
      <c r="V18" s="86"/>
      <c r="W18" s="86"/>
      <c r="X18" s="86"/>
      <c r="Y18" s="86"/>
      <c r="Z18" s="86"/>
      <c r="AA18" s="86"/>
      <c r="AB18" s="21"/>
      <c r="AC18" s="21"/>
      <c r="AD18" s="21"/>
      <c r="AE18" s="21"/>
      <c r="AF18" s="76"/>
      <c r="AG18" s="77"/>
      <c r="AH18" s="76"/>
      <c r="AI18" s="76"/>
      <c r="AJ18" s="76"/>
      <c r="AK18" s="76"/>
      <c r="AL18" s="76"/>
      <c r="AM18" s="76"/>
      <c r="AN18" s="76"/>
      <c r="AO18" s="76"/>
      <c r="AP18" s="43"/>
      <c r="AQ18" s="2"/>
    </row>
    <row r="19">
      <c r="A19" s="72">
        <v>10.0</v>
      </c>
      <c r="B19" s="73" t="s">
        <v>89</v>
      </c>
      <c r="C19" s="73"/>
      <c r="D19" s="73"/>
      <c r="E19" s="73"/>
      <c r="F19" s="74">
        <v>0.0</v>
      </c>
      <c r="G19" s="74">
        <v>0.0</v>
      </c>
      <c r="H19" s="74"/>
      <c r="I19" s="84">
        <f>SUM(U50,U52,U56)</f>
        <v>2</v>
      </c>
      <c r="J19" s="84">
        <f>SUM(U51,U53,U54,U55)</f>
        <v>1</v>
      </c>
      <c r="K19" s="88">
        <f t="shared" si="1"/>
        <v>3</v>
      </c>
      <c r="L19" s="21">
        <v>0.0</v>
      </c>
      <c r="M19" s="74">
        <v>0.0</v>
      </c>
      <c r="N19" s="87">
        <f>suM(U93,U95,U96,U103,U108,U109,U114,U116,U117,U120,U122)</f>
        <v>10</v>
      </c>
      <c r="O19" s="87">
        <f>suM(U92,U94,U96,U97,U98,U99,U100,U101,U104,U105,U106,U107,U110,U112,U113,U115,U118,U119,U121,U123,U124,U125,U126,U127,U128)</f>
        <v>15</v>
      </c>
      <c r="P19" s="85">
        <v>0.0</v>
      </c>
      <c r="Q19" s="84">
        <f>SUM(U221)</f>
        <v>0</v>
      </c>
      <c r="R19" s="80">
        <f>SUM(U149,U150,U152,U153,U154,U155,U156,U159,U160,U162,U164,U166,U167,U172,U173,U174,U175,U181,U184,U186,U190,U191,U192,U195,U197,U198,U199,U201,U203,U205,U206,U208,U209,U211,U214,U215,U218,U219,U220)</f>
        <v>0</v>
      </c>
      <c r="S19" s="80">
        <f>SUM(U148,U151,U157,U158,U161,U163,U165,U168,U169,U170,U171,U176,U177,U178,U179,U180,U182,U183,U185,U187,U188,U189,U193,U194,U196,U200,U202,U204,U207,U210,U212,U213,U216,U217)</f>
        <v>0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2"/>
    </row>
    <row r="20">
      <c r="A20" s="72">
        <v>11.0</v>
      </c>
      <c r="B20" s="73" t="s">
        <v>90</v>
      </c>
      <c r="C20" s="73"/>
      <c r="D20" s="73"/>
      <c r="E20" s="73"/>
      <c r="F20" s="74">
        <v>0.0</v>
      </c>
      <c r="G20" s="74">
        <v>0.0</v>
      </c>
      <c r="H20" s="74"/>
      <c r="I20" s="84">
        <f>SUM(V50,V52,V56)</f>
        <v>2</v>
      </c>
      <c r="J20" s="84">
        <f>SUM(V51,V53,V54,V55)</f>
        <v>1</v>
      </c>
      <c r="K20" s="88">
        <f t="shared" si="1"/>
        <v>3</v>
      </c>
      <c r="L20" s="21">
        <v>0.0</v>
      </c>
      <c r="M20" s="74">
        <f>sum(V128)</f>
        <v>1</v>
      </c>
      <c r="N20" s="87">
        <f>suM(V93,V95,V96,V103,V108,V109,V114,V116,V117,V120,V122)</f>
        <v>9</v>
      </c>
      <c r="O20" s="87">
        <f>suM(V92,V94,V96,V97,V98,V99,V100,V101,V104,V105,V106,V107,V110,V112,V113,V115,V118,V119,V121,V123,V124,V125,V126,V127,V128)</f>
        <v>17</v>
      </c>
      <c r="P20" s="85">
        <v>0.0</v>
      </c>
      <c r="Q20" s="84">
        <f>SUM(V222)</f>
        <v>0</v>
      </c>
      <c r="R20" s="80">
        <f>SUM(V149,V150,V152,V153,V154,V155,V156,V159,V160,V162,V164,V166,V167,V172,V173,V174,V175,V181,V184,V186,V190,V191,V192,V195,V197,V198,V199,V201,V203,V205,V206,V208,V209,V211,V214,V215,V218,V219,V220)</f>
        <v>0</v>
      </c>
      <c r="S20" s="80">
        <f>SUM(V148,V151,V157,V158,V161,V163,V165,V168,V169,V170,V171,V176,V177,V178,V179,V180,V182,V183,V185,V187,V188,V189,V193,V194,V196,V200,V202,V204,V207,V210,V212,V213,V216,V217,V221)</f>
        <v>0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2"/>
    </row>
    <row r="21">
      <c r="A21" s="72">
        <v>12.0</v>
      </c>
      <c r="B21" s="73" t="s">
        <v>91</v>
      </c>
      <c r="C21" s="73"/>
      <c r="D21" s="73"/>
      <c r="E21" s="73"/>
      <c r="F21" s="74">
        <v>0.0</v>
      </c>
      <c r="G21" s="74">
        <v>0.0</v>
      </c>
      <c r="H21" s="74"/>
      <c r="I21" s="84">
        <f>SUM(W50,W52,W56)</f>
        <v>2</v>
      </c>
      <c r="J21" s="84">
        <f>SUM(W51,W53,W54,W55)</f>
        <v>1</v>
      </c>
      <c r="K21" s="88">
        <f t="shared" si="1"/>
        <v>3</v>
      </c>
      <c r="L21" s="21">
        <v>0.0</v>
      </c>
      <c r="M21" s="85">
        <v>0.0</v>
      </c>
      <c r="N21" s="87">
        <f>suM(W93,W95,W96,W103,W108,W109,W114,W116,W117,W120,W122)</f>
        <v>9</v>
      </c>
      <c r="O21" s="87">
        <f>suM(W92,W94,W96,W97,W98,W99,W100,W101,W104,W105,W106,W107,W110,W112,W113,W115,W118,W119,W121,W123,W124,W125,W126,W127,W128)</f>
        <v>14</v>
      </c>
      <c r="P21" s="85">
        <v>0.0</v>
      </c>
      <c r="Q21" s="84">
        <f>SUM(W223)</f>
        <v>0</v>
      </c>
      <c r="R21" s="80">
        <f>SUM(W149,W150,W152,W153,W154,W155,W156,W159,W160,W162,W164,W166,W167,W172,W173,W174,W175,W181,W184,W186,W190,W191,W192,W195,W197,W198,W199,W201,W203,W205,W206,W208,W209,W211,W214,W215,W218,W219,W220)</f>
        <v>0</v>
      </c>
      <c r="S21" s="80">
        <f>SUM(W148,W151,W157,W158,W161,W163,W165,W168,W169,W170,W171,W176,W177,W178,W179,W180,W182,W183,W185,W187,W188,W189,W193,W194,W196,W200,W202,W204,W207,W210,W212,W213,W216,W217,W221,W222)</f>
        <v>0</v>
      </c>
      <c r="T21" s="88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2"/>
    </row>
    <row r="22">
      <c r="A22" s="89"/>
      <c r="B22" s="90" t="s">
        <v>79</v>
      </c>
      <c r="C22" s="90"/>
      <c r="D22" s="90"/>
      <c r="E22" s="90"/>
      <c r="F22" s="84">
        <f t="shared" ref="F22:G22" si="2">SUM(F10:F21)</f>
        <v>0</v>
      </c>
      <c r="G22" s="84">
        <f t="shared" si="2"/>
        <v>0</v>
      </c>
      <c r="H22" s="84"/>
      <c r="I22" s="84">
        <f t="shared" ref="I22:S22" si="3">SUM(I10:I21)</f>
        <v>12</v>
      </c>
      <c r="J22" s="84">
        <f t="shared" si="3"/>
        <v>6</v>
      </c>
      <c r="K22" s="84">
        <f t="shared" si="3"/>
        <v>18</v>
      </c>
      <c r="L22" s="84">
        <f t="shared" si="3"/>
        <v>0</v>
      </c>
      <c r="M22" s="84">
        <f t="shared" si="3"/>
        <v>4</v>
      </c>
      <c r="N22" s="84">
        <f t="shared" si="3"/>
        <v>107</v>
      </c>
      <c r="O22" s="84">
        <f t="shared" si="3"/>
        <v>190</v>
      </c>
      <c r="P22" s="84">
        <f t="shared" si="3"/>
        <v>0</v>
      </c>
      <c r="Q22" s="84">
        <f t="shared" si="3"/>
        <v>0</v>
      </c>
      <c r="R22" s="84">
        <f t="shared" si="3"/>
        <v>0</v>
      </c>
      <c r="S22" s="84">
        <f t="shared" si="3"/>
        <v>0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>
      <c r="A24" s="92" t="s">
        <v>92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>
      <c r="A25" s="93" t="s">
        <v>93</v>
      </c>
      <c r="B25" s="94" t="s">
        <v>94</v>
      </c>
      <c r="C25" s="94"/>
      <c r="D25" s="94"/>
      <c r="E25" s="9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>
      <c r="A26" s="93" t="s">
        <v>95</v>
      </c>
      <c r="B26" s="94">
        <v>2025.0</v>
      </c>
      <c r="C26" s="94"/>
      <c r="D26" s="94"/>
      <c r="E26" s="9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>
      <c r="A27" s="95"/>
      <c r="B27" s="96"/>
      <c r="C27" s="96"/>
      <c r="D27" s="96"/>
      <c r="E27" s="9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>
      <c r="A28" s="97" t="s">
        <v>96</v>
      </c>
      <c r="H28" s="97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ht="21.0" customHeight="1">
      <c r="A29" s="99" t="s">
        <v>2</v>
      </c>
      <c r="B29" s="100" t="s">
        <v>97</v>
      </c>
      <c r="C29" s="59"/>
      <c r="D29" s="59"/>
      <c r="E29" s="59"/>
      <c r="F29" s="59"/>
      <c r="G29" s="59"/>
      <c r="H29" s="100"/>
      <c r="I29" s="101" t="s">
        <v>131</v>
      </c>
      <c r="J29" s="54" t="s">
        <v>99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7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>
      <c r="A30" s="12"/>
      <c r="B30" s="67" t="s">
        <v>100</v>
      </c>
      <c r="C30" s="67"/>
      <c r="D30" s="67"/>
      <c r="E30" s="67"/>
      <c r="F30" s="67" t="s">
        <v>101</v>
      </c>
      <c r="G30" s="67" t="s">
        <v>102</v>
      </c>
      <c r="H30" s="67"/>
      <c r="I30" s="12"/>
      <c r="J30" s="67" t="s">
        <v>103</v>
      </c>
      <c r="K30" s="67" t="s">
        <v>104</v>
      </c>
      <c r="L30" s="67" t="s">
        <v>105</v>
      </c>
      <c r="M30" s="67" t="s">
        <v>106</v>
      </c>
      <c r="N30" s="67" t="s">
        <v>84</v>
      </c>
      <c r="O30" s="67" t="s">
        <v>107</v>
      </c>
      <c r="P30" s="67" t="s">
        <v>108</v>
      </c>
      <c r="Q30" s="67" t="s">
        <v>109</v>
      </c>
      <c r="R30" s="67" t="s">
        <v>110</v>
      </c>
      <c r="S30" s="67" t="s">
        <v>111</v>
      </c>
      <c r="T30" s="67" t="s">
        <v>112</v>
      </c>
      <c r="U30" s="67" t="s">
        <v>113</v>
      </c>
      <c r="V30" s="103" t="s">
        <v>35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>
      <c r="A31" s="70">
        <v>1.0</v>
      </c>
      <c r="B31" s="70">
        <v>2.0</v>
      </c>
      <c r="C31" s="70"/>
      <c r="D31" s="70"/>
      <c r="E31" s="70"/>
      <c r="F31" s="70">
        <v>3.0</v>
      </c>
      <c r="G31" s="70">
        <v>4.0</v>
      </c>
      <c r="H31" s="70"/>
      <c r="I31" s="70"/>
      <c r="J31" s="70">
        <v>5.0</v>
      </c>
      <c r="K31" s="70">
        <v>6.0</v>
      </c>
      <c r="L31" s="70">
        <v>7.0</v>
      </c>
      <c r="M31" s="70">
        <v>8.0</v>
      </c>
      <c r="N31" s="70">
        <v>9.0</v>
      </c>
      <c r="O31" s="70">
        <v>10.0</v>
      </c>
      <c r="P31" s="70">
        <v>11.0</v>
      </c>
      <c r="Q31" s="70">
        <v>12.0</v>
      </c>
      <c r="R31" s="70">
        <v>13.0</v>
      </c>
      <c r="S31" s="70">
        <v>14.0</v>
      </c>
      <c r="T31" s="70">
        <v>15.0</v>
      </c>
      <c r="U31" s="70">
        <v>16.0</v>
      </c>
      <c r="V31" s="10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>
      <c r="A32" s="105">
        <v>1.0</v>
      </c>
      <c r="B32" s="106" t="s">
        <v>971</v>
      </c>
      <c r="C32" s="106"/>
      <c r="D32" s="106"/>
      <c r="E32" s="106"/>
      <c r="F32" s="90" t="s">
        <v>972</v>
      </c>
      <c r="G32" s="90" t="s">
        <v>973</v>
      </c>
      <c r="H32" s="90"/>
      <c r="I32" s="109"/>
      <c r="J32" s="85">
        <v>1.0</v>
      </c>
      <c r="K32" s="85">
        <v>1.0</v>
      </c>
      <c r="L32" s="85">
        <v>1.0</v>
      </c>
      <c r="M32" s="85">
        <v>1.0</v>
      </c>
      <c r="N32" s="85">
        <v>1.0</v>
      </c>
      <c r="O32" s="85"/>
      <c r="P32" s="85"/>
      <c r="Q32" s="85"/>
      <c r="R32" s="85"/>
      <c r="S32" s="85"/>
      <c r="T32" s="85"/>
      <c r="U32" s="85"/>
      <c r="V32" s="108">
        <f t="shared" ref="V32:V39" si="4">SUM(J32:U32)</f>
        <v>5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>
      <c r="A33" s="105">
        <f t="shared" ref="A33:A39" si="5">A32+1</f>
        <v>2</v>
      </c>
      <c r="B33" s="106" t="s">
        <v>974</v>
      </c>
      <c r="C33" s="106"/>
      <c r="D33" s="106"/>
      <c r="E33" s="106"/>
      <c r="F33" s="90" t="s">
        <v>975</v>
      </c>
      <c r="G33" s="90" t="s">
        <v>976</v>
      </c>
      <c r="H33" s="90"/>
      <c r="I33" s="109"/>
      <c r="J33" s="85"/>
      <c r="K33" s="85"/>
      <c r="L33" s="109"/>
      <c r="M33" s="109"/>
      <c r="N33" s="109"/>
      <c r="O33" s="109"/>
      <c r="P33" s="85"/>
      <c r="Q33" s="109"/>
      <c r="R33" s="109"/>
      <c r="S33" s="109"/>
      <c r="T33" s="109"/>
      <c r="U33" s="85"/>
      <c r="V33" s="108">
        <f t="shared" si="4"/>
        <v>0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>
      <c r="A34" s="105">
        <f t="shared" si="5"/>
        <v>3</v>
      </c>
      <c r="B34" s="105" t="s">
        <v>977</v>
      </c>
      <c r="C34" s="105"/>
      <c r="D34" s="105"/>
      <c r="E34" s="105"/>
      <c r="F34" s="90" t="s">
        <v>978</v>
      </c>
      <c r="G34" s="90" t="s">
        <v>979</v>
      </c>
      <c r="H34" s="90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8">
        <f t="shared" si="4"/>
        <v>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>
      <c r="A35" s="105">
        <f t="shared" si="5"/>
        <v>4</v>
      </c>
      <c r="B35" s="105" t="s">
        <v>980</v>
      </c>
      <c r="C35" s="105"/>
      <c r="D35" s="105"/>
      <c r="E35" s="105"/>
      <c r="F35" s="90" t="s">
        <v>981</v>
      </c>
      <c r="G35" s="90"/>
      <c r="H35" s="90"/>
      <c r="I35" s="109"/>
      <c r="J35" s="109"/>
      <c r="K35" s="109"/>
      <c r="L35" s="109"/>
      <c r="M35" s="85"/>
      <c r="N35" s="109"/>
      <c r="O35" s="109"/>
      <c r="P35" s="109"/>
      <c r="Q35" s="109"/>
      <c r="R35" s="109"/>
      <c r="S35" s="109"/>
      <c r="T35" s="109"/>
      <c r="U35" s="109"/>
      <c r="V35" s="108">
        <f t="shared" si="4"/>
        <v>0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>
      <c r="A36" s="105">
        <f t="shared" si="5"/>
        <v>5</v>
      </c>
      <c r="B36" s="105"/>
      <c r="C36" s="105"/>
      <c r="D36" s="105"/>
      <c r="E36" s="105"/>
      <c r="F36" s="90"/>
      <c r="G36" s="90"/>
      <c r="H36" s="90"/>
      <c r="I36" s="109"/>
      <c r="J36" s="109"/>
      <c r="K36" s="109"/>
      <c r="L36" s="109"/>
      <c r="M36" s="85"/>
      <c r="N36" s="109"/>
      <c r="O36" s="85"/>
      <c r="P36" s="109"/>
      <c r="Q36" s="109"/>
      <c r="R36" s="109"/>
      <c r="S36" s="109"/>
      <c r="T36" s="109"/>
      <c r="U36" s="85"/>
      <c r="V36" s="108">
        <f t="shared" si="4"/>
        <v>0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>
      <c r="A37" s="105">
        <f t="shared" si="5"/>
        <v>6</v>
      </c>
      <c r="B37" s="105"/>
      <c r="C37" s="105"/>
      <c r="D37" s="105"/>
      <c r="E37" s="105"/>
      <c r="F37" s="90"/>
      <c r="G37" s="90"/>
      <c r="H37" s="90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8">
        <f t="shared" si="4"/>
        <v>0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>
      <c r="A38" s="105">
        <f t="shared" si="5"/>
        <v>7</v>
      </c>
      <c r="B38" s="105"/>
      <c r="C38" s="105"/>
      <c r="D38" s="105"/>
      <c r="E38" s="105"/>
      <c r="F38" s="90"/>
      <c r="G38" s="90"/>
      <c r="H38" s="90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8">
        <f t="shared" si="4"/>
        <v>0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>
      <c r="A39" s="105">
        <f t="shared" si="5"/>
        <v>8</v>
      </c>
      <c r="B39" s="105"/>
      <c r="C39" s="105"/>
      <c r="D39" s="105"/>
      <c r="E39" s="105"/>
      <c r="F39" s="90"/>
      <c r="G39" s="90"/>
      <c r="H39" s="90"/>
      <c r="I39" s="109">
        <f>DATEDIF(G39,TODAY(),"y")</f>
        <v>126</v>
      </c>
      <c r="J39" s="109"/>
      <c r="K39" s="109"/>
      <c r="L39" s="109"/>
      <c r="M39" s="109"/>
      <c r="N39" s="109"/>
      <c r="O39" s="109"/>
      <c r="P39" s="109"/>
      <c r="Q39" s="85"/>
      <c r="R39" s="109"/>
      <c r="S39" s="109"/>
      <c r="T39" s="109"/>
      <c r="U39" s="109"/>
      <c r="V39" s="108">
        <f t="shared" si="4"/>
        <v>0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>
      <c r="A40" s="110" t="s">
        <v>35</v>
      </c>
      <c r="B40" s="59"/>
      <c r="C40" s="59"/>
      <c r="D40" s="59"/>
      <c r="E40" s="59"/>
      <c r="F40" s="59"/>
      <c r="G40" s="59"/>
      <c r="H40" s="59"/>
      <c r="I40" s="9"/>
      <c r="J40" s="111">
        <f t="shared" ref="J40:V40" si="6">SUM(J32:J39)</f>
        <v>1</v>
      </c>
      <c r="K40" s="111">
        <f t="shared" si="6"/>
        <v>1</v>
      </c>
      <c r="L40" s="111">
        <f t="shared" si="6"/>
        <v>1</v>
      </c>
      <c r="M40" s="111">
        <f t="shared" si="6"/>
        <v>1</v>
      </c>
      <c r="N40" s="111">
        <f t="shared" si="6"/>
        <v>1</v>
      </c>
      <c r="O40" s="111">
        <f t="shared" si="6"/>
        <v>0</v>
      </c>
      <c r="P40" s="111">
        <f t="shared" si="6"/>
        <v>0</v>
      </c>
      <c r="Q40" s="111">
        <f t="shared" si="6"/>
        <v>0</v>
      </c>
      <c r="R40" s="111">
        <f t="shared" si="6"/>
        <v>0</v>
      </c>
      <c r="S40" s="111">
        <f t="shared" si="6"/>
        <v>0</v>
      </c>
      <c r="T40" s="111">
        <f t="shared" si="6"/>
        <v>0</v>
      </c>
      <c r="U40" s="111">
        <f t="shared" si="6"/>
        <v>0</v>
      </c>
      <c r="V40" s="112">
        <f t="shared" si="6"/>
        <v>5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>
      <c r="A41" s="113"/>
      <c r="B41" s="113"/>
      <c r="C41" s="113"/>
      <c r="D41" s="113"/>
      <c r="E41" s="113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5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>
      <c r="A42" s="96"/>
      <c r="B42" s="96"/>
      <c r="C42" s="96"/>
      <c r="D42" s="96"/>
      <c r="E42" s="9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15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>
      <c r="A43" s="96"/>
      <c r="B43" s="96"/>
      <c r="C43" s="96"/>
      <c r="D43" s="96"/>
      <c r="E43" s="9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15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>
      <c r="A44" s="2"/>
      <c r="B44" s="30"/>
      <c r="C44" s="30"/>
      <c r="D44" s="30"/>
      <c r="E44" s="3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15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116" t="s">
        <v>128</v>
      </c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50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118" t="s">
        <v>2</v>
      </c>
      <c r="B47" s="118" t="s">
        <v>129</v>
      </c>
      <c r="C47" s="119"/>
      <c r="D47" s="119"/>
      <c r="E47" s="119"/>
      <c r="F47" s="118" t="s">
        <v>130</v>
      </c>
      <c r="G47" s="118" t="s">
        <v>98</v>
      </c>
      <c r="H47" s="119"/>
      <c r="I47" s="120" t="s">
        <v>131</v>
      </c>
      <c r="J47" s="121" t="s">
        <v>132</v>
      </c>
      <c r="K47" s="7"/>
      <c r="L47" s="121" t="s">
        <v>133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7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12"/>
      <c r="B48" s="12"/>
      <c r="C48" s="119"/>
      <c r="D48" s="119"/>
      <c r="E48" s="119"/>
      <c r="F48" s="12"/>
      <c r="G48" s="12"/>
      <c r="H48" s="119"/>
      <c r="I48" s="12"/>
      <c r="J48" s="122" t="s">
        <v>67</v>
      </c>
      <c r="K48" s="122" t="s">
        <v>134</v>
      </c>
      <c r="L48" s="122" t="s">
        <v>103</v>
      </c>
      <c r="M48" s="122" t="s">
        <v>104</v>
      </c>
      <c r="N48" s="122" t="s">
        <v>105</v>
      </c>
      <c r="O48" s="122" t="s">
        <v>106</v>
      </c>
      <c r="P48" s="122" t="s">
        <v>84</v>
      </c>
      <c r="Q48" s="122" t="s">
        <v>107</v>
      </c>
      <c r="R48" s="122" t="s">
        <v>108</v>
      </c>
      <c r="S48" s="122" t="s">
        <v>109</v>
      </c>
      <c r="T48" s="122" t="s">
        <v>110</v>
      </c>
      <c r="U48" s="122" t="s">
        <v>111</v>
      </c>
      <c r="V48" s="122" t="s">
        <v>112</v>
      </c>
      <c r="W48" s="122" t="s">
        <v>113</v>
      </c>
      <c r="X48" s="123" t="s">
        <v>35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124">
        <v>1.0</v>
      </c>
      <c r="B49" s="124">
        <v>2.0</v>
      </c>
      <c r="C49" s="124"/>
      <c r="D49" s="124"/>
      <c r="E49" s="124"/>
      <c r="F49" s="124">
        <v>3.0</v>
      </c>
      <c r="G49" s="124">
        <v>4.0</v>
      </c>
      <c r="H49" s="124"/>
      <c r="I49" s="124"/>
      <c r="J49" s="124">
        <v>5.0</v>
      </c>
      <c r="K49" s="124">
        <v>6.0</v>
      </c>
      <c r="L49" s="124">
        <v>7.0</v>
      </c>
      <c r="M49" s="124">
        <v>8.0</v>
      </c>
      <c r="N49" s="124">
        <v>9.0</v>
      </c>
      <c r="O49" s="124">
        <v>10.0</v>
      </c>
      <c r="P49" s="124">
        <v>11.0</v>
      </c>
      <c r="Q49" s="124">
        <v>12.0</v>
      </c>
      <c r="R49" s="124">
        <v>13.0</v>
      </c>
      <c r="S49" s="124">
        <v>14.0</v>
      </c>
      <c r="T49" s="124">
        <v>15.0</v>
      </c>
      <c r="U49" s="124">
        <v>16.0</v>
      </c>
      <c r="V49" s="124">
        <v>17.0</v>
      </c>
      <c r="W49" s="124">
        <v>18.0</v>
      </c>
      <c r="X49" s="86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125">
        <v>1.0</v>
      </c>
      <c r="B50" s="126" t="s">
        <v>973</v>
      </c>
      <c r="C50" s="126"/>
      <c r="D50" s="126"/>
      <c r="E50" s="126"/>
      <c r="F50" s="126" t="s">
        <v>136</v>
      </c>
      <c r="G50" s="127">
        <v>45757.0</v>
      </c>
      <c r="H50" s="127"/>
      <c r="I50" s="109" t="str">
        <f t="shared" ref="I50:I52" si="7">DATEDIF(G50,TODAY(),"ym") &amp; "bulan"</f>
        <v>2bulan</v>
      </c>
      <c r="J50" s="90" t="s">
        <v>971</v>
      </c>
      <c r="K50" s="90" t="s">
        <v>972</v>
      </c>
      <c r="L50" s="85"/>
      <c r="M50" s="85"/>
      <c r="N50" s="109"/>
      <c r="O50" s="109"/>
      <c r="P50" s="109">
        <v>1.0</v>
      </c>
      <c r="Q50" s="109">
        <v>1.0</v>
      </c>
      <c r="R50" s="85">
        <v>1.0</v>
      </c>
      <c r="S50" s="109">
        <v>1.0</v>
      </c>
      <c r="T50" s="109">
        <v>1.0</v>
      </c>
      <c r="U50" s="109">
        <v>1.0</v>
      </c>
      <c r="V50" s="109">
        <v>1.0</v>
      </c>
      <c r="W50" s="85">
        <v>1.0</v>
      </c>
      <c r="X50" s="86">
        <f>SUM(L50:W50)</f>
        <v>8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125">
        <f t="shared" ref="A51:A56" si="8">A50+1</f>
        <v>2</v>
      </c>
      <c r="B51" s="90" t="s">
        <v>982</v>
      </c>
      <c r="C51" s="90"/>
      <c r="D51" s="90"/>
      <c r="E51" s="90"/>
      <c r="F51" s="125" t="s">
        <v>136</v>
      </c>
      <c r="G51" s="128">
        <v>45819.0</v>
      </c>
      <c r="H51" s="128"/>
      <c r="I51" s="109" t="str">
        <f t="shared" si="7"/>
        <v>11bulan</v>
      </c>
      <c r="J51" s="90" t="s">
        <v>974</v>
      </c>
      <c r="K51" s="90" t="s">
        <v>975</v>
      </c>
      <c r="L51" s="109"/>
      <c r="M51" s="109"/>
      <c r="N51" s="109"/>
      <c r="O51" s="109"/>
      <c r="P51" s="109"/>
      <c r="Q51" s="109"/>
      <c r="R51" s="109">
        <v>1.0</v>
      </c>
      <c r="S51" s="109">
        <v>1.0</v>
      </c>
      <c r="T51" s="109">
        <v>1.0</v>
      </c>
      <c r="U51" s="109">
        <v>1.0</v>
      </c>
      <c r="V51" s="109">
        <v>1.0</v>
      </c>
      <c r="W51" s="109">
        <v>1.0</v>
      </c>
      <c r="X51" s="86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125">
        <f t="shared" si="8"/>
        <v>3</v>
      </c>
      <c r="B52" s="90" t="s">
        <v>983</v>
      </c>
      <c r="C52" s="90"/>
      <c r="D52" s="90"/>
      <c r="E52" s="90"/>
      <c r="F52" s="90" t="s">
        <v>136</v>
      </c>
      <c r="G52" s="128">
        <v>45872.0</v>
      </c>
      <c r="H52" s="128"/>
      <c r="I52" s="109" t="str">
        <f t="shared" si="7"/>
        <v>10bulan</v>
      </c>
      <c r="J52" s="90" t="s">
        <v>977</v>
      </c>
      <c r="K52" s="90" t="s">
        <v>978</v>
      </c>
      <c r="L52" s="109"/>
      <c r="M52" s="109"/>
      <c r="N52" s="109"/>
      <c r="O52" s="85"/>
      <c r="P52" s="109"/>
      <c r="Q52" s="109"/>
      <c r="R52" s="109"/>
      <c r="S52" s="109"/>
      <c r="T52" s="109">
        <v>1.0</v>
      </c>
      <c r="U52" s="109">
        <v>1.0</v>
      </c>
      <c r="V52" s="109">
        <v>1.0</v>
      </c>
      <c r="W52" s="109">
        <v>1.0</v>
      </c>
      <c r="X52" s="86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125">
        <f t="shared" si="8"/>
        <v>4</v>
      </c>
      <c r="B53" s="90"/>
      <c r="C53" s="90"/>
      <c r="D53" s="90"/>
      <c r="E53" s="90"/>
      <c r="F53" s="90"/>
      <c r="G53" s="128"/>
      <c r="H53" s="128"/>
      <c r="I53" s="109"/>
      <c r="J53" s="90"/>
      <c r="K53" s="90"/>
      <c r="L53" s="109"/>
      <c r="M53" s="109"/>
      <c r="N53" s="109"/>
      <c r="O53" s="85"/>
      <c r="P53" s="109"/>
      <c r="Q53" s="85"/>
      <c r="R53" s="109"/>
      <c r="S53" s="109"/>
      <c r="T53" s="109"/>
      <c r="U53" s="109"/>
      <c r="V53" s="109"/>
      <c r="W53" s="85"/>
      <c r="X53" s="86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125">
        <f t="shared" si="8"/>
        <v>5</v>
      </c>
      <c r="B54" s="90"/>
      <c r="C54" s="90"/>
      <c r="D54" s="90"/>
      <c r="E54" s="90"/>
      <c r="F54" s="90"/>
      <c r="G54" s="128"/>
      <c r="H54" s="128"/>
      <c r="I54" s="109"/>
      <c r="J54" s="90"/>
      <c r="K54" s="90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86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125">
        <f t="shared" si="8"/>
        <v>6</v>
      </c>
      <c r="B55" s="90"/>
      <c r="C55" s="90"/>
      <c r="D55" s="90"/>
      <c r="E55" s="90"/>
      <c r="F55" s="90"/>
      <c r="G55" s="128"/>
      <c r="H55" s="128"/>
      <c r="I55" s="109"/>
      <c r="J55" s="90"/>
      <c r="K55" s="90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86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125">
        <f t="shared" si="8"/>
        <v>7</v>
      </c>
      <c r="B56" s="90"/>
      <c r="C56" s="90"/>
      <c r="D56" s="90"/>
      <c r="E56" s="90"/>
      <c r="F56" s="90"/>
      <c r="G56" s="128"/>
      <c r="H56" s="128"/>
      <c r="I56" s="109"/>
      <c r="J56" s="90"/>
      <c r="K56" s="90"/>
      <c r="L56" s="109"/>
      <c r="M56" s="109"/>
      <c r="N56" s="109"/>
      <c r="O56" s="109"/>
      <c r="P56" s="109"/>
      <c r="Q56" s="109"/>
      <c r="R56" s="109"/>
      <c r="S56" s="85"/>
      <c r="T56" s="109"/>
      <c r="U56" s="109"/>
      <c r="V56" s="109"/>
      <c r="W56" s="109"/>
      <c r="X56" s="86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187"/>
      <c r="B57" s="188" t="s">
        <v>151</v>
      </c>
      <c r="C57" s="188"/>
      <c r="D57" s="188"/>
      <c r="E57" s="188"/>
      <c r="F57" s="189"/>
      <c r="G57" s="189"/>
      <c r="H57" s="189"/>
      <c r="I57" s="189"/>
      <c r="J57" s="189"/>
      <c r="K57" s="189"/>
      <c r="L57" s="155">
        <f t="shared" ref="L57:W57" si="9">SUM(L50:L56)</f>
        <v>0</v>
      </c>
      <c r="M57" s="155">
        <f t="shared" si="9"/>
        <v>0</v>
      </c>
      <c r="N57" s="155">
        <f t="shared" si="9"/>
        <v>0</v>
      </c>
      <c r="O57" s="155">
        <f t="shared" si="9"/>
        <v>0</v>
      </c>
      <c r="P57" s="155">
        <f t="shared" si="9"/>
        <v>1</v>
      </c>
      <c r="Q57" s="155">
        <f t="shared" si="9"/>
        <v>1</v>
      </c>
      <c r="R57" s="155">
        <f t="shared" si="9"/>
        <v>2</v>
      </c>
      <c r="S57" s="155">
        <f t="shared" si="9"/>
        <v>2</v>
      </c>
      <c r="T57" s="155">
        <f t="shared" si="9"/>
        <v>3</v>
      </c>
      <c r="U57" s="155">
        <f t="shared" si="9"/>
        <v>3</v>
      </c>
      <c r="V57" s="155">
        <f t="shared" si="9"/>
        <v>3</v>
      </c>
      <c r="W57" s="155">
        <f t="shared" si="9"/>
        <v>3</v>
      </c>
      <c r="X57" s="112">
        <f>SUM(L57:W57)</f>
        <v>18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116" t="s">
        <v>152</v>
      </c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118" t="s">
        <v>2</v>
      </c>
      <c r="B61" s="118" t="s">
        <v>102</v>
      </c>
      <c r="C61" s="119"/>
      <c r="D61" s="119"/>
      <c r="E61" s="119"/>
      <c r="F61" s="118" t="s">
        <v>130</v>
      </c>
      <c r="G61" s="118" t="s">
        <v>98</v>
      </c>
      <c r="H61" s="119"/>
      <c r="I61" s="120" t="s">
        <v>131</v>
      </c>
      <c r="J61" s="121" t="s">
        <v>132</v>
      </c>
      <c r="K61" s="7"/>
      <c r="L61" s="121" t="s">
        <v>153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7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12"/>
      <c r="B62" s="12"/>
      <c r="C62" s="119"/>
      <c r="D62" s="119"/>
      <c r="E62" s="119"/>
      <c r="F62" s="12"/>
      <c r="G62" s="12"/>
      <c r="H62" s="119"/>
      <c r="I62" s="12"/>
      <c r="J62" s="122" t="s">
        <v>67</v>
      </c>
      <c r="K62" s="122" t="s">
        <v>134</v>
      </c>
      <c r="L62" s="122" t="s">
        <v>103</v>
      </c>
      <c r="M62" s="122" t="s">
        <v>104</v>
      </c>
      <c r="N62" s="122" t="s">
        <v>105</v>
      </c>
      <c r="O62" s="122" t="s">
        <v>106</v>
      </c>
      <c r="P62" s="122" t="s">
        <v>84</v>
      </c>
      <c r="Q62" s="122" t="s">
        <v>107</v>
      </c>
      <c r="R62" s="122" t="s">
        <v>108</v>
      </c>
      <c r="S62" s="122" t="s">
        <v>109</v>
      </c>
      <c r="T62" s="122" t="s">
        <v>110</v>
      </c>
      <c r="U62" s="122" t="s">
        <v>111</v>
      </c>
      <c r="V62" s="122" t="s">
        <v>112</v>
      </c>
      <c r="W62" s="122" t="s">
        <v>113</v>
      </c>
      <c r="X62" s="123" t="s">
        <v>35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124">
        <v>1.0</v>
      </c>
      <c r="B63" s="124">
        <v>2.0</v>
      </c>
      <c r="C63" s="124"/>
      <c r="D63" s="124"/>
      <c r="E63" s="124"/>
      <c r="F63" s="124">
        <v>3.0</v>
      </c>
      <c r="G63" s="124">
        <v>4.0</v>
      </c>
      <c r="H63" s="190"/>
      <c r="J63" s="124">
        <v>5.0</v>
      </c>
      <c r="K63" s="124">
        <v>6.0</v>
      </c>
      <c r="L63" s="124">
        <v>7.0</v>
      </c>
      <c r="M63" s="124">
        <v>8.0</v>
      </c>
      <c r="N63" s="124">
        <v>9.0</v>
      </c>
      <c r="O63" s="124">
        <v>10.0</v>
      </c>
      <c r="P63" s="124">
        <v>11.0</v>
      </c>
      <c r="Q63" s="124">
        <v>12.0</v>
      </c>
      <c r="R63" s="124">
        <v>13.0</v>
      </c>
      <c r="S63" s="124">
        <v>14.0</v>
      </c>
      <c r="T63" s="124">
        <v>15.0</v>
      </c>
      <c r="U63" s="124">
        <v>16.0</v>
      </c>
      <c r="V63" s="124">
        <v>17.0</v>
      </c>
      <c r="W63" s="124">
        <v>18.0</v>
      </c>
      <c r="X63" s="8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>
      <c r="A64" s="191">
        <v>1.0</v>
      </c>
      <c r="B64" s="191" t="s">
        <v>984</v>
      </c>
      <c r="C64" s="191"/>
      <c r="D64" s="191"/>
      <c r="E64" s="191"/>
      <c r="F64" s="191" t="s">
        <v>216</v>
      </c>
      <c r="G64" s="192">
        <v>44961.0</v>
      </c>
      <c r="H64" s="192"/>
      <c r="I64" s="193">
        <v>24.0</v>
      </c>
      <c r="J64" s="191" t="s">
        <v>985</v>
      </c>
      <c r="K64" s="191" t="s">
        <v>986</v>
      </c>
      <c r="L64" s="193">
        <v>1.0</v>
      </c>
      <c r="M64" s="193">
        <v>1.0</v>
      </c>
      <c r="N64" s="193">
        <v>1.0</v>
      </c>
      <c r="O64" s="193">
        <v>1.0</v>
      </c>
      <c r="P64" s="193">
        <v>1.0</v>
      </c>
      <c r="Q64" s="193">
        <v>1.0</v>
      </c>
      <c r="R64" s="193">
        <v>1.0</v>
      </c>
      <c r="S64" s="193">
        <v>1.0</v>
      </c>
      <c r="T64" s="193">
        <v>1.0</v>
      </c>
      <c r="U64" s="193">
        <v>1.0</v>
      </c>
      <c r="V64" s="193">
        <v>1.0</v>
      </c>
      <c r="W64" s="193">
        <v>1.0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75">
        <f t="shared" ref="A65:A69" si="10">A64+1</f>
        <v>2</v>
      </c>
      <c r="B65" s="191" t="s">
        <v>987</v>
      </c>
      <c r="C65" s="191"/>
      <c r="D65" s="191"/>
      <c r="E65" s="191"/>
      <c r="F65" s="191" t="s">
        <v>219</v>
      </c>
      <c r="G65" s="192">
        <v>44978.0</v>
      </c>
      <c r="H65" s="192"/>
      <c r="I65" s="193">
        <v>24.0</v>
      </c>
      <c r="J65" s="191" t="s">
        <v>980</v>
      </c>
      <c r="K65" s="191" t="s">
        <v>988</v>
      </c>
      <c r="L65" s="193">
        <v>1.0</v>
      </c>
      <c r="M65" s="193">
        <v>1.0</v>
      </c>
      <c r="N65" s="193">
        <v>1.0</v>
      </c>
      <c r="O65" s="193">
        <v>1.0</v>
      </c>
      <c r="P65" s="193">
        <v>1.0</v>
      </c>
      <c r="Q65" s="193">
        <v>1.0</v>
      </c>
      <c r="R65" s="193">
        <v>1.0</v>
      </c>
      <c r="S65" s="193">
        <v>1.0</v>
      </c>
      <c r="T65" s="193">
        <v>1.0</v>
      </c>
      <c r="U65" s="193">
        <v>1.0</v>
      </c>
      <c r="V65" s="193">
        <v>1.0</v>
      </c>
      <c r="W65" s="193">
        <v>1.0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>
      <c r="A66" s="75">
        <f t="shared" si="10"/>
        <v>3</v>
      </c>
      <c r="B66" s="191" t="s">
        <v>989</v>
      </c>
      <c r="C66" s="191"/>
      <c r="D66" s="191"/>
      <c r="E66" s="191"/>
      <c r="F66" s="191" t="s">
        <v>216</v>
      </c>
      <c r="G66" s="192">
        <v>45086.0</v>
      </c>
      <c r="H66" s="192"/>
      <c r="I66" s="193">
        <v>24.0</v>
      </c>
      <c r="J66" s="191" t="s">
        <v>990</v>
      </c>
      <c r="K66" s="191" t="s">
        <v>991</v>
      </c>
      <c r="L66" s="193">
        <v>1.0</v>
      </c>
      <c r="M66" s="193">
        <v>1.0</v>
      </c>
      <c r="N66" s="193">
        <v>1.0</v>
      </c>
      <c r="O66" s="193">
        <v>1.0</v>
      </c>
      <c r="P66" s="193">
        <v>1.0</v>
      </c>
      <c r="Q66" s="193">
        <v>1.0</v>
      </c>
      <c r="R66" s="193">
        <v>1.0</v>
      </c>
      <c r="S66" s="193">
        <v>1.0</v>
      </c>
      <c r="T66" s="193">
        <v>1.0</v>
      </c>
      <c r="U66" s="193">
        <v>1.0</v>
      </c>
      <c r="V66" s="193">
        <v>1.0</v>
      </c>
      <c r="W66" s="193">
        <v>0.0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>
      <c r="A67" s="75">
        <f t="shared" si="10"/>
        <v>4</v>
      </c>
      <c r="B67" s="191" t="s">
        <v>992</v>
      </c>
      <c r="C67" s="191"/>
      <c r="D67" s="191"/>
      <c r="E67" s="191"/>
      <c r="F67" s="191" t="s">
        <v>993</v>
      </c>
      <c r="G67" s="192">
        <v>45103.0</v>
      </c>
      <c r="H67" s="192"/>
      <c r="I67" s="193">
        <v>24.0</v>
      </c>
      <c r="J67" s="191" t="s">
        <v>994</v>
      </c>
      <c r="K67" s="191" t="s">
        <v>995</v>
      </c>
      <c r="L67" s="193">
        <v>1.0</v>
      </c>
      <c r="M67" s="193">
        <v>1.0</v>
      </c>
      <c r="N67" s="193">
        <v>1.0</v>
      </c>
      <c r="O67" s="193">
        <v>1.0</v>
      </c>
      <c r="P67" s="193">
        <v>1.0</v>
      </c>
      <c r="Q67" s="193">
        <v>1.0</v>
      </c>
      <c r="R67" s="193">
        <v>1.0</v>
      </c>
      <c r="S67" s="193">
        <v>1.0</v>
      </c>
      <c r="T67" s="193">
        <v>1.0</v>
      </c>
      <c r="U67" s="193">
        <v>1.0</v>
      </c>
      <c r="V67" s="193">
        <v>1.0</v>
      </c>
      <c r="W67" s="193">
        <v>1.0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>
      <c r="A68" s="75">
        <f t="shared" si="10"/>
        <v>5</v>
      </c>
      <c r="B68" s="191" t="s">
        <v>996</v>
      </c>
      <c r="C68" s="191"/>
      <c r="D68" s="191"/>
      <c r="E68" s="191"/>
      <c r="F68" s="191" t="s">
        <v>997</v>
      </c>
      <c r="G68" s="192">
        <v>45122.0</v>
      </c>
      <c r="H68" s="192"/>
      <c r="I68" s="193">
        <v>24.0</v>
      </c>
      <c r="J68" s="191" t="s">
        <v>998</v>
      </c>
      <c r="K68" s="191" t="s">
        <v>999</v>
      </c>
      <c r="L68" s="193">
        <v>0.0</v>
      </c>
      <c r="M68" s="193">
        <v>0.0</v>
      </c>
      <c r="N68" s="193">
        <v>0.0</v>
      </c>
      <c r="O68" s="193">
        <v>0.0</v>
      </c>
      <c r="P68" s="193">
        <v>0.0</v>
      </c>
      <c r="Q68" s="193">
        <v>0.0</v>
      </c>
      <c r="R68" s="193">
        <v>0.0</v>
      </c>
      <c r="S68" s="193">
        <v>0.0</v>
      </c>
      <c r="T68" s="193">
        <v>0.0</v>
      </c>
      <c r="U68" s="193">
        <v>0.0</v>
      </c>
      <c r="V68" s="193">
        <v>0.0</v>
      </c>
      <c r="W68" s="193">
        <v>0.0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>
      <c r="A69" s="75">
        <f t="shared" si="10"/>
        <v>6</v>
      </c>
      <c r="B69" s="191" t="s">
        <v>1000</v>
      </c>
      <c r="C69" s="191"/>
      <c r="D69" s="191"/>
      <c r="E69" s="191"/>
      <c r="F69" s="191" t="s">
        <v>997</v>
      </c>
      <c r="G69" s="192">
        <v>45143.0</v>
      </c>
      <c r="H69" s="192"/>
      <c r="I69" s="193">
        <v>24.0</v>
      </c>
      <c r="J69" s="191" t="s">
        <v>1001</v>
      </c>
      <c r="K69" s="191" t="s">
        <v>1002</v>
      </c>
      <c r="L69" s="193">
        <v>1.0</v>
      </c>
      <c r="M69" s="193">
        <v>1.0</v>
      </c>
      <c r="N69" s="193">
        <v>1.0</v>
      </c>
      <c r="O69" s="193">
        <v>1.0</v>
      </c>
      <c r="P69" s="193">
        <v>1.0</v>
      </c>
      <c r="Q69" s="193">
        <v>1.0</v>
      </c>
      <c r="R69" s="193">
        <v>1.0</v>
      </c>
      <c r="S69" s="193">
        <v>1.0</v>
      </c>
      <c r="T69" s="193">
        <v>1.0</v>
      </c>
      <c r="U69" s="193">
        <v>1.0</v>
      </c>
      <c r="V69" s="193">
        <v>1.0</v>
      </c>
      <c r="W69" s="193">
        <v>1.0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>
      <c r="A70" s="194">
        <v>7.0</v>
      </c>
      <c r="B70" s="191" t="s">
        <v>1003</v>
      </c>
      <c r="C70" s="191"/>
      <c r="D70" s="191"/>
      <c r="E70" s="191"/>
      <c r="F70" s="191" t="s">
        <v>216</v>
      </c>
      <c r="G70" s="192">
        <v>45194.0</v>
      </c>
      <c r="H70" s="192"/>
      <c r="I70" s="193">
        <v>24.0</v>
      </c>
      <c r="J70" s="191" t="s">
        <v>1004</v>
      </c>
      <c r="K70" s="191" t="s">
        <v>1005</v>
      </c>
      <c r="L70" s="193">
        <v>1.0</v>
      </c>
      <c r="M70" s="193">
        <v>1.0</v>
      </c>
      <c r="N70" s="193">
        <v>1.0</v>
      </c>
      <c r="O70" s="193">
        <v>1.0</v>
      </c>
      <c r="P70" s="193">
        <v>0.0</v>
      </c>
      <c r="Q70" s="193">
        <v>1.0</v>
      </c>
      <c r="R70" s="193">
        <v>1.0</v>
      </c>
      <c r="S70" s="193">
        <v>1.0</v>
      </c>
      <c r="T70" s="193">
        <v>1.0</v>
      </c>
      <c r="U70" s="193">
        <v>0.0</v>
      </c>
      <c r="V70" s="193">
        <v>1.0</v>
      </c>
      <c r="W70" s="193">
        <v>0.0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>
      <c r="A71" s="194">
        <v>8.0</v>
      </c>
      <c r="B71" s="191" t="s">
        <v>1006</v>
      </c>
      <c r="C71" s="191"/>
      <c r="D71" s="191"/>
      <c r="E71" s="191"/>
      <c r="F71" s="191" t="s">
        <v>997</v>
      </c>
      <c r="G71" s="192">
        <v>45196.0</v>
      </c>
      <c r="H71" s="192"/>
      <c r="I71" s="193">
        <v>24.0</v>
      </c>
      <c r="J71" s="191" t="s">
        <v>1007</v>
      </c>
      <c r="K71" s="191" t="s">
        <v>1008</v>
      </c>
      <c r="L71" s="193">
        <v>0.0</v>
      </c>
      <c r="M71" s="193">
        <v>0.0</v>
      </c>
      <c r="N71" s="193">
        <v>0.0</v>
      </c>
      <c r="O71" s="193">
        <v>1.0</v>
      </c>
      <c r="P71" s="193">
        <v>1.0</v>
      </c>
      <c r="Q71" s="193">
        <v>1.0</v>
      </c>
      <c r="R71" s="193">
        <v>0.0</v>
      </c>
      <c r="S71" s="193">
        <v>1.0</v>
      </c>
      <c r="T71" s="193">
        <v>1.0</v>
      </c>
      <c r="U71" s="193">
        <v>1.0</v>
      </c>
      <c r="V71" s="193">
        <v>0.0</v>
      </c>
      <c r="W71" s="193">
        <v>1.0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>
      <c r="A72" s="194">
        <v>9.0</v>
      </c>
      <c r="B72" s="191" t="s">
        <v>1009</v>
      </c>
      <c r="C72" s="191"/>
      <c r="D72" s="191"/>
      <c r="E72" s="191"/>
      <c r="F72" s="191" t="s">
        <v>216</v>
      </c>
      <c r="G72" s="195">
        <v>45281.0</v>
      </c>
      <c r="H72" s="195"/>
      <c r="I72" s="193">
        <v>24.0</v>
      </c>
      <c r="J72" s="191" t="s">
        <v>1010</v>
      </c>
      <c r="K72" s="191" t="s">
        <v>1011</v>
      </c>
      <c r="L72" s="193">
        <v>1.0</v>
      </c>
      <c r="M72" s="193">
        <v>1.0</v>
      </c>
      <c r="N72" s="193">
        <v>1.0</v>
      </c>
      <c r="O72" s="193">
        <v>1.0</v>
      </c>
      <c r="P72" s="193">
        <v>1.0</v>
      </c>
      <c r="Q72" s="193">
        <v>0.0</v>
      </c>
      <c r="R72" s="193">
        <v>1.0</v>
      </c>
      <c r="S72" s="193">
        <v>1.0</v>
      </c>
      <c r="T72" s="193">
        <v>1.0</v>
      </c>
      <c r="U72" s="193">
        <v>1.0</v>
      </c>
      <c r="V72" s="193">
        <v>1.0</v>
      </c>
      <c r="W72" s="193">
        <v>1.0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>
      <c r="A73" s="194">
        <v>10.0</v>
      </c>
      <c r="B73" s="191" t="s">
        <v>1012</v>
      </c>
      <c r="C73" s="191"/>
      <c r="D73" s="191"/>
      <c r="E73" s="191"/>
      <c r="F73" s="191" t="s">
        <v>997</v>
      </c>
      <c r="G73" s="192">
        <v>45297.0</v>
      </c>
      <c r="H73" s="192"/>
      <c r="I73" s="193">
        <v>12.0</v>
      </c>
      <c r="J73" s="191" t="s">
        <v>1013</v>
      </c>
      <c r="K73" s="191" t="s">
        <v>1014</v>
      </c>
      <c r="L73" s="193">
        <v>1.0</v>
      </c>
      <c r="M73" s="193">
        <v>1.0</v>
      </c>
      <c r="N73" s="193">
        <v>1.0</v>
      </c>
      <c r="O73" s="193">
        <v>1.0</v>
      </c>
      <c r="P73" s="193">
        <v>1.0</v>
      </c>
      <c r="Q73" s="193">
        <v>1.0</v>
      </c>
      <c r="R73" s="193">
        <v>1.0</v>
      </c>
      <c r="S73" s="193">
        <v>1.0</v>
      </c>
      <c r="T73" s="193">
        <v>1.0</v>
      </c>
      <c r="U73" s="193">
        <v>1.0</v>
      </c>
      <c r="V73" s="193">
        <v>1.0</v>
      </c>
      <c r="W73" s="193">
        <v>1.0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>
      <c r="A74" s="194">
        <v>11.0</v>
      </c>
      <c r="B74" s="191" t="s">
        <v>1015</v>
      </c>
      <c r="C74" s="191"/>
      <c r="D74" s="191"/>
      <c r="E74" s="191"/>
      <c r="F74" s="191" t="s">
        <v>997</v>
      </c>
      <c r="G74" s="192">
        <v>45307.0</v>
      </c>
      <c r="H74" s="192"/>
      <c r="I74" s="193">
        <v>12.0</v>
      </c>
      <c r="J74" s="191" t="s">
        <v>1016</v>
      </c>
      <c r="K74" s="191" t="s">
        <v>1017</v>
      </c>
      <c r="L74" s="193">
        <v>1.0</v>
      </c>
      <c r="M74" s="193">
        <v>1.0</v>
      </c>
      <c r="N74" s="193">
        <v>1.0</v>
      </c>
      <c r="O74" s="193">
        <v>1.0</v>
      </c>
      <c r="P74" s="193">
        <v>1.0</v>
      </c>
      <c r="Q74" s="193">
        <v>1.0</v>
      </c>
      <c r="R74" s="193">
        <v>1.0</v>
      </c>
      <c r="S74" s="193">
        <v>1.0</v>
      </c>
      <c r="T74" s="193">
        <v>1.0</v>
      </c>
      <c r="U74" s="193">
        <v>1.0</v>
      </c>
      <c r="V74" s="193">
        <v>1.0</v>
      </c>
      <c r="W74" s="193">
        <v>1.0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>
      <c r="A75" s="194">
        <v>12.0</v>
      </c>
      <c r="B75" s="191" t="s">
        <v>1018</v>
      </c>
      <c r="C75" s="191"/>
      <c r="D75" s="191"/>
      <c r="E75" s="191"/>
      <c r="F75" s="191" t="s">
        <v>216</v>
      </c>
      <c r="G75" s="192">
        <v>45382.0</v>
      </c>
      <c r="H75" s="192"/>
      <c r="I75" s="193">
        <v>12.0</v>
      </c>
      <c r="J75" s="191" t="s">
        <v>1019</v>
      </c>
      <c r="K75" s="191" t="s">
        <v>1020</v>
      </c>
      <c r="L75" s="193">
        <v>1.0</v>
      </c>
      <c r="M75" s="193">
        <v>1.0</v>
      </c>
      <c r="N75" s="193">
        <v>1.0</v>
      </c>
      <c r="O75" s="193">
        <v>1.0</v>
      </c>
      <c r="P75" s="193">
        <v>1.0</v>
      </c>
      <c r="Q75" s="193">
        <v>1.0</v>
      </c>
      <c r="R75" s="193">
        <v>1.0</v>
      </c>
      <c r="S75" s="193">
        <v>1.0</v>
      </c>
      <c r="T75" s="193">
        <v>1.0</v>
      </c>
      <c r="U75" s="193">
        <v>1.0</v>
      </c>
      <c r="V75" s="193">
        <v>1.0</v>
      </c>
      <c r="W75" s="193">
        <v>1.0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>
      <c r="A76" s="194">
        <v>13.0</v>
      </c>
      <c r="B76" s="191" t="s">
        <v>1021</v>
      </c>
      <c r="C76" s="191"/>
      <c r="D76" s="191"/>
      <c r="E76" s="191"/>
      <c r="F76" s="191" t="s">
        <v>997</v>
      </c>
      <c r="G76" s="192">
        <v>45414.0</v>
      </c>
      <c r="H76" s="192"/>
      <c r="I76" s="193">
        <v>12.0</v>
      </c>
      <c r="J76" s="191" t="s">
        <v>1022</v>
      </c>
      <c r="K76" s="191" t="s">
        <v>1023</v>
      </c>
      <c r="L76" s="193">
        <v>1.0</v>
      </c>
      <c r="M76" s="193">
        <v>1.0</v>
      </c>
      <c r="N76" s="193">
        <v>1.0</v>
      </c>
      <c r="O76" s="193">
        <v>0.0</v>
      </c>
      <c r="P76" s="193">
        <v>1.0</v>
      </c>
      <c r="Q76" s="193">
        <v>1.0</v>
      </c>
      <c r="R76" s="193">
        <v>1.0</v>
      </c>
      <c r="S76" s="193">
        <v>1.0</v>
      </c>
      <c r="T76" s="193">
        <v>1.0</v>
      </c>
      <c r="U76" s="193">
        <v>1.0</v>
      </c>
      <c r="V76" s="193">
        <v>1.0</v>
      </c>
      <c r="W76" s="193">
        <v>1.0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>
      <c r="A77" s="194">
        <v>14.0</v>
      </c>
      <c r="B77" s="191" t="s">
        <v>1024</v>
      </c>
      <c r="C77" s="191"/>
      <c r="D77" s="191"/>
      <c r="E77" s="191"/>
      <c r="F77" s="191" t="s">
        <v>216</v>
      </c>
      <c r="G77" s="192">
        <v>45454.0</v>
      </c>
      <c r="H77" s="192"/>
      <c r="I77" s="193">
        <v>12.0</v>
      </c>
      <c r="J77" s="191" t="s">
        <v>1025</v>
      </c>
      <c r="K77" s="191" t="s">
        <v>1026</v>
      </c>
      <c r="L77" s="193">
        <v>1.0</v>
      </c>
      <c r="M77" s="193">
        <v>1.0</v>
      </c>
      <c r="N77" s="193">
        <v>1.0</v>
      </c>
      <c r="O77" s="193">
        <v>1.0</v>
      </c>
      <c r="P77" s="193">
        <v>1.0</v>
      </c>
      <c r="Q77" s="193">
        <v>1.0</v>
      </c>
      <c r="R77" s="193">
        <v>1.0</v>
      </c>
      <c r="S77" s="193">
        <v>1.0</v>
      </c>
      <c r="T77" s="193">
        <v>1.0</v>
      </c>
      <c r="U77" s="193">
        <v>1.0</v>
      </c>
      <c r="V77" s="193">
        <v>1.0</v>
      </c>
      <c r="W77" s="193">
        <v>1.0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>
      <c r="A78" s="194">
        <v>15.0</v>
      </c>
      <c r="B78" s="191" t="s">
        <v>1027</v>
      </c>
      <c r="C78" s="191"/>
      <c r="D78" s="191"/>
      <c r="E78" s="191"/>
      <c r="F78" s="191" t="s">
        <v>997</v>
      </c>
      <c r="G78" s="192">
        <v>45511.0</v>
      </c>
      <c r="H78" s="192"/>
      <c r="I78" s="193">
        <v>12.0</v>
      </c>
      <c r="J78" s="191" t="s">
        <v>1028</v>
      </c>
      <c r="K78" s="191" t="s">
        <v>1029</v>
      </c>
      <c r="L78" s="193">
        <v>1.0</v>
      </c>
      <c r="M78" s="193">
        <v>1.0</v>
      </c>
      <c r="N78" s="193">
        <v>1.0</v>
      </c>
      <c r="O78" s="193">
        <v>1.0</v>
      </c>
      <c r="P78" s="193">
        <v>1.0</v>
      </c>
      <c r="Q78" s="193">
        <v>1.0</v>
      </c>
      <c r="R78" s="193">
        <v>1.0</v>
      </c>
      <c r="S78" s="193">
        <v>1.0</v>
      </c>
      <c r="T78" s="193">
        <v>1.0</v>
      </c>
      <c r="U78" s="193">
        <v>1.0</v>
      </c>
      <c r="V78" s="193">
        <v>1.0</v>
      </c>
      <c r="W78" s="193">
        <v>1.0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>
      <c r="A79" s="194">
        <v>16.0</v>
      </c>
      <c r="B79" s="191" t="s">
        <v>1030</v>
      </c>
      <c r="C79" s="191"/>
      <c r="D79" s="191"/>
      <c r="E79" s="191"/>
      <c r="F79" s="191" t="s">
        <v>997</v>
      </c>
      <c r="G79" s="192">
        <v>45511.0</v>
      </c>
      <c r="H79" s="192"/>
      <c r="I79" s="193">
        <v>12.0</v>
      </c>
      <c r="J79" s="191" t="s">
        <v>1031</v>
      </c>
      <c r="K79" s="191" t="s">
        <v>1032</v>
      </c>
      <c r="L79" s="193">
        <v>1.0</v>
      </c>
      <c r="M79" s="193">
        <v>1.0</v>
      </c>
      <c r="N79" s="193">
        <v>1.0</v>
      </c>
      <c r="O79" s="193">
        <v>1.0</v>
      </c>
      <c r="P79" s="193">
        <v>1.0</v>
      </c>
      <c r="Q79" s="193">
        <v>1.0</v>
      </c>
      <c r="R79" s="193">
        <v>1.0</v>
      </c>
      <c r="S79" s="193">
        <v>1.0</v>
      </c>
      <c r="T79" s="193">
        <v>1.0</v>
      </c>
      <c r="U79" s="193">
        <v>1.0</v>
      </c>
      <c r="V79" s="193">
        <v>1.0</v>
      </c>
      <c r="W79" s="193">
        <v>1.0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>
      <c r="A80" s="194">
        <v>17.0</v>
      </c>
      <c r="B80" s="191" t="s">
        <v>1033</v>
      </c>
      <c r="C80" s="191"/>
      <c r="D80" s="191"/>
      <c r="E80" s="191"/>
      <c r="F80" s="191" t="s">
        <v>997</v>
      </c>
      <c r="G80" s="192">
        <v>45544.0</v>
      </c>
      <c r="H80" s="192"/>
      <c r="I80" s="193">
        <v>12.0</v>
      </c>
      <c r="J80" s="191" t="s">
        <v>1034</v>
      </c>
      <c r="K80" s="191" t="s">
        <v>1035</v>
      </c>
      <c r="L80" s="193">
        <v>1.0</v>
      </c>
      <c r="M80" s="193">
        <v>1.0</v>
      </c>
      <c r="N80" s="193">
        <v>1.0</v>
      </c>
      <c r="O80" s="193">
        <v>1.0</v>
      </c>
      <c r="P80" s="193">
        <v>1.0</v>
      </c>
      <c r="Q80" s="193">
        <v>1.0</v>
      </c>
      <c r="R80" s="193">
        <v>1.0</v>
      </c>
      <c r="S80" s="193">
        <v>0.0</v>
      </c>
      <c r="T80" s="193">
        <v>1.0</v>
      </c>
      <c r="U80" s="193">
        <v>1.0</v>
      </c>
      <c r="V80" s="193">
        <v>0.0</v>
      </c>
      <c r="W80" s="193">
        <v>1.0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>
      <c r="A81" s="194">
        <v>18.0</v>
      </c>
      <c r="B81" s="191" t="s">
        <v>1036</v>
      </c>
      <c r="C81" s="191"/>
      <c r="D81" s="191"/>
      <c r="E81" s="191"/>
      <c r="F81" s="191" t="s">
        <v>216</v>
      </c>
      <c r="G81" s="195">
        <v>45623.0</v>
      </c>
      <c r="H81" s="195"/>
      <c r="I81" s="193">
        <v>12.0</v>
      </c>
      <c r="J81" s="191" t="s">
        <v>1037</v>
      </c>
      <c r="K81" s="191" t="s">
        <v>1038</v>
      </c>
      <c r="L81" s="193">
        <v>1.0</v>
      </c>
      <c r="M81" s="193">
        <v>1.0</v>
      </c>
      <c r="N81" s="193">
        <v>1.0</v>
      </c>
      <c r="O81" s="193">
        <v>1.0</v>
      </c>
      <c r="P81" s="193">
        <v>1.0</v>
      </c>
      <c r="Q81" s="193">
        <v>1.0</v>
      </c>
      <c r="R81" s="193">
        <v>1.0</v>
      </c>
      <c r="S81" s="193">
        <v>1.0</v>
      </c>
      <c r="T81" s="193">
        <v>1.0</v>
      </c>
      <c r="U81" s="193">
        <v>1.0</v>
      </c>
      <c r="V81" s="193">
        <v>1.0</v>
      </c>
      <c r="W81" s="193">
        <v>1.0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>
      <c r="A82" s="194">
        <v>19.0</v>
      </c>
      <c r="B82" s="191" t="s">
        <v>1039</v>
      </c>
      <c r="C82" s="191"/>
      <c r="D82" s="191"/>
      <c r="E82" s="191"/>
      <c r="F82" s="191" t="s">
        <v>997</v>
      </c>
      <c r="G82" s="195">
        <v>45645.0</v>
      </c>
      <c r="H82" s="195"/>
      <c r="I82" s="193">
        <v>12.0</v>
      </c>
      <c r="J82" s="191" t="s">
        <v>1040</v>
      </c>
      <c r="K82" s="191" t="s">
        <v>1041</v>
      </c>
      <c r="L82" s="193">
        <v>1.0</v>
      </c>
      <c r="M82" s="193">
        <v>1.0</v>
      </c>
      <c r="N82" s="193">
        <v>1.0</v>
      </c>
      <c r="O82" s="193">
        <v>1.0</v>
      </c>
      <c r="P82" s="193">
        <v>1.0</v>
      </c>
      <c r="Q82" s="193">
        <v>1.0</v>
      </c>
      <c r="R82" s="193">
        <v>1.0</v>
      </c>
      <c r="S82" s="193">
        <v>1.0</v>
      </c>
      <c r="T82" s="193">
        <v>1.0</v>
      </c>
      <c r="U82" s="193">
        <v>1.0</v>
      </c>
      <c r="V82" s="193">
        <v>1.0</v>
      </c>
      <c r="W82" s="193">
        <v>1.0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>
      <c r="A83" s="194">
        <v>20.0</v>
      </c>
      <c r="B83" s="191" t="s">
        <v>1042</v>
      </c>
      <c r="C83" s="191"/>
      <c r="D83" s="191"/>
      <c r="E83" s="191"/>
      <c r="F83" s="191" t="s">
        <v>997</v>
      </c>
      <c r="G83" s="195">
        <v>45654.0</v>
      </c>
      <c r="H83" s="195"/>
      <c r="I83" s="193">
        <v>12.0</v>
      </c>
      <c r="J83" s="191" t="s">
        <v>1043</v>
      </c>
      <c r="K83" s="191" t="s">
        <v>1044</v>
      </c>
      <c r="L83" s="193">
        <v>1.0</v>
      </c>
      <c r="M83" s="193">
        <v>1.0</v>
      </c>
      <c r="N83" s="193">
        <v>1.0</v>
      </c>
      <c r="O83" s="193">
        <v>1.0</v>
      </c>
      <c r="P83" s="193">
        <v>1.0</v>
      </c>
      <c r="Q83" s="193">
        <v>1.0</v>
      </c>
      <c r="R83" s="193">
        <v>1.0</v>
      </c>
      <c r="S83" s="193">
        <v>1.0</v>
      </c>
      <c r="T83" s="193">
        <v>1.0</v>
      </c>
      <c r="U83" s="193">
        <v>1.0</v>
      </c>
      <c r="V83" s="193">
        <v>1.0</v>
      </c>
      <c r="W83" s="193">
        <v>1.0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>
      <c r="A84" s="187"/>
      <c r="B84" s="188" t="s">
        <v>151</v>
      </c>
      <c r="C84" s="188"/>
      <c r="D84" s="188"/>
      <c r="E84" s="188"/>
      <c r="F84" s="189"/>
      <c r="G84" s="196"/>
      <c r="H84" s="196"/>
      <c r="I84" s="197"/>
      <c r="J84" s="189"/>
      <c r="K84" s="189"/>
      <c r="L84" s="155">
        <f t="shared" ref="L84:W84" si="11">SUM(L63:L69)</f>
        <v>12</v>
      </c>
      <c r="M84" s="155">
        <f t="shared" si="11"/>
        <v>13</v>
      </c>
      <c r="N84" s="155">
        <f t="shared" si="11"/>
        <v>14</v>
      </c>
      <c r="O84" s="155">
        <f t="shared" si="11"/>
        <v>15</v>
      </c>
      <c r="P84" s="155">
        <f t="shared" si="11"/>
        <v>16</v>
      </c>
      <c r="Q84" s="155">
        <f t="shared" si="11"/>
        <v>17</v>
      </c>
      <c r="R84" s="155">
        <f t="shared" si="11"/>
        <v>18</v>
      </c>
      <c r="S84" s="155">
        <f t="shared" si="11"/>
        <v>19</v>
      </c>
      <c r="T84" s="155">
        <f t="shared" si="11"/>
        <v>20</v>
      </c>
      <c r="U84" s="155">
        <f t="shared" si="11"/>
        <v>21</v>
      </c>
      <c r="V84" s="155">
        <f t="shared" si="11"/>
        <v>22</v>
      </c>
      <c r="W84" s="155">
        <f t="shared" si="11"/>
        <v>22</v>
      </c>
      <c r="X84" s="112">
        <f>SUM(L84:W84)</f>
        <v>209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>
      <c r="A88" s="116" t="s">
        <v>162</v>
      </c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>
      <c r="A89" s="118" t="s">
        <v>2</v>
      </c>
      <c r="B89" s="118" t="s">
        <v>163</v>
      </c>
      <c r="C89" s="119"/>
      <c r="D89" s="119"/>
      <c r="E89" s="119"/>
      <c r="F89" s="118" t="s">
        <v>130</v>
      </c>
      <c r="G89" s="118" t="s">
        <v>98</v>
      </c>
      <c r="H89" s="119"/>
      <c r="I89" s="120" t="s">
        <v>131</v>
      </c>
      <c r="J89" s="121" t="s">
        <v>132</v>
      </c>
      <c r="K89" s="7"/>
      <c r="L89" s="121" t="s">
        <v>153</v>
      </c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7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>
      <c r="A90" s="12"/>
      <c r="B90" s="12"/>
      <c r="C90" s="119"/>
      <c r="D90" s="119"/>
      <c r="E90" s="119"/>
      <c r="F90" s="12"/>
      <c r="G90" s="12"/>
      <c r="H90" s="119"/>
      <c r="I90" s="12"/>
      <c r="J90" s="122" t="s">
        <v>67</v>
      </c>
      <c r="K90" s="122" t="s">
        <v>134</v>
      </c>
      <c r="L90" s="122" t="s">
        <v>103</v>
      </c>
      <c r="M90" s="122" t="s">
        <v>104</v>
      </c>
      <c r="N90" s="122" t="s">
        <v>105</v>
      </c>
      <c r="O90" s="122" t="s">
        <v>106</v>
      </c>
      <c r="P90" s="122" t="s">
        <v>84</v>
      </c>
      <c r="Q90" s="122" t="s">
        <v>107</v>
      </c>
      <c r="R90" s="122" t="s">
        <v>108</v>
      </c>
      <c r="S90" s="122" t="s">
        <v>109</v>
      </c>
      <c r="T90" s="122" t="s">
        <v>110</v>
      </c>
      <c r="U90" s="122" t="s">
        <v>111</v>
      </c>
      <c r="V90" s="122" t="s">
        <v>112</v>
      </c>
      <c r="W90" s="122" t="s">
        <v>113</v>
      </c>
      <c r="X90" s="123" t="s">
        <v>35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>
      <c r="A91" s="124">
        <v>1.0</v>
      </c>
      <c r="B91" s="124">
        <v>2.0</v>
      </c>
      <c r="C91" s="124"/>
      <c r="D91" s="124"/>
      <c r="E91" s="124"/>
      <c r="F91" s="124">
        <v>3.0</v>
      </c>
      <c r="G91" s="124">
        <v>4.0</v>
      </c>
      <c r="H91" s="124"/>
      <c r="I91" s="124"/>
      <c r="J91" s="124">
        <v>5.0</v>
      </c>
      <c r="K91" s="124">
        <v>6.0</v>
      </c>
      <c r="L91" s="124">
        <v>7.0</v>
      </c>
      <c r="M91" s="124">
        <v>8.0</v>
      </c>
      <c r="N91" s="124">
        <v>9.0</v>
      </c>
      <c r="O91" s="124">
        <v>10.0</v>
      </c>
      <c r="P91" s="124">
        <v>11.0</v>
      </c>
      <c r="Q91" s="124">
        <v>12.0</v>
      </c>
      <c r="R91" s="124">
        <v>13.0</v>
      </c>
      <c r="S91" s="124">
        <v>14.0</v>
      </c>
      <c r="T91" s="124">
        <v>15.0</v>
      </c>
      <c r="U91" s="124">
        <v>16.0</v>
      </c>
      <c r="V91" s="124">
        <v>17.0</v>
      </c>
      <c r="W91" s="124">
        <v>18.0</v>
      </c>
      <c r="X91" s="86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>
      <c r="A92" s="125">
        <v>1.0</v>
      </c>
      <c r="B92" s="125" t="s">
        <v>1045</v>
      </c>
      <c r="C92" s="125"/>
      <c r="D92" s="125"/>
      <c r="E92" s="125"/>
      <c r="F92" s="109" t="s">
        <v>18</v>
      </c>
      <c r="G92" s="134">
        <v>44791.0</v>
      </c>
      <c r="H92" s="134"/>
      <c r="I92" s="109" t="str">
        <f t="shared" ref="I92:I110" si="12">DATEDIF(G92,DATE(YEAR(TODAY())-1,12,31),"y") &amp; "tahun" &amp; DATEDIF(G92, today(), "ym") &amp; "bulan"</f>
        <v>3tahun9bulan</v>
      </c>
      <c r="J92" s="125" t="s">
        <v>1046</v>
      </c>
      <c r="K92" s="125" t="s">
        <v>1047</v>
      </c>
      <c r="L92" s="109">
        <v>0.0</v>
      </c>
      <c r="M92" s="109">
        <v>0.0</v>
      </c>
      <c r="N92" s="109">
        <v>1.0</v>
      </c>
      <c r="O92" s="109">
        <v>0.0</v>
      </c>
      <c r="P92" s="109">
        <v>0.0</v>
      </c>
      <c r="Q92" s="109">
        <v>0.0</v>
      </c>
      <c r="R92" s="109">
        <v>0.0</v>
      </c>
      <c r="S92" s="109">
        <v>0.0</v>
      </c>
      <c r="T92" s="109">
        <v>0.0</v>
      </c>
      <c r="U92" s="109">
        <v>0.0</v>
      </c>
      <c r="V92" s="109">
        <v>0.0</v>
      </c>
      <c r="W92" s="109">
        <v>0.0</v>
      </c>
      <c r="X92" s="86">
        <f t="shared" ref="X92:X101" si="13">SUM(L92:W92)</f>
        <v>1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>
      <c r="A93" s="125">
        <f t="shared" ref="A93:A101" si="14">A92+1</f>
        <v>2</v>
      </c>
      <c r="B93" s="125" t="s">
        <v>1048</v>
      </c>
      <c r="C93" s="125"/>
      <c r="D93" s="125"/>
      <c r="E93" s="125"/>
      <c r="F93" s="109" t="s">
        <v>19</v>
      </c>
      <c r="G93" s="134">
        <v>44782.0</v>
      </c>
      <c r="H93" s="134"/>
      <c r="I93" s="109" t="str">
        <f t="shared" si="12"/>
        <v>3tahun10bulan</v>
      </c>
      <c r="J93" s="125" t="s">
        <v>1049</v>
      </c>
      <c r="K93" s="125" t="s">
        <v>1050</v>
      </c>
      <c r="L93" s="109">
        <v>1.0</v>
      </c>
      <c r="M93" s="109">
        <v>0.0</v>
      </c>
      <c r="N93" s="109">
        <v>1.0</v>
      </c>
      <c r="O93" s="109">
        <v>1.0</v>
      </c>
      <c r="P93" s="109">
        <v>1.0</v>
      </c>
      <c r="Q93" s="109">
        <v>1.0</v>
      </c>
      <c r="R93" s="109">
        <v>1.0</v>
      </c>
      <c r="S93" s="109">
        <v>1.0</v>
      </c>
      <c r="T93" s="109">
        <v>1.0</v>
      </c>
      <c r="U93" s="109">
        <v>1.0</v>
      </c>
      <c r="V93" s="109">
        <v>1.0</v>
      </c>
      <c r="W93" s="109">
        <v>1.0</v>
      </c>
      <c r="X93" s="86">
        <f t="shared" si="13"/>
        <v>11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>
      <c r="A94" s="125">
        <f t="shared" si="14"/>
        <v>3</v>
      </c>
      <c r="B94" s="125" t="s">
        <v>1051</v>
      </c>
      <c r="C94" s="125"/>
      <c r="D94" s="125"/>
      <c r="E94" s="125"/>
      <c r="F94" s="109" t="s">
        <v>18</v>
      </c>
      <c r="G94" s="134">
        <v>44882.0</v>
      </c>
      <c r="H94" s="134"/>
      <c r="I94" s="109" t="str">
        <f t="shared" si="12"/>
        <v>3tahun6bulan</v>
      </c>
      <c r="J94" s="125" t="s">
        <v>436</v>
      </c>
      <c r="K94" s="125" t="s">
        <v>1052</v>
      </c>
      <c r="L94" s="109">
        <v>1.0</v>
      </c>
      <c r="M94" s="109">
        <v>1.0</v>
      </c>
      <c r="N94" s="109">
        <v>1.0</v>
      </c>
      <c r="O94" s="109">
        <v>1.0</v>
      </c>
      <c r="P94" s="109">
        <v>1.0</v>
      </c>
      <c r="Q94" s="109">
        <v>1.0</v>
      </c>
      <c r="R94" s="109">
        <v>1.0</v>
      </c>
      <c r="S94" s="109">
        <v>1.0</v>
      </c>
      <c r="T94" s="109">
        <v>1.0</v>
      </c>
      <c r="U94" s="109">
        <v>1.0</v>
      </c>
      <c r="V94" s="109">
        <v>1.0</v>
      </c>
      <c r="W94" s="109">
        <v>1.0</v>
      </c>
      <c r="X94" s="86">
        <f t="shared" si="13"/>
        <v>12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>
      <c r="A95" s="125">
        <f t="shared" si="14"/>
        <v>4</v>
      </c>
      <c r="B95" s="125" t="s">
        <v>1053</v>
      </c>
      <c r="C95" s="125"/>
      <c r="D95" s="125"/>
      <c r="E95" s="125"/>
      <c r="F95" s="109" t="s">
        <v>19</v>
      </c>
      <c r="G95" s="134">
        <v>44847.0</v>
      </c>
      <c r="H95" s="134"/>
      <c r="I95" s="109" t="str">
        <f t="shared" si="12"/>
        <v>3tahun7bulan</v>
      </c>
      <c r="J95" s="125" t="s">
        <v>1054</v>
      </c>
      <c r="K95" s="125" t="s">
        <v>1055</v>
      </c>
      <c r="L95" s="109">
        <v>0.0</v>
      </c>
      <c r="M95" s="109">
        <v>0.0</v>
      </c>
      <c r="N95" s="109">
        <v>0.0</v>
      </c>
      <c r="O95" s="109">
        <v>1.0</v>
      </c>
      <c r="P95" s="109">
        <v>1.0</v>
      </c>
      <c r="Q95" s="109">
        <v>1.0</v>
      </c>
      <c r="R95" s="109">
        <v>1.0</v>
      </c>
      <c r="S95" s="109">
        <v>1.0</v>
      </c>
      <c r="T95" s="109">
        <v>1.0</v>
      </c>
      <c r="U95" s="109">
        <v>1.0</v>
      </c>
      <c r="V95" s="109">
        <v>1.0</v>
      </c>
      <c r="W95" s="109">
        <v>1.0</v>
      </c>
      <c r="X95" s="86">
        <f t="shared" si="13"/>
        <v>9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A96" s="125">
        <f t="shared" si="14"/>
        <v>5</v>
      </c>
      <c r="B96" s="125" t="s">
        <v>1056</v>
      </c>
      <c r="C96" s="125"/>
      <c r="D96" s="125"/>
      <c r="E96" s="125"/>
      <c r="F96" s="109" t="s">
        <v>18</v>
      </c>
      <c r="G96" s="134">
        <v>44789.0</v>
      </c>
      <c r="H96" s="134"/>
      <c r="I96" s="109" t="str">
        <f t="shared" si="12"/>
        <v>3tahun9bulan</v>
      </c>
      <c r="J96" s="125" t="s">
        <v>1057</v>
      </c>
      <c r="K96" s="125" t="s">
        <v>1058</v>
      </c>
      <c r="L96" s="109">
        <v>1.0</v>
      </c>
      <c r="M96" s="109">
        <v>1.0</v>
      </c>
      <c r="N96" s="109">
        <v>0.0</v>
      </c>
      <c r="O96" s="109">
        <v>0.0</v>
      </c>
      <c r="P96" s="109">
        <v>1.0</v>
      </c>
      <c r="Q96" s="109">
        <v>1.0</v>
      </c>
      <c r="R96" s="109">
        <v>1.0</v>
      </c>
      <c r="S96" s="109">
        <v>1.0</v>
      </c>
      <c r="T96" s="109">
        <v>1.0</v>
      </c>
      <c r="U96" s="109">
        <v>1.0</v>
      </c>
      <c r="V96" s="109">
        <v>0.0</v>
      </c>
      <c r="W96" s="109">
        <v>0.0</v>
      </c>
      <c r="X96" s="86">
        <f t="shared" si="13"/>
        <v>8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125">
        <f t="shared" si="14"/>
        <v>6</v>
      </c>
      <c r="B97" s="125" t="s">
        <v>1059</v>
      </c>
      <c r="C97" s="125"/>
      <c r="D97" s="125"/>
      <c r="E97" s="125"/>
      <c r="F97" s="109" t="s">
        <v>18</v>
      </c>
      <c r="G97" s="134">
        <v>44600.0</v>
      </c>
      <c r="H97" s="134"/>
      <c r="I97" s="109" t="str">
        <f t="shared" si="12"/>
        <v>3tahun4bulan</v>
      </c>
      <c r="J97" s="125" t="s">
        <v>1060</v>
      </c>
      <c r="K97" s="125" t="s">
        <v>1061</v>
      </c>
      <c r="L97" s="109">
        <v>0.0</v>
      </c>
      <c r="M97" s="109">
        <v>0.0</v>
      </c>
      <c r="N97" s="109">
        <v>0.0</v>
      </c>
      <c r="O97" s="109">
        <v>0.0</v>
      </c>
      <c r="P97" s="109">
        <v>0.0</v>
      </c>
      <c r="Q97" s="109">
        <v>0.0</v>
      </c>
      <c r="R97" s="109">
        <v>0.0</v>
      </c>
      <c r="S97" s="109">
        <v>0.0</v>
      </c>
      <c r="T97" s="109">
        <v>0.0</v>
      </c>
      <c r="U97" s="109">
        <v>0.0</v>
      </c>
      <c r="V97" s="109">
        <v>0.0</v>
      </c>
      <c r="W97" s="109">
        <v>0.0</v>
      </c>
      <c r="X97" s="86">
        <f t="shared" si="13"/>
        <v>0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125">
        <f t="shared" si="14"/>
        <v>7</v>
      </c>
      <c r="B98" s="125" t="s">
        <v>1062</v>
      </c>
      <c r="C98" s="125"/>
      <c r="D98" s="125"/>
      <c r="E98" s="125"/>
      <c r="F98" s="109" t="s">
        <v>18</v>
      </c>
      <c r="G98" s="134">
        <v>44541.0</v>
      </c>
      <c r="H98" s="134"/>
      <c r="I98" s="109" t="str">
        <f t="shared" si="12"/>
        <v>4tahun5bulan</v>
      </c>
      <c r="J98" s="125" t="s">
        <v>1063</v>
      </c>
      <c r="K98" s="125" t="s">
        <v>1064</v>
      </c>
      <c r="L98" s="109">
        <v>1.0</v>
      </c>
      <c r="M98" s="109">
        <v>1.0</v>
      </c>
      <c r="N98" s="109">
        <v>1.0</v>
      </c>
      <c r="O98" s="109">
        <v>0.0</v>
      </c>
      <c r="P98" s="109">
        <v>1.0</v>
      </c>
      <c r="Q98" s="109">
        <v>1.0</v>
      </c>
      <c r="R98" s="109">
        <v>1.0</v>
      </c>
      <c r="S98" s="109">
        <v>1.0</v>
      </c>
      <c r="T98" s="109">
        <v>1.0</v>
      </c>
      <c r="U98" s="109">
        <v>1.0</v>
      </c>
      <c r="V98" s="109">
        <v>1.0</v>
      </c>
      <c r="W98" s="109">
        <v>1.0</v>
      </c>
      <c r="X98" s="86">
        <f t="shared" si="13"/>
        <v>11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125">
        <f t="shared" si="14"/>
        <v>8</v>
      </c>
      <c r="B99" s="125" t="s">
        <v>1065</v>
      </c>
      <c r="C99" s="125"/>
      <c r="D99" s="125"/>
      <c r="E99" s="125"/>
      <c r="F99" s="109" t="s">
        <v>18</v>
      </c>
      <c r="G99" s="134" t="s">
        <v>1066</v>
      </c>
      <c r="H99" s="134"/>
      <c r="I99" s="109" t="str">
        <f t="shared" si="12"/>
        <v>1824tahun6bulan</v>
      </c>
      <c r="J99" s="125" t="s">
        <v>1067</v>
      </c>
      <c r="K99" s="125" t="s">
        <v>1068</v>
      </c>
      <c r="L99" s="109">
        <v>1.0</v>
      </c>
      <c r="M99" s="109">
        <v>1.0</v>
      </c>
      <c r="N99" s="109">
        <v>1.0</v>
      </c>
      <c r="O99" s="109">
        <v>1.0</v>
      </c>
      <c r="P99" s="109">
        <v>1.0</v>
      </c>
      <c r="Q99" s="109">
        <v>0.0</v>
      </c>
      <c r="R99" s="109">
        <v>1.0</v>
      </c>
      <c r="S99" s="109">
        <v>0.0</v>
      </c>
      <c r="T99" s="109">
        <v>1.0</v>
      </c>
      <c r="U99" s="109">
        <v>0.0</v>
      </c>
      <c r="V99" s="109">
        <v>1.0</v>
      </c>
      <c r="W99" s="135">
        <v>1.0</v>
      </c>
      <c r="X99" s="86">
        <f t="shared" si="13"/>
        <v>9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125">
        <f t="shared" si="14"/>
        <v>9</v>
      </c>
      <c r="B100" s="125" t="s">
        <v>1069</v>
      </c>
      <c r="C100" s="125"/>
      <c r="D100" s="125"/>
      <c r="E100" s="125"/>
      <c r="F100" s="109" t="s">
        <v>18</v>
      </c>
      <c r="G100" s="134">
        <v>44465.0</v>
      </c>
      <c r="H100" s="134"/>
      <c r="I100" s="109" t="str">
        <f t="shared" si="12"/>
        <v>4tahun8bulan</v>
      </c>
      <c r="J100" s="125" t="s">
        <v>1070</v>
      </c>
      <c r="K100" s="125" t="s">
        <v>1071</v>
      </c>
      <c r="L100" s="109">
        <v>1.0</v>
      </c>
      <c r="M100" s="109">
        <v>1.0</v>
      </c>
      <c r="N100" s="109">
        <v>1.0</v>
      </c>
      <c r="O100" s="109">
        <v>1.0</v>
      </c>
      <c r="P100" s="109">
        <v>1.0</v>
      </c>
      <c r="Q100" s="109">
        <v>1.0</v>
      </c>
      <c r="R100" s="109">
        <v>1.0</v>
      </c>
      <c r="S100" s="109">
        <v>1.0</v>
      </c>
      <c r="T100" s="109">
        <v>1.0</v>
      </c>
      <c r="U100" s="109">
        <v>1.0</v>
      </c>
      <c r="V100" s="109">
        <v>1.0</v>
      </c>
      <c r="W100" s="135">
        <v>0.0</v>
      </c>
      <c r="X100" s="86">
        <f t="shared" si="13"/>
        <v>11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125">
        <f t="shared" si="14"/>
        <v>10</v>
      </c>
      <c r="B101" s="125" t="s">
        <v>1072</v>
      </c>
      <c r="C101" s="125"/>
      <c r="D101" s="125"/>
      <c r="E101" s="125"/>
      <c r="F101" s="109" t="s">
        <v>18</v>
      </c>
      <c r="G101" s="134">
        <v>44457.0</v>
      </c>
      <c r="H101" s="134"/>
      <c r="I101" s="109" t="str">
        <f t="shared" si="12"/>
        <v>4tahun8bulan</v>
      </c>
      <c r="J101" s="125" t="s">
        <v>1073</v>
      </c>
      <c r="K101" s="125" t="s">
        <v>1074</v>
      </c>
      <c r="L101" s="109">
        <v>0.0</v>
      </c>
      <c r="M101" s="109">
        <v>1.0</v>
      </c>
      <c r="N101" s="109">
        <v>1.0</v>
      </c>
      <c r="O101" s="109">
        <v>1.0</v>
      </c>
      <c r="P101" s="109">
        <v>0.0</v>
      </c>
      <c r="Q101" s="109">
        <v>1.0</v>
      </c>
      <c r="R101" s="109">
        <v>1.0</v>
      </c>
      <c r="S101" s="109">
        <v>1.0</v>
      </c>
      <c r="T101" s="109">
        <v>1.0</v>
      </c>
      <c r="U101" s="109">
        <v>1.0</v>
      </c>
      <c r="V101" s="109">
        <v>1.0</v>
      </c>
      <c r="W101" s="109">
        <v>1.0</v>
      </c>
      <c r="X101" s="86">
        <f t="shared" si="13"/>
        <v>10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125">
        <v>11.0</v>
      </c>
      <c r="B102" s="125" t="s">
        <v>1075</v>
      </c>
      <c r="C102" s="125"/>
      <c r="D102" s="125"/>
      <c r="E102" s="125"/>
      <c r="F102" s="109" t="s">
        <v>18</v>
      </c>
      <c r="G102" s="134">
        <v>44412.0</v>
      </c>
      <c r="H102" s="134"/>
      <c r="I102" s="109" t="str">
        <f t="shared" si="12"/>
        <v>4tahun10bulan</v>
      </c>
      <c r="J102" s="125" t="s">
        <v>1076</v>
      </c>
      <c r="K102" s="125" t="s">
        <v>1077</v>
      </c>
      <c r="L102" s="109">
        <v>1.0</v>
      </c>
      <c r="M102" s="109">
        <v>1.0</v>
      </c>
      <c r="N102" s="109">
        <v>1.0</v>
      </c>
      <c r="O102" s="109">
        <v>1.0</v>
      </c>
      <c r="P102" s="109">
        <v>0.0</v>
      </c>
      <c r="Q102" s="109">
        <v>0.0</v>
      </c>
      <c r="R102" s="109">
        <v>1.0</v>
      </c>
      <c r="S102" s="109">
        <v>1.0</v>
      </c>
      <c r="T102" s="109">
        <v>1.0</v>
      </c>
      <c r="U102" s="109">
        <v>1.0</v>
      </c>
      <c r="V102" s="109">
        <v>1.0</v>
      </c>
      <c r="W102" s="109">
        <v>1.0</v>
      </c>
      <c r="X102" s="86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125">
        <v>12.0</v>
      </c>
      <c r="B103" s="125" t="s">
        <v>1078</v>
      </c>
      <c r="C103" s="125"/>
      <c r="D103" s="125"/>
      <c r="E103" s="125"/>
      <c r="F103" s="109" t="s">
        <v>18</v>
      </c>
      <c r="G103" s="134">
        <v>44385.0</v>
      </c>
      <c r="H103" s="134"/>
      <c r="I103" s="109" t="str">
        <f t="shared" si="12"/>
        <v>4tahun11bulan</v>
      </c>
      <c r="J103" s="125" t="s">
        <v>1079</v>
      </c>
      <c r="K103" s="125" t="s">
        <v>1080</v>
      </c>
      <c r="L103" s="109">
        <v>0.0</v>
      </c>
      <c r="M103" s="109">
        <v>0.0</v>
      </c>
      <c r="N103" s="109">
        <v>1.0</v>
      </c>
      <c r="O103" s="109">
        <v>1.0</v>
      </c>
      <c r="P103" s="109">
        <v>1.0</v>
      </c>
      <c r="Q103" s="109">
        <v>1.0</v>
      </c>
      <c r="R103" s="109">
        <v>1.0</v>
      </c>
      <c r="S103" s="109">
        <v>0.0</v>
      </c>
      <c r="T103" s="109">
        <v>1.0</v>
      </c>
      <c r="U103" s="109">
        <v>1.0</v>
      </c>
      <c r="V103" s="109">
        <v>1.0</v>
      </c>
      <c r="W103" s="109">
        <v>1.0</v>
      </c>
      <c r="X103" s="86">
        <f t="shared" ref="X103:X110" si="15">SUM(L103:W103)</f>
        <v>9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125">
        <v>13.0</v>
      </c>
      <c r="B104" s="125" t="s">
        <v>1081</v>
      </c>
      <c r="C104" s="125"/>
      <c r="D104" s="125"/>
      <c r="E104" s="125"/>
      <c r="F104" s="109" t="s">
        <v>19</v>
      </c>
      <c r="G104" s="134">
        <v>44435.0</v>
      </c>
      <c r="H104" s="134"/>
      <c r="I104" s="109" t="str">
        <f t="shared" si="12"/>
        <v>4tahun9bulan</v>
      </c>
      <c r="J104" s="125" t="s">
        <v>1082</v>
      </c>
      <c r="K104" s="125" t="s">
        <v>1083</v>
      </c>
      <c r="L104" s="109">
        <v>0.0</v>
      </c>
      <c r="M104" s="109">
        <v>0.0</v>
      </c>
      <c r="N104" s="109">
        <v>0.0</v>
      </c>
      <c r="O104" s="109">
        <v>0.0</v>
      </c>
      <c r="P104" s="109">
        <v>0.0</v>
      </c>
      <c r="Q104" s="109">
        <v>0.0</v>
      </c>
      <c r="R104" s="109">
        <v>0.0</v>
      </c>
      <c r="S104" s="109">
        <v>0.0</v>
      </c>
      <c r="T104" s="109">
        <v>0.0</v>
      </c>
      <c r="U104" s="109">
        <v>0.0</v>
      </c>
      <c r="V104" s="109">
        <v>0.0</v>
      </c>
      <c r="W104" s="109">
        <v>0.0</v>
      </c>
      <c r="X104" s="86">
        <f t="shared" si="15"/>
        <v>0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125">
        <v>14.0</v>
      </c>
      <c r="B105" s="125" t="s">
        <v>1084</v>
      </c>
      <c r="C105" s="125"/>
      <c r="D105" s="125"/>
      <c r="E105" s="125"/>
      <c r="F105" s="109" t="s">
        <v>19</v>
      </c>
      <c r="G105" s="134">
        <v>44334.0</v>
      </c>
      <c r="H105" s="134"/>
      <c r="I105" s="109" t="str">
        <f t="shared" si="12"/>
        <v>4tahun0bulan</v>
      </c>
      <c r="J105" s="125" t="s">
        <v>1085</v>
      </c>
      <c r="K105" s="125" t="s">
        <v>1086</v>
      </c>
      <c r="L105" s="109">
        <v>1.0</v>
      </c>
      <c r="M105" s="109">
        <v>1.0</v>
      </c>
      <c r="N105" s="109">
        <v>0.0</v>
      </c>
      <c r="O105" s="109">
        <v>0.0</v>
      </c>
      <c r="P105" s="109">
        <v>1.0</v>
      </c>
      <c r="Q105" s="109">
        <v>1.0</v>
      </c>
      <c r="R105" s="109">
        <v>1.0</v>
      </c>
      <c r="S105" s="109">
        <v>1.0</v>
      </c>
      <c r="T105" s="109">
        <v>1.0</v>
      </c>
      <c r="U105" s="109">
        <v>1.0</v>
      </c>
      <c r="V105" s="109">
        <v>1.0</v>
      </c>
      <c r="W105" s="109">
        <v>1.0</v>
      </c>
      <c r="X105" s="86">
        <f t="shared" si="15"/>
        <v>10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125">
        <f t="shared" ref="A106:A110" si="16">A105+1</f>
        <v>15</v>
      </c>
      <c r="B106" s="136" t="s">
        <v>1087</v>
      </c>
      <c r="C106" s="136"/>
      <c r="D106" s="136"/>
      <c r="E106" s="136"/>
      <c r="F106" s="109" t="s">
        <v>19</v>
      </c>
      <c r="G106" s="137">
        <v>44332.0</v>
      </c>
      <c r="H106" s="137"/>
      <c r="I106" s="109" t="str">
        <f t="shared" si="12"/>
        <v>4tahun0bulan</v>
      </c>
      <c r="J106" s="125" t="s">
        <v>1088</v>
      </c>
      <c r="K106" s="125" t="s">
        <v>1089</v>
      </c>
      <c r="L106" s="109">
        <v>1.0</v>
      </c>
      <c r="M106" s="109">
        <v>1.0</v>
      </c>
      <c r="N106" s="109">
        <v>1.0</v>
      </c>
      <c r="O106" s="109">
        <v>1.0</v>
      </c>
      <c r="P106" s="109">
        <v>1.0</v>
      </c>
      <c r="Q106" s="109">
        <v>1.0</v>
      </c>
      <c r="R106" s="109">
        <v>1.0</v>
      </c>
      <c r="S106" s="109">
        <v>1.0</v>
      </c>
      <c r="T106" s="109">
        <v>1.0</v>
      </c>
      <c r="U106" s="109">
        <v>1.0</v>
      </c>
      <c r="V106" s="109">
        <v>1.0</v>
      </c>
      <c r="W106" s="109">
        <v>1.0</v>
      </c>
      <c r="X106" s="86">
        <f t="shared" si="15"/>
        <v>12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125">
        <f t="shared" si="16"/>
        <v>16</v>
      </c>
      <c r="B107" s="136" t="s">
        <v>1090</v>
      </c>
      <c r="C107" s="136"/>
      <c r="D107" s="136"/>
      <c r="E107" s="136"/>
      <c r="F107" s="109" t="s">
        <v>19</v>
      </c>
      <c r="G107" s="137">
        <v>44137.0</v>
      </c>
      <c r="H107" s="137"/>
      <c r="I107" s="109" t="str">
        <f t="shared" si="12"/>
        <v>5tahun7bulan</v>
      </c>
      <c r="J107" s="125" t="s">
        <v>1091</v>
      </c>
      <c r="K107" s="125" t="s">
        <v>1092</v>
      </c>
      <c r="L107" s="109">
        <v>0.0</v>
      </c>
      <c r="M107" s="109">
        <v>0.0</v>
      </c>
      <c r="N107" s="109">
        <v>0.0</v>
      </c>
      <c r="O107" s="109">
        <v>0.0</v>
      </c>
      <c r="P107" s="109">
        <v>0.0</v>
      </c>
      <c r="Q107" s="109">
        <v>0.0</v>
      </c>
      <c r="R107" s="109">
        <v>0.0</v>
      </c>
      <c r="S107" s="109">
        <v>0.0</v>
      </c>
      <c r="T107" s="109">
        <v>0.0</v>
      </c>
      <c r="U107" s="109">
        <v>0.0</v>
      </c>
      <c r="V107" s="109">
        <v>0.0</v>
      </c>
      <c r="W107" s="109">
        <v>0.0</v>
      </c>
      <c r="X107" s="86">
        <f t="shared" si="15"/>
        <v>0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125">
        <f t="shared" si="16"/>
        <v>17</v>
      </c>
      <c r="B108" s="136" t="s">
        <v>1093</v>
      </c>
      <c r="C108" s="136"/>
      <c r="D108" s="136"/>
      <c r="E108" s="136"/>
      <c r="F108" s="109" t="s">
        <v>19</v>
      </c>
      <c r="G108" s="137">
        <v>44136.0</v>
      </c>
      <c r="H108" s="137"/>
      <c r="I108" s="109" t="str">
        <f t="shared" si="12"/>
        <v>5tahun7bulan</v>
      </c>
      <c r="J108" s="125" t="s">
        <v>1094</v>
      </c>
      <c r="K108" s="125" t="s">
        <v>1058</v>
      </c>
      <c r="L108" s="109">
        <v>1.0</v>
      </c>
      <c r="M108" s="109">
        <v>1.0</v>
      </c>
      <c r="N108" s="109">
        <v>1.0</v>
      </c>
      <c r="O108" s="109">
        <v>1.0</v>
      </c>
      <c r="P108" s="109">
        <v>1.0</v>
      </c>
      <c r="Q108" s="109">
        <v>1.0</v>
      </c>
      <c r="R108" s="109">
        <v>1.0</v>
      </c>
      <c r="S108" s="109">
        <v>1.0</v>
      </c>
      <c r="T108" s="109">
        <v>1.0</v>
      </c>
      <c r="U108" s="109">
        <v>1.0</v>
      </c>
      <c r="V108" s="109">
        <v>1.0</v>
      </c>
      <c r="W108" s="109">
        <v>1.0</v>
      </c>
      <c r="X108" s="86">
        <f t="shared" si="15"/>
        <v>12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125">
        <f t="shared" si="16"/>
        <v>18</v>
      </c>
      <c r="B109" s="125" t="s">
        <v>1095</v>
      </c>
      <c r="C109" s="125"/>
      <c r="D109" s="125"/>
      <c r="E109" s="125"/>
      <c r="F109" s="109" t="s">
        <v>19</v>
      </c>
      <c r="G109" s="137">
        <v>44107.0</v>
      </c>
      <c r="H109" s="137"/>
      <c r="I109" s="109" t="str">
        <f t="shared" si="12"/>
        <v>5tahun8bulan</v>
      </c>
      <c r="J109" s="125" t="s">
        <v>1096</v>
      </c>
      <c r="K109" s="125" t="s">
        <v>1097</v>
      </c>
      <c r="L109" s="109">
        <v>1.0</v>
      </c>
      <c r="M109" s="109">
        <v>1.0</v>
      </c>
      <c r="N109" s="109">
        <v>1.0</v>
      </c>
      <c r="O109" s="109">
        <v>1.0</v>
      </c>
      <c r="P109" s="109">
        <v>1.0</v>
      </c>
      <c r="Q109" s="109">
        <v>1.0</v>
      </c>
      <c r="R109" s="109">
        <v>1.0</v>
      </c>
      <c r="S109" s="109">
        <v>1.0</v>
      </c>
      <c r="T109" s="109">
        <v>1.0</v>
      </c>
      <c r="U109" s="109">
        <v>1.0</v>
      </c>
      <c r="V109" s="109">
        <v>1.0</v>
      </c>
      <c r="W109" s="109">
        <v>1.0</v>
      </c>
      <c r="X109" s="86">
        <f t="shared" si="15"/>
        <v>12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125">
        <f t="shared" si="16"/>
        <v>19</v>
      </c>
      <c r="B110" s="136" t="s">
        <v>1098</v>
      </c>
      <c r="C110" s="136"/>
      <c r="D110" s="136"/>
      <c r="E110" s="136"/>
      <c r="F110" s="109" t="s">
        <v>18</v>
      </c>
      <c r="G110" s="137">
        <v>44071.0</v>
      </c>
      <c r="H110" s="137"/>
      <c r="I110" s="109" t="str">
        <f t="shared" si="12"/>
        <v>5tahun9bulan</v>
      </c>
      <c r="J110" s="125" t="s">
        <v>782</v>
      </c>
      <c r="K110" s="125" t="s">
        <v>1099</v>
      </c>
      <c r="L110" s="109">
        <v>1.0</v>
      </c>
      <c r="M110" s="109">
        <v>0.0</v>
      </c>
      <c r="N110" s="109">
        <v>1.0</v>
      </c>
      <c r="O110" s="109">
        <v>1.0</v>
      </c>
      <c r="P110" s="109">
        <v>1.0</v>
      </c>
      <c r="Q110" s="109">
        <v>1.0</v>
      </c>
      <c r="R110" s="109">
        <v>1.0</v>
      </c>
      <c r="S110" s="109">
        <v>0.0</v>
      </c>
      <c r="T110" s="109">
        <v>0.0</v>
      </c>
      <c r="U110" s="109">
        <v>0.0</v>
      </c>
      <c r="V110" s="109">
        <v>1.0</v>
      </c>
      <c r="W110" s="109">
        <v>1.0</v>
      </c>
      <c r="X110" s="86">
        <f t="shared" si="15"/>
        <v>8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125">
        <v>20.0</v>
      </c>
      <c r="B111" s="136" t="s">
        <v>1100</v>
      </c>
      <c r="C111" s="136"/>
      <c r="D111" s="136"/>
      <c r="E111" s="136"/>
      <c r="F111" s="109" t="s">
        <v>19</v>
      </c>
      <c r="G111" s="137">
        <v>44080.0</v>
      </c>
      <c r="H111" s="137"/>
      <c r="I111" s="109"/>
      <c r="J111" s="125" t="s">
        <v>974</v>
      </c>
      <c r="K111" s="125" t="s">
        <v>975</v>
      </c>
      <c r="L111" s="109">
        <v>0.0</v>
      </c>
      <c r="M111" s="109">
        <v>0.0</v>
      </c>
      <c r="N111" s="109">
        <v>1.0</v>
      </c>
      <c r="O111" s="109">
        <v>1.0</v>
      </c>
      <c r="P111" s="109">
        <v>1.0</v>
      </c>
      <c r="Q111" s="109">
        <v>1.0</v>
      </c>
      <c r="R111" s="109">
        <v>1.0</v>
      </c>
      <c r="S111" s="109">
        <v>1.0</v>
      </c>
      <c r="T111" s="109">
        <v>1.0</v>
      </c>
      <c r="U111" s="109">
        <v>1.0</v>
      </c>
      <c r="V111" s="109">
        <v>1.0</v>
      </c>
      <c r="W111" s="109">
        <v>1.0</v>
      </c>
      <c r="X111" s="86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125">
        <v>21.0</v>
      </c>
      <c r="B112" s="136" t="s">
        <v>1101</v>
      </c>
      <c r="C112" s="136"/>
      <c r="D112" s="136"/>
      <c r="E112" s="136"/>
      <c r="F112" s="109" t="s">
        <v>19</v>
      </c>
      <c r="G112" s="137">
        <v>44043.0</v>
      </c>
      <c r="H112" s="137"/>
      <c r="I112" s="109" t="str">
        <f t="shared" ref="I112:I122" si="17">DATEDIF(G112,DATE(YEAR(TODAY())-1,12,31),"y") &amp; "tahun" &amp; DATEDIF(G112, today(), "ym") &amp; "bulan"</f>
        <v>5tahun10bulan</v>
      </c>
      <c r="J112" s="125" t="s">
        <v>1010</v>
      </c>
      <c r="K112" s="125" t="s">
        <v>1102</v>
      </c>
      <c r="L112" s="109">
        <v>1.0</v>
      </c>
      <c r="M112" s="109">
        <v>1.0</v>
      </c>
      <c r="N112" s="109">
        <v>1.0</v>
      </c>
      <c r="O112" s="109">
        <v>1.0</v>
      </c>
      <c r="P112" s="109">
        <v>1.0</v>
      </c>
      <c r="Q112" s="109">
        <v>1.0</v>
      </c>
      <c r="R112" s="109">
        <v>1.0</v>
      </c>
      <c r="S112" s="109">
        <v>1.0</v>
      </c>
      <c r="T112" s="109">
        <v>1.0</v>
      </c>
      <c r="U112" s="109">
        <v>1.0</v>
      </c>
      <c r="V112" s="109">
        <v>1.0</v>
      </c>
      <c r="W112" s="109">
        <v>1.0</v>
      </c>
      <c r="X112" s="86">
        <f t="shared" ref="X112:X128" si="18">SUM(L112:W112)</f>
        <v>12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125">
        <f t="shared" ref="A113:A128" si="19">A112+1</f>
        <v>22</v>
      </c>
      <c r="B113" s="136" t="s">
        <v>1103</v>
      </c>
      <c r="C113" s="136"/>
      <c r="D113" s="136"/>
      <c r="E113" s="136"/>
      <c r="F113" s="109" t="s">
        <v>19</v>
      </c>
      <c r="G113" s="137">
        <v>44022.0</v>
      </c>
      <c r="H113" s="137"/>
      <c r="I113" s="109" t="str">
        <f t="shared" si="17"/>
        <v>5tahun11bulan</v>
      </c>
      <c r="J113" s="125" t="s">
        <v>1104</v>
      </c>
      <c r="K113" s="125" t="s">
        <v>1105</v>
      </c>
      <c r="L113" s="109">
        <v>1.0</v>
      </c>
      <c r="M113" s="109">
        <v>1.0</v>
      </c>
      <c r="N113" s="109">
        <v>1.0</v>
      </c>
      <c r="O113" s="109">
        <v>1.0</v>
      </c>
      <c r="P113" s="109">
        <v>1.0</v>
      </c>
      <c r="Q113" s="109">
        <v>1.0</v>
      </c>
      <c r="R113" s="109">
        <v>1.0</v>
      </c>
      <c r="S113" s="109">
        <v>1.0</v>
      </c>
      <c r="T113" s="109">
        <v>1.0</v>
      </c>
      <c r="U113" s="109">
        <v>1.0</v>
      </c>
      <c r="V113" s="109">
        <v>1.0</v>
      </c>
      <c r="W113" s="109">
        <v>1.0</v>
      </c>
      <c r="X113" s="86">
        <f t="shared" si="18"/>
        <v>12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125">
        <f t="shared" si="19"/>
        <v>23</v>
      </c>
      <c r="B114" s="136" t="s">
        <v>1106</v>
      </c>
      <c r="C114" s="136"/>
      <c r="D114" s="136"/>
      <c r="E114" s="136"/>
      <c r="F114" s="109" t="s">
        <v>18</v>
      </c>
      <c r="G114" s="137">
        <v>43960.0</v>
      </c>
      <c r="H114" s="137"/>
      <c r="I114" s="109" t="str">
        <f t="shared" si="17"/>
        <v>5tahun1bulan</v>
      </c>
      <c r="J114" s="125" t="s">
        <v>1107</v>
      </c>
      <c r="K114" s="125" t="s">
        <v>1108</v>
      </c>
      <c r="L114" s="109">
        <v>1.0</v>
      </c>
      <c r="M114" s="109">
        <v>1.0</v>
      </c>
      <c r="N114" s="109">
        <v>1.0</v>
      </c>
      <c r="O114" s="109">
        <v>1.0</v>
      </c>
      <c r="P114" s="109">
        <v>1.0</v>
      </c>
      <c r="Q114" s="109">
        <v>1.0</v>
      </c>
      <c r="R114" s="109">
        <v>1.0</v>
      </c>
      <c r="S114" s="109">
        <v>1.0</v>
      </c>
      <c r="T114" s="109">
        <v>1.0</v>
      </c>
      <c r="U114" s="109">
        <v>1.0</v>
      </c>
      <c r="V114" s="109">
        <v>1.0</v>
      </c>
      <c r="W114" s="109">
        <v>1.0</v>
      </c>
      <c r="X114" s="86">
        <f t="shared" si="18"/>
        <v>12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125">
        <f t="shared" si="19"/>
        <v>24</v>
      </c>
      <c r="B115" s="136" t="s">
        <v>1109</v>
      </c>
      <c r="C115" s="136"/>
      <c r="D115" s="136"/>
      <c r="E115" s="136"/>
      <c r="F115" s="109" t="s">
        <v>19</v>
      </c>
      <c r="G115" s="137">
        <v>43956.0</v>
      </c>
      <c r="H115" s="137"/>
      <c r="I115" s="109" t="str">
        <f t="shared" si="17"/>
        <v>5tahun1bulan</v>
      </c>
      <c r="J115" s="125" t="s">
        <v>1110</v>
      </c>
      <c r="K115" s="125" t="s">
        <v>1111</v>
      </c>
      <c r="L115" s="109">
        <v>0.0</v>
      </c>
      <c r="M115" s="109">
        <v>0.0</v>
      </c>
      <c r="N115" s="109">
        <v>0.0</v>
      </c>
      <c r="O115" s="109">
        <v>0.0</v>
      </c>
      <c r="P115" s="109">
        <v>1.0</v>
      </c>
      <c r="Q115" s="109">
        <v>1.0</v>
      </c>
      <c r="R115" s="109">
        <v>1.0</v>
      </c>
      <c r="S115" s="109">
        <v>0.0</v>
      </c>
      <c r="T115" s="109">
        <v>1.0</v>
      </c>
      <c r="U115" s="109">
        <v>0.0</v>
      </c>
      <c r="V115" s="109">
        <v>1.0</v>
      </c>
      <c r="W115" s="109">
        <v>1.0</v>
      </c>
      <c r="X115" s="86">
        <f t="shared" si="18"/>
        <v>6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125">
        <f t="shared" si="19"/>
        <v>25</v>
      </c>
      <c r="B116" s="136" t="s">
        <v>1112</v>
      </c>
      <c r="C116" s="136"/>
      <c r="D116" s="136"/>
      <c r="E116" s="136"/>
      <c r="F116" s="109" t="s">
        <v>19</v>
      </c>
      <c r="G116" s="137">
        <v>44010.0</v>
      </c>
      <c r="H116" s="137"/>
      <c r="I116" s="109" t="str">
        <f t="shared" si="17"/>
        <v>5tahun11bulan</v>
      </c>
      <c r="J116" s="125" t="s">
        <v>1113</v>
      </c>
      <c r="K116" s="125" t="s">
        <v>1114</v>
      </c>
      <c r="L116" s="109">
        <v>1.0</v>
      </c>
      <c r="M116" s="109">
        <v>1.0</v>
      </c>
      <c r="N116" s="109">
        <v>1.0</v>
      </c>
      <c r="O116" s="109">
        <v>1.0</v>
      </c>
      <c r="P116" s="109">
        <v>1.0</v>
      </c>
      <c r="Q116" s="109">
        <v>1.0</v>
      </c>
      <c r="R116" s="109">
        <v>1.0</v>
      </c>
      <c r="S116" s="109">
        <v>1.0</v>
      </c>
      <c r="T116" s="109">
        <v>1.0</v>
      </c>
      <c r="U116" s="109">
        <v>1.0</v>
      </c>
      <c r="V116" s="109">
        <v>1.0</v>
      </c>
      <c r="W116" s="109">
        <v>1.0</v>
      </c>
      <c r="X116" s="86">
        <f t="shared" si="18"/>
        <v>12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125">
        <f t="shared" si="19"/>
        <v>26</v>
      </c>
      <c r="B117" s="136" t="s">
        <v>1115</v>
      </c>
      <c r="C117" s="136"/>
      <c r="D117" s="136"/>
      <c r="E117" s="136"/>
      <c r="F117" s="109" t="s">
        <v>19</v>
      </c>
      <c r="G117" s="137">
        <v>44011.0</v>
      </c>
      <c r="H117" s="137"/>
      <c r="I117" s="109" t="str">
        <f t="shared" si="17"/>
        <v>5tahun11bulan</v>
      </c>
      <c r="J117" s="125" t="s">
        <v>1116</v>
      </c>
      <c r="K117" s="125" t="s">
        <v>1117</v>
      </c>
      <c r="L117" s="109">
        <v>0.0</v>
      </c>
      <c r="M117" s="109">
        <v>0.0</v>
      </c>
      <c r="N117" s="109">
        <v>1.0</v>
      </c>
      <c r="O117" s="109">
        <v>1.0</v>
      </c>
      <c r="P117" s="109">
        <v>1.0</v>
      </c>
      <c r="Q117" s="109">
        <v>1.0</v>
      </c>
      <c r="R117" s="109">
        <v>1.0</v>
      </c>
      <c r="S117" s="109">
        <v>1.0</v>
      </c>
      <c r="T117" s="109">
        <v>1.0</v>
      </c>
      <c r="U117" s="109">
        <v>1.0</v>
      </c>
      <c r="V117" s="109">
        <v>1.0</v>
      </c>
      <c r="W117" s="109">
        <v>1.0</v>
      </c>
      <c r="X117" s="86">
        <f t="shared" si="18"/>
        <v>10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125">
        <f t="shared" si="19"/>
        <v>27</v>
      </c>
      <c r="B118" s="136" t="s">
        <v>1118</v>
      </c>
      <c r="C118" s="136"/>
      <c r="D118" s="136"/>
      <c r="E118" s="136"/>
      <c r="F118" s="109" t="s">
        <v>18</v>
      </c>
      <c r="G118" s="137">
        <v>43881.0</v>
      </c>
      <c r="H118" s="137"/>
      <c r="I118" s="109" t="str">
        <f t="shared" si="17"/>
        <v>5tahun3bulan</v>
      </c>
      <c r="J118" s="125" t="s">
        <v>1119</v>
      </c>
      <c r="K118" s="125" t="s">
        <v>1120</v>
      </c>
      <c r="L118" s="109">
        <v>1.0</v>
      </c>
      <c r="M118" s="109">
        <v>1.0</v>
      </c>
      <c r="N118" s="109">
        <v>1.0</v>
      </c>
      <c r="O118" s="109">
        <v>1.0</v>
      </c>
      <c r="P118" s="109">
        <v>1.0</v>
      </c>
      <c r="Q118" s="109">
        <v>1.0</v>
      </c>
      <c r="R118" s="109">
        <v>1.0</v>
      </c>
      <c r="S118" s="109">
        <v>1.0</v>
      </c>
      <c r="T118" s="109">
        <v>1.0</v>
      </c>
      <c r="U118" s="109">
        <v>1.0</v>
      </c>
      <c r="V118" s="109">
        <v>1.0</v>
      </c>
      <c r="W118" s="109">
        <v>1.0</v>
      </c>
      <c r="X118" s="86">
        <f t="shared" si="18"/>
        <v>12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125">
        <f t="shared" si="19"/>
        <v>28</v>
      </c>
      <c r="B119" s="136" t="s">
        <v>1121</v>
      </c>
      <c r="C119" s="136"/>
      <c r="D119" s="136"/>
      <c r="E119" s="136"/>
      <c r="F119" s="109" t="s">
        <v>18</v>
      </c>
      <c r="G119" s="137">
        <v>43868.0</v>
      </c>
      <c r="H119" s="137"/>
      <c r="I119" s="109" t="str">
        <f t="shared" si="17"/>
        <v>5tahun4bulan</v>
      </c>
      <c r="J119" s="125" t="s">
        <v>1082</v>
      </c>
      <c r="K119" s="125" t="s">
        <v>1083</v>
      </c>
      <c r="L119" s="109">
        <v>0.0</v>
      </c>
      <c r="M119" s="109">
        <v>0.0</v>
      </c>
      <c r="N119" s="109">
        <v>0.0</v>
      </c>
      <c r="O119" s="109">
        <v>0.0</v>
      </c>
      <c r="P119" s="109">
        <v>0.0</v>
      </c>
      <c r="Q119" s="109">
        <v>0.0</v>
      </c>
      <c r="R119" s="109">
        <v>0.0</v>
      </c>
      <c r="S119" s="109">
        <v>0.0</v>
      </c>
      <c r="T119" s="109">
        <v>0.0</v>
      </c>
      <c r="U119" s="109">
        <v>0.0</v>
      </c>
      <c r="V119" s="109">
        <v>0.0</v>
      </c>
      <c r="W119" s="109">
        <v>0.0</v>
      </c>
      <c r="X119" s="86">
        <f t="shared" si="18"/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125">
        <f t="shared" si="19"/>
        <v>29</v>
      </c>
      <c r="B120" s="136" t="s">
        <v>1122</v>
      </c>
      <c r="C120" s="136"/>
      <c r="D120" s="136"/>
      <c r="E120" s="136"/>
      <c r="F120" s="109" t="s">
        <v>19</v>
      </c>
      <c r="G120" s="137">
        <v>43847.0</v>
      </c>
      <c r="H120" s="137"/>
      <c r="I120" s="109" t="str">
        <f t="shared" si="17"/>
        <v>5tahun4bulan</v>
      </c>
      <c r="J120" s="125" t="s">
        <v>1123</v>
      </c>
      <c r="K120" s="125" t="s">
        <v>1124</v>
      </c>
      <c r="L120" s="109">
        <v>1.0</v>
      </c>
      <c r="M120" s="109">
        <v>1.0</v>
      </c>
      <c r="N120" s="109">
        <v>1.0</v>
      </c>
      <c r="O120" s="109">
        <v>1.0</v>
      </c>
      <c r="P120" s="109">
        <v>1.0</v>
      </c>
      <c r="Q120" s="109">
        <v>1.0</v>
      </c>
      <c r="R120" s="109">
        <v>1.0</v>
      </c>
      <c r="S120" s="109">
        <v>1.0</v>
      </c>
      <c r="T120" s="109">
        <v>1.0</v>
      </c>
      <c r="U120" s="109">
        <v>1.0</v>
      </c>
      <c r="V120" s="109">
        <v>1.0</v>
      </c>
      <c r="W120" s="109">
        <v>1.0</v>
      </c>
      <c r="X120" s="86">
        <f t="shared" si="18"/>
        <v>12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125">
        <f t="shared" si="19"/>
        <v>30</v>
      </c>
      <c r="B121" s="136" t="s">
        <v>1125</v>
      </c>
      <c r="C121" s="136"/>
      <c r="D121" s="136"/>
      <c r="E121" s="136"/>
      <c r="F121" s="109" t="s">
        <v>19</v>
      </c>
      <c r="G121" s="137">
        <v>43495.0</v>
      </c>
      <c r="H121" s="137"/>
      <c r="I121" s="109" t="str">
        <f t="shared" si="17"/>
        <v>6tahun4bulan</v>
      </c>
      <c r="J121" s="125" t="s">
        <v>1126</v>
      </c>
      <c r="K121" s="125" t="s">
        <v>1127</v>
      </c>
      <c r="L121" s="109">
        <v>1.0</v>
      </c>
      <c r="M121" s="109">
        <v>1.0</v>
      </c>
      <c r="N121" s="109">
        <v>1.0</v>
      </c>
      <c r="O121" s="109">
        <v>1.0</v>
      </c>
      <c r="P121" s="109">
        <v>1.0</v>
      </c>
      <c r="Q121" s="109">
        <v>1.0</v>
      </c>
      <c r="R121" s="109">
        <v>1.0</v>
      </c>
      <c r="S121" s="109">
        <v>1.0</v>
      </c>
      <c r="T121" s="109">
        <v>1.0</v>
      </c>
      <c r="U121" s="109">
        <v>1.0</v>
      </c>
      <c r="V121" s="109">
        <v>1.0</v>
      </c>
      <c r="W121" s="109">
        <v>1.0</v>
      </c>
      <c r="X121" s="86">
        <f t="shared" si="18"/>
        <v>12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125">
        <f t="shared" si="19"/>
        <v>31</v>
      </c>
      <c r="B122" s="136" t="s">
        <v>1128</v>
      </c>
      <c r="C122" s="136"/>
      <c r="D122" s="136"/>
      <c r="E122" s="136"/>
      <c r="F122" s="109" t="s">
        <v>18</v>
      </c>
      <c r="G122" s="137">
        <v>43724.0</v>
      </c>
      <c r="H122" s="137"/>
      <c r="I122" s="109" t="str">
        <f t="shared" si="17"/>
        <v>6tahun8bulan</v>
      </c>
      <c r="J122" s="125" t="s">
        <v>1129</v>
      </c>
      <c r="K122" s="125" t="s">
        <v>1130</v>
      </c>
      <c r="L122" s="109">
        <v>0.0</v>
      </c>
      <c r="M122" s="109">
        <v>0.0</v>
      </c>
      <c r="N122" s="109">
        <v>0.0</v>
      </c>
      <c r="O122" s="109">
        <v>0.0</v>
      </c>
      <c r="P122" s="109">
        <v>0.0</v>
      </c>
      <c r="Q122" s="109">
        <v>0.0</v>
      </c>
      <c r="R122" s="109">
        <v>0.0</v>
      </c>
      <c r="S122" s="109">
        <v>0.0</v>
      </c>
      <c r="T122" s="109">
        <v>0.0</v>
      </c>
      <c r="U122" s="109">
        <v>0.0</v>
      </c>
      <c r="V122" s="109">
        <v>0.0</v>
      </c>
      <c r="W122" s="109">
        <v>0.0</v>
      </c>
      <c r="X122" s="86">
        <f t="shared" si="18"/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125">
        <f t="shared" si="19"/>
        <v>32</v>
      </c>
      <c r="B123" s="136" t="s">
        <v>1131</v>
      </c>
      <c r="C123" s="136"/>
      <c r="D123" s="136"/>
      <c r="E123" s="136"/>
      <c r="F123" s="109" t="s">
        <v>18</v>
      </c>
      <c r="G123" s="198">
        <v>44599.0</v>
      </c>
      <c r="H123" s="198"/>
      <c r="I123" s="109"/>
      <c r="J123" s="125" t="s">
        <v>1132</v>
      </c>
      <c r="K123" s="125" t="s">
        <v>1133</v>
      </c>
      <c r="L123" s="109">
        <v>0.0</v>
      </c>
      <c r="M123" s="109">
        <v>0.0</v>
      </c>
      <c r="N123" s="109">
        <v>0.0</v>
      </c>
      <c r="O123" s="109">
        <v>0.0</v>
      </c>
      <c r="P123" s="109">
        <v>0.0</v>
      </c>
      <c r="Q123" s="109">
        <v>0.0</v>
      </c>
      <c r="R123" s="109">
        <v>0.0</v>
      </c>
      <c r="S123" s="109">
        <v>0.0</v>
      </c>
      <c r="T123" s="109">
        <v>0.0</v>
      </c>
      <c r="U123" s="109">
        <v>0.0</v>
      </c>
      <c r="V123" s="109">
        <v>0.0</v>
      </c>
      <c r="W123" s="109">
        <v>0.0</v>
      </c>
      <c r="X123" s="86">
        <f t="shared" si="18"/>
        <v>0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125">
        <f t="shared" si="19"/>
        <v>33</v>
      </c>
      <c r="B124" s="136" t="s">
        <v>1134</v>
      </c>
      <c r="C124" s="136"/>
      <c r="D124" s="136"/>
      <c r="E124" s="136"/>
      <c r="F124" s="109" t="s">
        <v>18</v>
      </c>
      <c r="G124" s="137">
        <v>44961.0</v>
      </c>
      <c r="H124" s="137"/>
      <c r="I124" s="109"/>
      <c r="J124" s="125" t="s">
        <v>1123</v>
      </c>
      <c r="K124" s="125" t="s">
        <v>1124</v>
      </c>
      <c r="L124" s="109">
        <v>1.0</v>
      </c>
      <c r="M124" s="109">
        <v>1.0</v>
      </c>
      <c r="N124" s="109">
        <v>1.0</v>
      </c>
      <c r="O124" s="109">
        <v>1.0</v>
      </c>
      <c r="P124" s="109">
        <v>1.0</v>
      </c>
      <c r="Q124" s="109">
        <v>1.0</v>
      </c>
      <c r="R124" s="109">
        <v>1.0</v>
      </c>
      <c r="S124" s="109">
        <v>1.0</v>
      </c>
      <c r="T124" s="109">
        <v>1.0</v>
      </c>
      <c r="U124" s="109">
        <v>1.0</v>
      </c>
      <c r="V124" s="109">
        <v>1.0</v>
      </c>
      <c r="W124" s="109">
        <v>1.0</v>
      </c>
      <c r="X124" s="86">
        <f t="shared" si="18"/>
        <v>12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125">
        <f t="shared" si="19"/>
        <v>34</v>
      </c>
      <c r="B125" s="136" t="s">
        <v>1135</v>
      </c>
      <c r="C125" s="136"/>
      <c r="D125" s="136"/>
      <c r="E125" s="136"/>
      <c r="F125" s="109" t="s">
        <v>19</v>
      </c>
      <c r="G125" s="137">
        <v>45122.0</v>
      </c>
      <c r="H125" s="137"/>
      <c r="I125" s="109"/>
      <c r="J125" s="125" t="s">
        <v>505</v>
      </c>
      <c r="K125" s="125" t="s">
        <v>1136</v>
      </c>
      <c r="L125" s="109">
        <v>0.0</v>
      </c>
      <c r="M125" s="109">
        <v>0.0</v>
      </c>
      <c r="N125" s="109">
        <v>0.0</v>
      </c>
      <c r="O125" s="109">
        <v>0.0</v>
      </c>
      <c r="P125" s="109">
        <v>0.0</v>
      </c>
      <c r="Q125" s="109">
        <v>0.0</v>
      </c>
      <c r="R125" s="109">
        <v>0.0</v>
      </c>
      <c r="S125" s="109">
        <v>0.0</v>
      </c>
      <c r="T125" s="109">
        <v>0.0</v>
      </c>
      <c r="U125" s="109">
        <v>0.0</v>
      </c>
      <c r="V125" s="109">
        <v>0.0</v>
      </c>
      <c r="W125" s="109">
        <v>0.0</v>
      </c>
      <c r="X125" s="86">
        <f t="shared" si="18"/>
        <v>0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125">
        <f t="shared" si="19"/>
        <v>35</v>
      </c>
      <c r="B126" s="136" t="s">
        <v>1000</v>
      </c>
      <c r="C126" s="136"/>
      <c r="D126" s="136"/>
      <c r="E126" s="136"/>
      <c r="F126" s="109" t="s">
        <v>19</v>
      </c>
      <c r="G126" s="137">
        <v>45140.0</v>
      </c>
      <c r="H126" s="137"/>
      <c r="I126" s="109"/>
      <c r="J126" s="125" t="s">
        <v>1137</v>
      </c>
      <c r="K126" s="125" t="s">
        <v>1138</v>
      </c>
      <c r="L126" s="109">
        <v>1.0</v>
      </c>
      <c r="M126" s="109">
        <v>1.0</v>
      </c>
      <c r="N126" s="109">
        <v>1.0</v>
      </c>
      <c r="O126" s="109">
        <v>1.0</v>
      </c>
      <c r="P126" s="109">
        <v>1.0</v>
      </c>
      <c r="Q126" s="109">
        <v>1.0</v>
      </c>
      <c r="R126" s="109">
        <v>1.0</v>
      </c>
      <c r="S126" s="109">
        <v>1.0</v>
      </c>
      <c r="T126" s="109">
        <v>1.0</v>
      </c>
      <c r="U126" s="109">
        <v>1.0</v>
      </c>
      <c r="V126" s="109">
        <v>1.0</v>
      </c>
      <c r="W126" s="109">
        <v>1.0</v>
      </c>
      <c r="X126" s="86">
        <f t="shared" si="18"/>
        <v>12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125">
        <f t="shared" si="19"/>
        <v>36</v>
      </c>
      <c r="B127" s="136" t="s">
        <v>1139</v>
      </c>
      <c r="C127" s="136"/>
      <c r="D127" s="136"/>
      <c r="E127" s="136"/>
      <c r="F127" s="109" t="s">
        <v>18</v>
      </c>
      <c r="G127" s="137">
        <v>45281.0</v>
      </c>
      <c r="H127" s="137"/>
      <c r="I127" s="109"/>
      <c r="J127" s="125" t="s">
        <v>1010</v>
      </c>
      <c r="K127" s="125" t="s">
        <v>1102</v>
      </c>
      <c r="L127" s="109">
        <v>0.0</v>
      </c>
      <c r="M127" s="109">
        <v>1.0</v>
      </c>
      <c r="N127" s="109">
        <v>0.0</v>
      </c>
      <c r="O127" s="109">
        <v>1.0</v>
      </c>
      <c r="P127" s="109">
        <v>1.0</v>
      </c>
      <c r="Q127" s="109">
        <v>1.0</v>
      </c>
      <c r="R127" s="109">
        <v>1.0</v>
      </c>
      <c r="S127" s="109">
        <v>1.0</v>
      </c>
      <c r="T127" s="109">
        <v>1.0</v>
      </c>
      <c r="U127" s="109">
        <v>1.0</v>
      </c>
      <c r="V127" s="109">
        <v>1.0</v>
      </c>
      <c r="W127" s="109">
        <v>0.0</v>
      </c>
      <c r="X127" s="86">
        <f t="shared" si="18"/>
        <v>9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125">
        <f t="shared" si="19"/>
        <v>37</v>
      </c>
      <c r="B128" s="90" t="s">
        <v>1012</v>
      </c>
      <c r="C128" s="90"/>
      <c r="D128" s="90"/>
      <c r="E128" s="90"/>
      <c r="F128" s="109" t="s">
        <v>19</v>
      </c>
      <c r="G128" s="152">
        <v>45297.0</v>
      </c>
      <c r="H128" s="152"/>
      <c r="I128" s="109"/>
      <c r="J128" s="126" t="s">
        <v>1013</v>
      </c>
      <c r="K128" s="126" t="s">
        <v>1014</v>
      </c>
      <c r="L128" s="109">
        <v>1.0</v>
      </c>
      <c r="M128" s="109">
        <v>1.0</v>
      </c>
      <c r="N128" s="109">
        <v>1.0</v>
      </c>
      <c r="O128" s="109">
        <v>1.0</v>
      </c>
      <c r="P128" s="109">
        <v>1.0</v>
      </c>
      <c r="Q128" s="109">
        <v>1.0</v>
      </c>
      <c r="R128" s="109">
        <v>1.0</v>
      </c>
      <c r="S128" s="109">
        <v>1.0</v>
      </c>
      <c r="T128" s="109">
        <v>1.0</v>
      </c>
      <c r="U128" s="109">
        <v>1.0</v>
      </c>
      <c r="V128" s="109">
        <v>1.0</v>
      </c>
      <c r="W128" s="109">
        <v>0.0</v>
      </c>
      <c r="X128" s="86">
        <f t="shared" si="18"/>
        <v>11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125">
        <v>37.0</v>
      </c>
      <c r="B129" s="90" t="s">
        <v>1140</v>
      </c>
      <c r="C129" s="90"/>
      <c r="D129" s="90"/>
      <c r="E129" s="90"/>
      <c r="F129" s="109" t="s">
        <v>19</v>
      </c>
      <c r="G129" s="152">
        <v>45414.0</v>
      </c>
      <c r="H129" s="152"/>
      <c r="I129" s="109"/>
      <c r="J129" s="126" t="s">
        <v>1141</v>
      </c>
      <c r="K129" s="126" t="s">
        <v>1142</v>
      </c>
      <c r="L129" s="109">
        <v>1.0</v>
      </c>
      <c r="M129" s="109">
        <v>1.0</v>
      </c>
      <c r="N129" s="109">
        <v>1.0</v>
      </c>
      <c r="O129" s="109">
        <v>1.0</v>
      </c>
      <c r="P129" s="109">
        <v>1.0</v>
      </c>
      <c r="Q129" s="109">
        <v>1.0</v>
      </c>
      <c r="R129" s="109">
        <v>1.0</v>
      </c>
      <c r="S129" s="109">
        <v>1.0</v>
      </c>
      <c r="T129" s="109">
        <v>0.0</v>
      </c>
      <c r="U129" s="109">
        <v>0.0</v>
      </c>
      <c r="V129" s="109">
        <v>0.0</v>
      </c>
      <c r="W129" s="109">
        <v>1.0</v>
      </c>
      <c r="X129" s="86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125">
        <v>38.0</v>
      </c>
      <c r="B130" s="90" t="s">
        <v>1143</v>
      </c>
      <c r="C130" s="90"/>
      <c r="D130" s="90"/>
      <c r="E130" s="90"/>
      <c r="F130" s="109" t="s">
        <v>18</v>
      </c>
      <c r="G130" s="152">
        <v>43769.0</v>
      </c>
      <c r="H130" s="152"/>
      <c r="I130" s="109"/>
      <c r="J130" s="126" t="s">
        <v>1144</v>
      </c>
      <c r="K130" s="126" t="s">
        <v>1145</v>
      </c>
      <c r="L130" s="109">
        <v>0.0</v>
      </c>
      <c r="M130" s="109">
        <v>0.0</v>
      </c>
      <c r="N130" s="109">
        <v>1.0</v>
      </c>
      <c r="O130" s="109">
        <v>1.0</v>
      </c>
      <c r="P130" s="109">
        <v>1.0</v>
      </c>
      <c r="Q130" s="109">
        <v>1.0</v>
      </c>
      <c r="R130" s="109">
        <v>1.0</v>
      </c>
      <c r="S130" s="109">
        <v>1.0</v>
      </c>
      <c r="T130" s="109">
        <v>1.0</v>
      </c>
      <c r="U130" s="109">
        <v>1.0</v>
      </c>
      <c r="V130" s="109">
        <v>1.0</v>
      </c>
      <c r="W130" s="109">
        <v>1.0</v>
      </c>
      <c r="X130" s="86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125">
        <v>39.0</v>
      </c>
      <c r="B131" s="90"/>
      <c r="C131" s="90"/>
      <c r="D131" s="90"/>
      <c r="E131" s="90"/>
      <c r="F131" s="125"/>
      <c r="G131" s="152"/>
      <c r="H131" s="152"/>
      <c r="I131" s="109"/>
      <c r="J131" s="126"/>
      <c r="K131" s="126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86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125">
        <v>40.0</v>
      </c>
      <c r="B132" s="90"/>
      <c r="C132" s="90"/>
      <c r="D132" s="90"/>
      <c r="E132" s="90"/>
      <c r="F132" s="125"/>
      <c r="G132" s="152"/>
      <c r="H132" s="152"/>
      <c r="I132" s="109"/>
      <c r="J132" s="126"/>
      <c r="K132" s="126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86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125">
        <v>41.0</v>
      </c>
      <c r="B133" s="90"/>
      <c r="C133" s="90"/>
      <c r="D133" s="90"/>
      <c r="E133" s="90"/>
      <c r="F133" s="125"/>
      <c r="G133" s="152"/>
      <c r="H133" s="152"/>
      <c r="I133" s="109"/>
      <c r="J133" s="126"/>
      <c r="K133" s="126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86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125">
        <v>42.0</v>
      </c>
      <c r="B134" s="90"/>
      <c r="C134" s="90"/>
      <c r="D134" s="90"/>
      <c r="E134" s="90"/>
      <c r="F134" s="125"/>
      <c r="G134" s="152"/>
      <c r="H134" s="152"/>
      <c r="I134" s="109"/>
      <c r="J134" s="126"/>
      <c r="K134" s="126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86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125">
        <v>43.0</v>
      </c>
      <c r="B135" s="90"/>
      <c r="C135" s="90"/>
      <c r="D135" s="90"/>
      <c r="E135" s="90"/>
      <c r="F135" s="125"/>
      <c r="G135" s="152"/>
      <c r="H135" s="152"/>
      <c r="I135" s="109"/>
      <c r="J135" s="126"/>
      <c r="K135" s="126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86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125">
        <v>44.0</v>
      </c>
      <c r="B136" s="90"/>
      <c r="C136" s="90"/>
      <c r="D136" s="90"/>
      <c r="E136" s="90"/>
      <c r="F136" s="125"/>
      <c r="G136" s="152"/>
      <c r="H136" s="152"/>
      <c r="I136" s="109"/>
      <c r="J136" s="126"/>
      <c r="K136" s="126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86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125">
        <v>45.0</v>
      </c>
      <c r="B137" s="90"/>
      <c r="C137" s="90"/>
      <c r="D137" s="90"/>
      <c r="E137" s="90"/>
      <c r="F137" s="125"/>
      <c r="G137" s="152"/>
      <c r="H137" s="152"/>
      <c r="I137" s="109"/>
      <c r="J137" s="126"/>
      <c r="K137" s="126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86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125">
        <v>46.0</v>
      </c>
      <c r="B138" s="90"/>
      <c r="C138" s="90"/>
      <c r="D138" s="90"/>
      <c r="E138" s="90"/>
      <c r="F138" s="125"/>
      <c r="G138" s="152"/>
      <c r="H138" s="152"/>
      <c r="I138" s="109"/>
      <c r="J138" s="126"/>
      <c r="K138" s="126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86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125">
        <v>47.0</v>
      </c>
      <c r="B139" s="90"/>
      <c r="C139" s="90"/>
      <c r="D139" s="90"/>
      <c r="E139" s="90"/>
      <c r="F139" s="125"/>
      <c r="G139" s="152"/>
      <c r="H139" s="152"/>
      <c r="I139" s="109"/>
      <c r="J139" s="126"/>
      <c r="K139" s="126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86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125">
        <v>48.0</v>
      </c>
      <c r="B140" s="90"/>
      <c r="C140" s="90"/>
      <c r="D140" s="90"/>
      <c r="E140" s="90"/>
      <c r="F140" s="125"/>
      <c r="G140" s="152"/>
      <c r="H140" s="152"/>
      <c r="I140" s="109"/>
      <c r="J140" s="126"/>
      <c r="K140" s="126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86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125">
        <v>49.0</v>
      </c>
      <c r="B141" s="90"/>
      <c r="C141" s="90"/>
      <c r="D141" s="90"/>
      <c r="E141" s="90"/>
      <c r="F141" s="125"/>
      <c r="G141" s="152"/>
      <c r="H141" s="152"/>
      <c r="I141" s="109"/>
      <c r="J141" s="126"/>
      <c r="K141" s="126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86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153"/>
      <c r="B142" s="154" t="s">
        <v>35</v>
      </c>
      <c r="C142" s="26"/>
      <c r="D142" s="26"/>
      <c r="E142" s="26"/>
      <c r="F142" s="26"/>
      <c r="G142" s="26"/>
      <c r="H142" s="26"/>
      <c r="I142" s="26"/>
      <c r="J142" s="26"/>
      <c r="K142" s="7"/>
      <c r="L142" s="155">
        <f t="shared" ref="L142:X142" si="20">SUM(L92:L128)</f>
        <v>22</v>
      </c>
      <c r="M142" s="155">
        <f t="shared" si="20"/>
        <v>22</v>
      </c>
      <c r="N142" s="155">
        <f t="shared" si="20"/>
        <v>25</v>
      </c>
      <c r="O142" s="155">
        <f t="shared" si="20"/>
        <v>25</v>
      </c>
      <c r="P142" s="155">
        <f t="shared" si="20"/>
        <v>27</v>
      </c>
      <c r="Q142" s="155">
        <f t="shared" si="20"/>
        <v>27</v>
      </c>
      <c r="R142" s="155">
        <f t="shared" si="20"/>
        <v>29</v>
      </c>
      <c r="S142" s="155">
        <f t="shared" si="20"/>
        <v>25</v>
      </c>
      <c r="T142" s="155">
        <f t="shared" si="20"/>
        <v>28</v>
      </c>
      <c r="U142" s="155">
        <f t="shared" si="20"/>
        <v>26</v>
      </c>
      <c r="V142" s="155">
        <f t="shared" si="20"/>
        <v>28</v>
      </c>
      <c r="W142" s="155">
        <f t="shared" si="20"/>
        <v>25</v>
      </c>
      <c r="X142" s="112">
        <f t="shared" si="20"/>
        <v>289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116" t="s">
        <v>210</v>
      </c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50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118" t="s">
        <v>2</v>
      </c>
      <c r="B145" s="118" t="s">
        <v>211</v>
      </c>
      <c r="C145" s="119"/>
      <c r="D145" s="119"/>
      <c r="E145" s="119"/>
      <c r="F145" s="118" t="s">
        <v>130</v>
      </c>
      <c r="G145" s="118" t="s">
        <v>98</v>
      </c>
      <c r="H145" s="119"/>
      <c r="I145" s="120" t="s">
        <v>131</v>
      </c>
      <c r="J145" s="121" t="s">
        <v>132</v>
      </c>
      <c r="K145" s="7"/>
      <c r="L145" s="121" t="s">
        <v>212</v>
      </c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7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12"/>
      <c r="B146" s="12"/>
      <c r="C146" s="119"/>
      <c r="D146" s="119"/>
      <c r="E146" s="119"/>
      <c r="F146" s="12"/>
      <c r="G146" s="12"/>
      <c r="H146" s="119"/>
      <c r="I146" s="12"/>
      <c r="J146" s="122" t="s">
        <v>67</v>
      </c>
      <c r="K146" s="122" t="s">
        <v>134</v>
      </c>
      <c r="L146" s="122" t="s">
        <v>103</v>
      </c>
      <c r="M146" s="122" t="s">
        <v>104</v>
      </c>
      <c r="N146" s="122" t="s">
        <v>105</v>
      </c>
      <c r="O146" s="122" t="s">
        <v>106</v>
      </c>
      <c r="P146" s="122" t="s">
        <v>84</v>
      </c>
      <c r="Q146" s="122" t="s">
        <v>107</v>
      </c>
      <c r="R146" s="122" t="s">
        <v>108</v>
      </c>
      <c r="S146" s="122" t="s">
        <v>109</v>
      </c>
      <c r="T146" s="122" t="s">
        <v>110</v>
      </c>
      <c r="U146" s="122" t="s">
        <v>111</v>
      </c>
      <c r="V146" s="122" t="s">
        <v>112</v>
      </c>
      <c r="W146" s="122" t="s">
        <v>113</v>
      </c>
      <c r="X146" s="123" t="s">
        <v>35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133">
        <v>1.0</v>
      </c>
      <c r="B147" s="133">
        <v>2.0</v>
      </c>
      <c r="C147" s="133"/>
      <c r="D147" s="133"/>
      <c r="E147" s="133"/>
      <c r="F147" s="133">
        <v>3.0</v>
      </c>
      <c r="G147" s="133">
        <v>4.0</v>
      </c>
      <c r="H147" s="133"/>
      <c r="I147" s="133"/>
      <c r="J147" s="133">
        <v>5.0</v>
      </c>
      <c r="K147" s="133">
        <v>6.0</v>
      </c>
      <c r="L147" s="133">
        <v>7.0</v>
      </c>
      <c r="M147" s="133">
        <v>8.0</v>
      </c>
      <c r="N147" s="133">
        <v>9.0</v>
      </c>
      <c r="O147" s="133">
        <v>10.0</v>
      </c>
      <c r="P147" s="133">
        <v>11.0</v>
      </c>
      <c r="Q147" s="133">
        <v>12.0</v>
      </c>
      <c r="R147" s="133">
        <v>13.0</v>
      </c>
      <c r="S147" s="133">
        <v>14.0</v>
      </c>
      <c r="T147" s="133">
        <v>15.0</v>
      </c>
      <c r="U147" s="133">
        <v>16.0</v>
      </c>
      <c r="V147" s="133">
        <v>17.0</v>
      </c>
      <c r="W147" s="133">
        <v>18.0</v>
      </c>
      <c r="X147" s="11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125">
        <v>1.0</v>
      </c>
      <c r="B148" s="156" t="s">
        <v>1146</v>
      </c>
      <c r="C148" s="156"/>
      <c r="D148" s="156"/>
      <c r="E148" s="156"/>
      <c r="F148" s="199" t="s">
        <v>18</v>
      </c>
      <c r="G148" s="157">
        <v>40575.0</v>
      </c>
      <c r="H148" s="157"/>
      <c r="I148" s="109" t="str">
        <f>DATEDIF(G148,DATE(YEAR(TODAY())-1,12,31),"y") &amp; "tahun" &amp; DATEDIF(G148, today(), "ym") &amp; "bulan"</f>
        <v>14tahun4bulan</v>
      </c>
      <c r="J148" s="158" t="s">
        <v>1147</v>
      </c>
      <c r="K148" s="159" t="s">
        <v>1148</v>
      </c>
      <c r="L148" s="160">
        <v>0.0</v>
      </c>
      <c r="M148" s="160">
        <v>0.0</v>
      </c>
      <c r="N148" s="160">
        <v>0.0</v>
      </c>
      <c r="O148" s="160">
        <v>0.0</v>
      </c>
      <c r="P148" s="160">
        <v>0.0</v>
      </c>
      <c r="Q148" s="160">
        <v>0.0</v>
      </c>
      <c r="R148" s="160">
        <v>0.0</v>
      </c>
      <c r="S148" s="160">
        <v>0.0</v>
      </c>
      <c r="T148" s="160">
        <v>0.0</v>
      </c>
      <c r="U148" s="160">
        <v>0.0</v>
      </c>
      <c r="V148" s="160">
        <v>0.0</v>
      </c>
      <c r="W148" s="160">
        <v>0.0</v>
      </c>
      <c r="X148" s="86">
        <f t="shared" ref="X148:X223" si="21">SUM(L148:W148)</f>
        <v>0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125">
        <f t="shared" ref="A149:A234" si="22">A148+1</f>
        <v>2</v>
      </c>
      <c r="B149" s="156" t="s">
        <v>1149</v>
      </c>
      <c r="C149" s="156"/>
      <c r="D149" s="156"/>
      <c r="E149" s="156"/>
      <c r="F149" s="199" t="s">
        <v>18</v>
      </c>
      <c r="G149" s="157">
        <v>42044.0</v>
      </c>
      <c r="H149" s="157"/>
      <c r="I149" s="109"/>
      <c r="J149" s="161" t="s">
        <v>1150</v>
      </c>
      <c r="K149" s="161" t="s">
        <v>1151</v>
      </c>
      <c r="L149" s="160">
        <v>0.0</v>
      </c>
      <c r="M149" s="160">
        <v>0.0</v>
      </c>
      <c r="N149" s="160">
        <v>0.0</v>
      </c>
      <c r="O149" s="160">
        <v>0.0</v>
      </c>
      <c r="P149" s="160">
        <v>0.0</v>
      </c>
      <c r="Q149" s="160">
        <v>0.0</v>
      </c>
      <c r="R149" s="160">
        <v>0.0</v>
      </c>
      <c r="S149" s="160">
        <v>0.0</v>
      </c>
      <c r="T149" s="160">
        <v>0.0</v>
      </c>
      <c r="U149" s="160">
        <v>0.0</v>
      </c>
      <c r="V149" s="160">
        <v>0.0</v>
      </c>
      <c r="W149" s="160">
        <v>0.0</v>
      </c>
      <c r="X149" s="86">
        <f t="shared" si="21"/>
        <v>0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125">
        <f t="shared" si="22"/>
        <v>3</v>
      </c>
      <c r="B150" s="156" t="s">
        <v>1152</v>
      </c>
      <c r="C150" s="156"/>
      <c r="D150" s="156"/>
      <c r="E150" s="156"/>
      <c r="F150" s="199" t="s">
        <v>19</v>
      </c>
      <c r="G150" s="157">
        <v>41699.0</v>
      </c>
      <c r="H150" s="157"/>
      <c r="I150" s="109"/>
      <c r="J150" s="161" t="s">
        <v>1153</v>
      </c>
      <c r="K150" s="161"/>
      <c r="L150" s="160">
        <v>0.0</v>
      </c>
      <c r="M150" s="160">
        <v>0.0</v>
      </c>
      <c r="N150" s="160">
        <v>0.0</v>
      </c>
      <c r="O150" s="160">
        <v>0.0</v>
      </c>
      <c r="P150" s="160">
        <v>0.0</v>
      </c>
      <c r="Q150" s="160">
        <v>0.0</v>
      </c>
      <c r="R150" s="160">
        <v>0.0</v>
      </c>
      <c r="S150" s="160">
        <v>0.0</v>
      </c>
      <c r="T150" s="160">
        <v>0.0</v>
      </c>
      <c r="U150" s="160">
        <v>0.0</v>
      </c>
      <c r="V150" s="160">
        <v>0.0</v>
      </c>
      <c r="W150" s="160">
        <v>0.0</v>
      </c>
      <c r="X150" s="86">
        <f t="shared" si="21"/>
        <v>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125">
        <f t="shared" si="22"/>
        <v>4</v>
      </c>
      <c r="B151" s="156" t="s">
        <v>1154</v>
      </c>
      <c r="C151" s="156"/>
      <c r="D151" s="156"/>
      <c r="E151" s="156"/>
      <c r="F151" s="199" t="s">
        <v>19</v>
      </c>
      <c r="G151" s="157">
        <v>41102.0</v>
      </c>
      <c r="H151" s="157"/>
      <c r="I151" s="109"/>
      <c r="J151" s="161" t="s">
        <v>1155</v>
      </c>
      <c r="K151" s="161" t="s">
        <v>1156</v>
      </c>
      <c r="L151" s="160">
        <v>0.0</v>
      </c>
      <c r="M151" s="160">
        <v>0.0</v>
      </c>
      <c r="N151" s="160">
        <v>0.0</v>
      </c>
      <c r="O151" s="160">
        <v>0.0</v>
      </c>
      <c r="P151" s="160">
        <v>0.0</v>
      </c>
      <c r="Q151" s="160">
        <v>0.0</v>
      </c>
      <c r="R151" s="160">
        <v>0.0</v>
      </c>
      <c r="S151" s="160">
        <v>0.0</v>
      </c>
      <c r="T151" s="160">
        <v>0.0</v>
      </c>
      <c r="U151" s="160">
        <v>0.0</v>
      </c>
      <c r="V151" s="160">
        <v>0.0</v>
      </c>
      <c r="W151" s="160">
        <v>0.0</v>
      </c>
      <c r="X151" s="86">
        <f t="shared" si="21"/>
        <v>0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125">
        <f t="shared" si="22"/>
        <v>5</v>
      </c>
      <c r="B152" s="156" t="s">
        <v>1157</v>
      </c>
      <c r="C152" s="156"/>
      <c r="D152" s="156"/>
      <c r="E152" s="156"/>
      <c r="F152" s="199" t="s">
        <v>18</v>
      </c>
      <c r="G152" s="157">
        <v>42917.0</v>
      </c>
      <c r="H152" s="157"/>
      <c r="I152" s="109"/>
      <c r="J152" s="161" t="s">
        <v>1155</v>
      </c>
      <c r="K152" s="161" t="s">
        <v>1156</v>
      </c>
      <c r="L152" s="160">
        <v>0.0</v>
      </c>
      <c r="M152" s="160">
        <v>0.0</v>
      </c>
      <c r="N152" s="160">
        <v>0.0</v>
      </c>
      <c r="O152" s="160">
        <v>0.0</v>
      </c>
      <c r="P152" s="160">
        <v>0.0</v>
      </c>
      <c r="Q152" s="160">
        <v>0.0</v>
      </c>
      <c r="R152" s="160">
        <v>0.0</v>
      </c>
      <c r="S152" s="160">
        <v>0.0</v>
      </c>
      <c r="T152" s="160">
        <v>0.0</v>
      </c>
      <c r="U152" s="160">
        <v>0.0</v>
      </c>
      <c r="V152" s="160">
        <v>0.0</v>
      </c>
      <c r="W152" s="160">
        <v>0.0</v>
      </c>
      <c r="X152" s="86">
        <f t="shared" si="21"/>
        <v>0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125">
        <f t="shared" si="22"/>
        <v>6</v>
      </c>
      <c r="B153" s="156" t="s">
        <v>1158</v>
      </c>
      <c r="C153" s="156"/>
      <c r="D153" s="156"/>
      <c r="E153" s="156"/>
      <c r="F153" s="199" t="s">
        <v>18</v>
      </c>
      <c r="G153" s="157">
        <v>42239.0</v>
      </c>
      <c r="H153" s="157"/>
      <c r="I153" s="109"/>
      <c r="J153" s="161" t="s">
        <v>1159</v>
      </c>
      <c r="K153" s="161" t="s">
        <v>1160</v>
      </c>
      <c r="L153" s="160">
        <v>0.0</v>
      </c>
      <c r="M153" s="160">
        <v>0.0</v>
      </c>
      <c r="N153" s="160">
        <v>0.0</v>
      </c>
      <c r="O153" s="160">
        <v>0.0</v>
      </c>
      <c r="P153" s="160">
        <v>0.0</v>
      </c>
      <c r="Q153" s="160">
        <v>0.0</v>
      </c>
      <c r="R153" s="160">
        <v>0.0</v>
      </c>
      <c r="S153" s="160">
        <v>0.0</v>
      </c>
      <c r="T153" s="160">
        <v>0.0</v>
      </c>
      <c r="U153" s="160">
        <v>0.0</v>
      </c>
      <c r="V153" s="160">
        <v>0.0</v>
      </c>
      <c r="W153" s="160">
        <v>0.0</v>
      </c>
      <c r="X153" s="86">
        <f t="shared" si="21"/>
        <v>0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125">
        <f t="shared" si="22"/>
        <v>7</v>
      </c>
      <c r="B154" s="156" t="s">
        <v>1161</v>
      </c>
      <c r="C154" s="156"/>
      <c r="D154" s="156"/>
      <c r="E154" s="156"/>
      <c r="F154" s="199" t="s">
        <v>18</v>
      </c>
      <c r="G154" s="157">
        <v>41219.0</v>
      </c>
      <c r="H154" s="157"/>
      <c r="I154" s="109"/>
      <c r="J154" s="161" t="s">
        <v>1162</v>
      </c>
      <c r="K154" s="161" t="s">
        <v>1163</v>
      </c>
      <c r="L154" s="160">
        <v>0.0</v>
      </c>
      <c r="M154" s="160">
        <v>0.0</v>
      </c>
      <c r="N154" s="160">
        <v>0.0</v>
      </c>
      <c r="O154" s="160">
        <v>0.0</v>
      </c>
      <c r="P154" s="160">
        <v>0.0</v>
      </c>
      <c r="Q154" s="160">
        <v>0.0</v>
      </c>
      <c r="R154" s="160">
        <v>0.0</v>
      </c>
      <c r="S154" s="160">
        <v>0.0</v>
      </c>
      <c r="T154" s="160">
        <v>0.0</v>
      </c>
      <c r="U154" s="160">
        <v>0.0</v>
      </c>
      <c r="V154" s="160">
        <v>0.0</v>
      </c>
      <c r="W154" s="160">
        <v>0.0</v>
      </c>
      <c r="X154" s="86">
        <f t="shared" si="21"/>
        <v>0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125">
        <f t="shared" si="22"/>
        <v>8</v>
      </c>
      <c r="B155" s="156" t="s">
        <v>1164</v>
      </c>
      <c r="C155" s="156"/>
      <c r="D155" s="156"/>
      <c r="E155" s="156"/>
      <c r="F155" s="199" t="s">
        <v>19</v>
      </c>
      <c r="G155" s="157">
        <v>41154.0</v>
      </c>
      <c r="H155" s="157"/>
      <c r="I155" s="109"/>
      <c r="J155" s="161" t="s">
        <v>1165</v>
      </c>
      <c r="K155" s="161" t="s">
        <v>1166</v>
      </c>
      <c r="L155" s="160">
        <v>0.0</v>
      </c>
      <c r="M155" s="160">
        <v>0.0</v>
      </c>
      <c r="N155" s="160">
        <v>0.0</v>
      </c>
      <c r="O155" s="160">
        <v>0.0</v>
      </c>
      <c r="P155" s="160">
        <v>0.0</v>
      </c>
      <c r="Q155" s="160">
        <v>0.0</v>
      </c>
      <c r="R155" s="160">
        <v>0.0</v>
      </c>
      <c r="S155" s="160">
        <v>0.0</v>
      </c>
      <c r="T155" s="160">
        <v>0.0</v>
      </c>
      <c r="U155" s="160">
        <v>0.0</v>
      </c>
      <c r="V155" s="160">
        <v>0.0</v>
      </c>
      <c r="W155" s="160">
        <v>0.0</v>
      </c>
      <c r="X155" s="86">
        <f t="shared" si="21"/>
        <v>0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125">
        <f t="shared" si="22"/>
        <v>9</v>
      </c>
      <c r="B156" s="156" t="s">
        <v>1167</v>
      </c>
      <c r="C156" s="156"/>
      <c r="D156" s="156"/>
      <c r="E156" s="156"/>
      <c r="F156" s="199" t="s">
        <v>18</v>
      </c>
      <c r="G156" s="157">
        <v>41960.0</v>
      </c>
      <c r="H156" s="157"/>
      <c r="I156" s="109"/>
      <c r="J156" s="161" t="s">
        <v>1168</v>
      </c>
      <c r="K156" s="161" t="s">
        <v>1169</v>
      </c>
      <c r="L156" s="160">
        <v>0.0</v>
      </c>
      <c r="M156" s="160">
        <v>0.0</v>
      </c>
      <c r="N156" s="160">
        <v>0.0</v>
      </c>
      <c r="O156" s="160">
        <v>0.0</v>
      </c>
      <c r="P156" s="160">
        <v>0.0</v>
      </c>
      <c r="Q156" s="160">
        <v>0.0</v>
      </c>
      <c r="R156" s="160">
        <v>0.0</v>
      </c>
      <c r="S156" s="160">
        <v>0.0</v>
      </c>
      <c r="T156" s="160">
        <v>0.0</v>
      </c>
      <c r="U156" s="160">
        <v>0.0</v>
      </c>
      <c r="V156" s="160">
        <v>0.0</v>
      </c>
      <c r="W156" s="160">
        <v>0.0</v>
      </c>
      <c r="X156" s="86">
        <f t="shared" si="21"/>
        <v>0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125">
        <f t="shared" si="22"/>
        <v>10</v>
      </c>
      <c r="B157" s="156" t="s">
        <v>1170</v>
      </c>
      <c r="C157" s="156"/>
      <c r="D157" s="156"/>
      <c r="E157" s="156"/>
      <c r="F157" s="199" t="s">
        <v>18</v>
      </c>
      <c r="G157" s="162">
        <v>42766.0</v>
      </c>
      <c r="H157" s="162"/>
      <c r="I157" s="109"/>
      <c r="J157" s="161" t="s">
        <v>1168</v>
      </c>
      <c r="K157" s="161" t="s">
        <v>1171</v>
      </c>
      <c r="L157" s="160">
        <v>0.0</v>
      </c>
      <c r="M157" s="160">
        <v>0.0</v>
      </c>
      <c r="N157" s="160">
        <v>0.0</v>
      </c>
      <c r="O157" s="160">
        <v>0.0</v>
      </c>
      <c r="P157" s="160">
        <v>0.0</v>
      </c>
      <c r="Q157" s="160">
        <v>0.0</v>
      </c>
      <c r="R157" s="160">
        <v>0.0</v>
      </c>
      <c r="S157" s="160">
        <v>0.0</v>
      </c>
      <c r="T157" s="160">
        <v>0.0</v>
      </c>
      <c r="U157" s="160">
        <v>0.0</v>
      </c>
      <c r="V157" s="160">
        <v>0.0</v>
      </c>
      <c r="W157" s="160">
        <v>0.0</v>
      </c>
      <c r="X157" s="86">
        <f t="shared" si="21"/>
        <v>0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125">
        <f t="shared" si="22"/>
        <v>11</v>
      </c>
      <c r="B158" s="163" t="s">
        <v>1172</v>
      </c>
      <c r="C158" s="161"/>
      <c r="D158" s="161"/>
      <c r="E158" s="161"/>
      <c r="F158" s="200" t="s">
        <v>18</v>
      </c>
      <c r="G158" s="164">
        <v>42446.0</v>
      </c>
      <c r="H158" s="164"/>
      <c r="I158" s="109"/>
      <c r="J158" s="161" t="s">
        <v>1057</v>
      </c>
      <c r="K158" s="161" t="s">
        <v>1058</v>
      </c>
      <c r="L158" s="160">
        <v>0.0</v>
      </c>
      <c r="M158" s="160">
        <v>0.0</v>
      </c>
      <c r="N158" s="160">
        <v>0.0</v>
      </c>
      <c r="O158" s="160">
        <v>0.0</v>
      </c>
      <c r="P158" s="160">
        <v>0.0</v>
      </c>
      <c r="Q158" s="160">
        <v>0.0</v>
      </c>
      <c r="R158" s="160">
        <v>0.0</v>
      </c>
      <c r="S158" s="160">
        <v>0.0</v>
      </c>
      <c r="T158" s="160">
        <v>0.0</v>
      </c>
      <c r="U158" s="160">
        <v>0.0</v>
      </c>
      <c r="V158" s="160">
        <v>0.0</v>
      </c>
      <c r="W158" s="160">
        <v>0.0</v>
      </c>
      <c r="X158" s="86">
        <f t="shared" si="21"/>
        <v>0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125">
        <f t="shared" si="22"/>
        <v>12</v>
      </c>
      <c r="B159" s="156" t="s">
        <v>1173</v>
      </c>
      <c r="C159" s="156"/>
      <c r="D159" s="156"/>
      <c r="E159" s="156"/>
      <c r="F159" s="199" t="s">
        <v>18</v>
      </c>
      <c r="G159" s="162">
        <v>41728.0</v>
      </c>
      <c r="H159" s="162"/>
      <c r="I159" s="109"/>
      <c r="J159" s="156" t="s">
        <v>820</v>
      </c>
      <c r="K159" s="156" t="s">
        <v>477</v>
      </c>
      <c r="L159" s="160">
        <v>0.0</v>
      </c>
      <c r="M159" s="160">
        <v>0.0</v>
      </c>
      <c r="N159" s="160">
        <v>0.0</v>
      </c>
      <c r="O159" s="160">
        <v>0.0</v>
      </c>
      <c r="P159" s="160">
        <v>0.0</v>
      </c>
      <c r="Q159" s="160">
        <v>0.0</v>
      </c>
      <c r="R159" s="160">
        <v>0.0</v>
      </c>
      <c r="S159" s="160">
        <v>0.0</v>
      </c>
      <c r="T159" s="160">
        <v>0.0</v>
      </c>
      <c r="U159" s="160">
        <v>0.0</v>
      </c>
      <c r="V159" s="160">
        <v>0.0</v>
      </c>
      <c r="W159" s="160">
        <v>0.0</v>
      </c>
      <c r="X159" s="86">
        <f t="shared" si="21"/>
        <v>0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125">
        <f t="shared" si="22"/>
        <v>13</v>
      </c>
      <c r="B160" s="156" t="s">
        <v>1174</v>
      </c>
      <c r="C160" s="156"/>
      <c r="D160" s="156"/>
      <c r="E160" s="156"/>
      <c r="F160" s="199" t="s">
        <v>19</v>
      </c>
      <c r="G160" s="162">
        <v>42531.0</v>
      </c>
      <c r="H160" s="162"/>
      <c r="I160" s="109"/>
      <c r="J160" s="156" t="s">
        <v>820</v>
      </c>
      <c r="K160" s="156" t="s">
        <v>477</v>
      </c>
      <c r="L160" s="160">
        <v>0.0</v>
      </c>
      <c r="M160" s="160">
        <v>0.0</v>
      </c>
      <c r="N160" s="160">
        <v>0.0</v>
      </c>
      <c r="O160" s="160">
        <v>0.0</v>
      </c>
      <c r="P160" s="160">
        <v>0.0</v>
      </c>
      <c r="Q160" s="160">
        <v>0.0</v>
      </c>
      <c r="R160" s="160">
        <v>0.0</v>
      </c>
      <c r="S160" s="160">
        <v>0.0</v>
      </c>
      <c r="T160" s="160">
        <v>0.0</v>
      </c>
      <c r="U160" s="160">
        <v>0.0</v>
      </c>
      <c r="V160" s="160">
        <v>0.0</v>
      </c>
      <c r="W160" s="160">
        <v>0.0</v>
      </c>
      <c r="X160" s="86">
        <f t="shared" si="21"/>
        <v>0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125">
        <f t="shared" si="22"/>
        <v>14</v>
      </c>
      <c r="B161" s="156" t="s">
        <v>1175</v>
      </c>
      <c r="C161" s="156"/>
      <c r="D161" s="156"/>
      <c r="E161" s="156"/>
      <c r="F161" s="199" t="s">
        <v>18</v>
      </c>
      <c r="G161" s="162">
        <v>42257.0</v>
      </c>
      <c r="H161" s="162"/>
      <c r="I161" s="109"/>
      <c r="J161" s="156" t="s">
        <v>1176</v>
      </c>
      <c r="K161" s="156" t="s">
        <v>1177</v>
      </c>
      <c r="L161" s="160">
        <v>0.0</v>
      </c>
      <c r="M161" s="160">
        <v>0.0</v>
      </c>
      <c r="N161" s="160">
        <v>0.0</v>
      </c>
      <c r="O161" s="160">
        <v>0.0</v>
      </c>
      <c r="P161" s="160">
        <v>0.0</v>
      </c>
      <c r="Q161" s="160">
        <v>0.0</v>
      </c>
      <c r="R161" s="160">
        <v>0.0</v>
      </c>
      <c r="S161" s="160">
        <v>0.0</v>
      </c>
      <c r="T161" s="160">
        <v>0.0</v>
      </c>
      <c r="U161" s="160">
        <v>0.0</v>
      </c>
      <c r="V161" s="160">
        <v>0.0</v>
      </c>
      <c r="W161" s="160">
        <v>0.0</v>
      </c>
      <c r="X161" s="86">
        <f t="shared" si="21"/>
        <v>0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125">
        <f t="shared" si="22"/>
        <v>15</v>
      </c>
      <c r="B162" s="156" t="s">
        <v>1178</v>
      </c>
      <c r="C162" s="156"/>
      <c r="D162" s="156"/>
      <c r="E162" s="156"/>
      <c r="F162" s="199" t="s">
        <v>18</v>
      </c>
      <c r="G162" s="162">
        <v>43327.0</v>
      </c>
      <c r="H162" s="162"/>
      <c r="I162" s="109"/>
      <c r="J162" s="156" t="s">
        <v>1179</v>
      </c>
      <c r="K162" s="156" t="s">
        <v>1180</v>
      </c>
      <c r="L162" s="160">
        <v>0.0</v>
      </c>
      <c r="M162" s="160">
        <v>0.0</v>
      </c>
      <c r="N162" s="160">
        <v>0.0</v>
      </c>
      <c r="O162" s="160">
        <v>0.0</v>
      </c>
      <c r="P162" s="160">
        <v>0.0</v>
      </c>
      <c r="Q162" s="160">
        <v>0.0</v>
      </c>
      <c r="R162" s="160">
        <v>0.0</v>
      </c>
      <c r="S162" s="160">
        <v>0.0</v>
      </c>
      <c r="T162" s="160">
        <v>0.0</v>
      </c>
      <c r="U162" s="160">
        <v>0.0</v>
      </c>
      <c r="V162" s="160">
        <v>0.0</v>
      </c>
      <c r="W162" s="160">
        <v>0.0</v>
      </c>
      <c r="X162" s="86">
        <f t="shared" si="21"/>
        <v>0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125">
        <f t="shared" si="22"/>
        <v>16</v>
      </c>
      <c r="B163" s="156" t="s">
        <v>1181</v>
      </c>
      <c r="C163" s="156"/>
      <c r="D163" s="156"/>
      <c r="E163" s="156"/>
      <c r="F163" s="199" t="s">
        <v>19</v>
      </c>
      <c r="G163" s="162">
        <v>41599.0</v>
      </c>
      <c r="H163" s="162"/>
      <c r="I163" s="109"/>
      <c r="J163" s="156" t="s">
        <v>1119</v>
      </c>
      <c r="K163" s="156" t="s">
        <v>1120</v>
      </c>
      <c r="L163" s="160">
        <v>0.0</v>
      </c>
      <c r="M163" s="160">
        <v>0.0</v>
      </c>
      <c r="N163" s="160">
        <v>0.0</v>
      </c>
      <c r="O163" s="160">
        <v>0.0</v>
      </c>
      <c r="P163" s="160">
        <v>0.0</v>
      </c>
      <c r="Q163" s="160">
        <v>0.0</v>
      </c>
      <c r="R163" s="160">
        <v>0.0</v>
      </c>
      <c r="S163" s="160">
        <v>0.0</v>
      </c>
      <c r="T163" s="160">
        <v>0.0</v>
      </c>
      <c r="U163" s="160">
        <v>0.0</v>
      </c>
      <c r="V163" s="160">
        <v>0.0</v>
      </c>
      <c r="W163" s="160">
        <v>0.0</v>
      </c>
      <c r="X163" s="86">
        <f t="shared" si="21"/>
        <v>0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125">
        <f t="shared" si="22"/>
        <v>17</v>
      </c>
      <c r="B164" s="156" t="s">
        <v>1182</v>
      </c>
      <c r="C164" s="156"/>
      <c r="D164" s="156"/>
      <c r="E164" s="156"/>
      <c r="F164" s="199" t="s">
        <v>18</v>
      </c>
      <c r="G164" s="162">
        <v>42141.0</v>
      </c>
      <c r="H164" s="162"/>
      <c r="I164" s="109"/>
      <c r="J164" s="156" t="s">
        <v>1183</v>
      </c>
      <c r="K164" s="156" t="s">
        <v>1184</v>
      </c>
      <c r="L164" s="160">
        <v>0.0</v>
      </c>
      <c r="M164" s="160">
        <v>0.0</v>
      </c>
      <c r="N164" s="160">
        <v>0.0</v>
      </c>
      <c r="O164" s="160">
        <v>0.0</v>
      </c>
      <c r="P164" s="160">
        <v>0.0</v>
      </c>
      <c r="Q164" s="160">
        <v>0.0</v>
      </c>
      <c r="R164" s="160">
        <v>0.0</v>
      </c>
      <c r="S164" s="160">
        <v>0.0</v>
      </c>
      <c r="T164" s="160">
        <v>0.0</v>
      </c>
      <c r="U164" s="160">
        <v>0.0</v>
      </c>
      <c r="V164" s="160">
        <v>0.0</v>
      </c>
      <c r="W164" s="160">
        <v>0.0</v>
      </c>
      <c r="X164" s="86">
        <f t="shared" si="21"/>
        <v>0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125">
        <f t="shared" si="22"/>
        <v>18</v>
      </c>
      <c r="B165" s="156" t="s">
        <v>1185</v>
      </c>
      <c r="C165" s="156"/>
      <c r="D165" s="156"/>
      <c r="E165" s="156"/>
      <c r="F165" s="199" t="s">
        <v>19</v>
      </c>
      <c r="G165" s="162">
        <v>41019.0</v>
      </c>
      <c r="H165" s="162"/>
      <c r="I165" s="109"/>
      <c r="J165" s="156" t="s">
        <v>468</v>
      </c>
      <c r="K165" s="156" t="s">
        <v>1186</v>
      </c>
      <c r="L165" s="160">
        <v>0.0</v>
      </c>
      <c r="M165" s="160">
        <v>0.0</v>
      </c>
      <c r="N165" s="160">
        <v>0.0</v>
      </c>
      <c r="O165" s="160">
        <v>0.0</v>
      </c>
      <c r="P165" s="160">
        <v>0.0</v>
      </c>
      <c r="Q165" s="160">
        <v>0.0</v>
      </c>
      <c r="R165" s="160">
        <v>0.0</v>
      </c>
      <c r="S165" s="160">
        <v>0.0</v>
      </c>
      <c r="T165" s="160">
        <v>0.0</v>
      </c>
      <c r="U165" s="160">
        <v>0.0</v>
      </c>
      <c r="V165" s="160">
        <v>0.0</v>
      </c>
      <c r="W165" s="160">
        <v>0.0</v>
      </c>
      <c r="X165" s="86">
        <f t="shared" si="21"/>
        <v>0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125">
        <f t="shared" si="22"/>
        <v>19</v>
      </c>
      <c r="B166" s="156" t="s">
        <v>1187</v>
      </c>
      <c r="C166" s="156"/>
      <c r="D166" s="156"/>
      <c r="E166" s="156"/>
      <c r="F166" s="199" t="s">
        <v>19</v>
      </c>
      <c r="G166" s="162">
        <v>42920.0</v>
      </c>
      <c r="H166" s="162"/>
      <c r="I166" s="109"/>
      <c r="J166" s="156" t="s">
        <v>468</v>
      </c>
      <c r="K166" s="156" t="s">
        <v>1186</v>
      </c>
      <c r="L166" s="160">
        <v>0.0</v>
      </c>
      <c r="M166" s="160">
        <v>0.0</v>
      </c>
      <c r="N166" s="160">
        <v>0.0</v>
      </c>
      <c r="O166" s="160">
        <v>0.0</v>
      </c>
      <c r="P166" s="160">
        <v>0.0</v>
      </c>
      <c r="Q166" s="160">
        <v>0.0</v>
      </c>
      <c r="R166" s="160">
        <v>0.0</v>
      </c>
      <c r="S166" s="160">
        <v>0.0</v>
      </c>
      <c r="T166" s="160">
        <v>0.0</v>
      </c>
      <c r="U166" s="160">
        <v>0.0</v>
      </c>
      <c r="V166" s="160">
        <v>0.0</v>
      </c>
      <c r="W166" s="160">
        <v>0.0</v>
      </c>
      <c r="X166" s="86">
        <f t="shared" si="21"/>
        <v>0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125">
        <f t="shared" si="22"/>
        <v>20</v>
      </c>
      <c r="B167" s="156" t="s">
        <v>1188</v>
      </c>
      <c r="C167" s="156"/>
      <c r="D167" s="156"/>
      <c r="E167" s="156"/>
      <c r="F167" s="199" t="s">
        <v>19</v>
      </c>
      <c r="G167" s="162">
        <v>41514.0</v>
      </c>
      <c r="H167" s="162"/>
      <c r="I167" s="109"/>
      <c r="J167" s="156" t="s">
        <v>1082</v>
      </c>
      <c r="K167" s="156" t="s">
        <v>1083</v>
      </c>
      <c r="L167" s="160">
        <v>0.0</v>
      </c>
      <c r="M167" s="160">
        <v>0.0</v>
      </c>
      <c r="N167" s="160">
        <v>0.0</v>
      </c>
      <c r="O167" s="160">
        <v>0.0</v>
      </c>
      <c r="P167" s="160">
        <v>0.0</v>
      </c>
      <c r="Q167" s="160">
        <v>0.0</v>
      </c>
      <c r="R167" s="160">
        <v>0.0</v>
      </c>
      <c r="S167" s="160">
        <v>0.0</v>
      </c>
      <c r="T167" s="160">
        <v>0.0</v>
      </c>
      <c r="U167" s="160">
        <v>0.0</v>
      </c>
      <c r="V167" s="160">
        <v>0.0</v>
      </c>
      <c r="W167" s="160">
        <v>0.0</v>
      </c>
      <c r="X167" s="86">
        <f t="shared" si="21"/>
        <v>0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125">
        <f t="shared" si="22"/>
        <v>21</v>
      </c>
      <c r="B168" s="156" t="s">
        <v>1189</v>
      </c>
      <c r="C168" s="156"/>
      <c r="D168" s="156"/>
      <c r="E168" s="156"/>
      <c r="F168" s="199" t="s">
        <v>19</v>
      </c>
      <c r="G168" s="162">
        <v>41452.0</v>
      </c>
      <c r="H168" s="162"/>
      <c r="I168" s="109"/>
      <c r="J168" s="156" t="s">
        <v>1190</v>
      </c>
      <c r="K168" s="156" t="s">
        <v>1052</v>
      </c>
      <c r="L168" s="160">
        <v>0.0</v>
      </c>
      <c r="M168" s="160">
        <v>0.0</v>
      </c>
      <c r="N168" s="160">
        <v>0.0</v>
      </c>
      <c r="O168" s="160">
        <v>0.0</v>
      </c>
      <c r="P168" s="160">
        <v>0.0</v>
      </c>
      <c r="Q168" s="160">
        <v>0.0</v>
      </c>
      <c r="R168" s="160">
        <v>0.0</v>
      </c>
      <c r="S168" s="160">
        <v>0.0</v>
      </c>
      <c r="T168" s="160">
        <v>0.0</v>
      </c>
      <c r="U168" s="160">
        <v>0.0</v>
      </c>
      <c r="V168" s="160">
        <v>0.0</v>
      </c>
      <c r="W168" s="160">
        <v>0.0</v>
      </c>
      <c r="X168" s="86">
        <f t="shared" si="21"/>
        <v>0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125">
        <f t="shared" si="22"/>
        <v>22</v>
      </c>
      <c r="B169" s="156" t="s">
        <v>1191</v>
      </c>
      <c r="C169" s="156"/>
      <c r="D169" s="156"/>
      <c r="E169" s="156"/>
      <c r="F169" s="199" t="s">
        <v>18</v>
      </c>
      <c r="G169" s="157">
        <v>41113.0</v>
      </c>
      <c r="H169" s="157"/>
      <c r="I169" s="109"/>
      <c r="J169" s="156" t="s">
        <v>1192</v>
      </c>
      <c r="K169" s="156" t="s">
        <v>1193</v>
      </c>
      <c r="L169" s="160">
        <v>0.0</v>
      </c>
      <c r="M169" s="160">
        <v>0.0</v>
      </c>
      <c r="N169" s="160">
        <v>0.0</v>
      </c>
      <c r="O169" s="160">
        <v>0.0</v>
      </c>
      <c r="P169" s="160">
        <v>0.0</v>
      </c>
      <c r="Q169" s="160">
        <v>0.0</v>
      </c>
      <c r="R169" s="160">
        <v>0.0</v>
      </c>
      <c r="S169" s="160">
        <v>0.0</v>
      </c>
      <c r="T169" s="160">
        <v>0.0</v>
      </c>
      <c r="U169" s="160">
        <v>0.0</v>
      </c>
      <c r="V169" s="160">
        <v>0.0</v>
      </c>
      <c r="W169" s="160">
        <v>0.0</v>
      </c>
      <c r="X169" s="86">
        <f t="shared" si="21"/>
        <v>0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125">
        <f t="shared" si="22"/>
        <v>23</v>
      </c>
      <c r="B170" s="156" t="s">
        <v>1194</v>
      </c>
      <c r="C170" s="156"/>
      <c r="D170" s="156"/>
      <c r="E170" s="156"/>
      <c r="F170" s="199" t="s">
        <v>18</v>
      </c>
      <c r="G170" s="162">
        <v>42453.0</v>
      </c>
      <c r="H170" s="162"/>
      <c r="I170" s="109"/>
      <c r="J170" s="156" t="s">
        <v>1192</v>
      </c>
      <c r="K170" s="156" t="s">
        <v>1193</v>
      </c>
      <c r="L170" s="160">
        <v>0.0</v>
      </c>
      <c r="M170" s="160">
        <v>0.0</v>
      </c>
      <c r="N170" s="160">
        <v>0.0</v>
      </c>
      <c r="O170" s="160">
        <v>0.0</v>
      </c>
      <c r="P170" s="160">
        <v>0.0</v>
      </c>
      <c r="Q170" s="160">
        <v>0.0</v>
      </c>
      <c r="R170" s="160">
        <v>0.0</v>
      </c>
      <c r="S170" s="160">
        <v>0.0</v>
      </c>
      <c r="T170" s="160">
        <v>0.0</v>
      </c>
      <c r="U170" s="160">
        <v>0.0</v>
      </c>
      <c r="V170" s="160">
        <v>0.0</v>
      </c>
      <c r="W170" s="160">
        <v>0.0</v>
      </c>
      <c r="X170" s="86">
        <f t="shared" si="21"/>
        <v>0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125">
        <f t="shared" si="22"/>
        <v>24</v>
      </c>
      <c r="B171" s="156" t="s">
        <v>1195</v>
      </c>
      <c r="C171" s="156"/>
      <c r="D171" s="156"/>
      <c r="E171" s="156"/>
      <c r="F171" s="199" t="s">
        <v>18</v>
      </c>
      <c r="G171" s="162">
        <v>41903.0</v>
      </c>
      <c r="H171" s="162"/>
      <c r="I171" s="109"/>
      <c r="J171" s="156" t="s">
        <v>1196</v>
      </c>
      <c r="K171" s="156" t="s">
        <v>694</v>
      </c>
      <c r="L171" s="160">
        <v>0.0</v>
      </c>
      <c r="M171" s="160">
        <v>0.0</v>
      </c>
      <c r="N171" s="160">
        <v>0.0</v>
      </c>
      <c r="O171" s="160">
        <v>0.0</v>
      </c>
      <c r="P171" s="160">
        <v>0.0</v>
      </c>
      <c r="Q171" s="160">
        <v>0.0</v>
      </c>
      <c r="R171" s="160">
        <v>0.0</v>
      </c>
      <c r="S171" s="160">
        <v>0.0</v>
      </c>
      <c r="T171" s="160">
        <v>0.0</v>
      </c>
      <c r="U171" s="160">
        <v>0.0</v>
      </c>
      <c r="V171" s="160">
        <v>0.0</v>
      </c>
      <c r="W171" s="160">
        <v>0.0</v>
      </c>
      <c r="X171" s="86">
        <f t="shared" si="21"/>
        <v>0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125">
        <f t="shared" si="22"/>
        <v>25</v>
      </c>
      <c r="B172" s="156" t="s">
        <v>1197</v>
      </c>
      <c r="C172" s="156"/>
      <c r="D172" s="156"/>
      <c r="E172" s="156"/>
      <c r="F172" s="199" t="s">
        <v>19</v>
      </c>
      <c r="G172" s="162">
        <v>43374.0</v>
      </c>
      <c r="H172" s="162"/>
      <c r="I172" s="109"/>
      <c r="J172" s="156" t="s">
        <v>1196</v>
      </c>
      <c r="K172" s="156" t="s">
        <v>694</v>
      </c>
      <c r="L172" s="160">
        <v>0.0</v>
      </c>
      <c r="M172" s="160">
        <v>0.0</v>
      </c>
      <c r="N172" s="160">
        <v>0.0</v>
      </c>
      <c r="O172" s="160">
        <v>0.0</v>
      </c>
      <c r="P172" s="160">
        <v>0.0</v>
      </c>
      <c r="Q172" s="160">
        <v>0.0</v>
      </c>
      <c r="R172" s="160">
        <v>0.0</v>
      </c>
      <c r="S172" s="160">
        <v>0.0</v>
      </c>
      <c r="T172" s="160">
        <v>0.0</v>
      </c>
      <c r="U172" s="160">
        <v>0.0</v>
      </c>
      <c r="V172" s="160">
        <v>0.0</v>
      </c>
      <c r="W172" s="160">
        <v>0.0</v>
      </c>
      <c r="X172" s="86">
        <f t="shared" si="21"/>
        <v>0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125">
        <f t="shared" si="22"/>
        <v>26</v>
      </c>
      <c r="B173" s="156" t="s">
        <v>1198</v>
      </c>
      <c r="C173" s="156"/>
      <c r="D173" s="156"/>
      <c r="E173" s="156"/>
      <c r="F173" s="199" t="s">
        <v>19</v>
      </c>
      <c r="G173" s="157">
        <v>40774.0</v>
      </c>
      <c r="H173" s="157"/>
      <c r="I173" s="109"/>
      <c r="J173" s="156" t="s">
        <v>1199</v>
      </c>
      <c r="K173" s="156" t="s">
        <v>1200</v>
      </c>
      <c r="L173" s="160">
        <v>0.0</v>
      </c>
      <c r="M173" s="160">
        <v>0.0</v>
      </c>
      <c r="N173" s="160">
        <v>0.0</v>
      </c>
      <c r="O173" s="160">
        <v>0.0</v>
      </c>
      <c r="P173" s="160">
        <v>0.0</v>
      </c>
      <c r="Q173" s="160">
        <v>0.0</v>
      </c>
      <c r="R173" s="160">
        <v>0.0</v>
      </c>
      <c r="S173" s="160">
        <v>0.0</v>
      </c>
      <c r="T173" s="160">
        <v>0.0</v>
      </c>
      <c r="U173" s="160">
        <v>0.0</v>
      </c>
      <c r="V173" s="160">
        <v>0.0</v>
      </c>
      <c r="W173" s="160">
        <v>0.0</v>
      </c>
      <c r="X173" s="86">
        <f t="shared" si="21"/>
        <v>0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125">
        <f t="shared" si="22"/>
        <v>27</v>
      </c>
      <c r="B174" s="156" t="s">
        <v>1201</v>
      </c>
      <c r="C174" s="156"/>
      <c r="D174" s="156"/>
      <c r="E174" s="156"/>
      <c r="F174" s="199" t="s">
        <v>19</v>
      </c>
      <c r="G174" s="157">
        <v>41912.0</v>
      </c>
      <c r="H174" s="157"/>
      <c r="I174" s="109"/>
      <c r="J174" s="156" t="s">
        <v>1202</v>
      </c>
      <c r="K174" s="156" t="s">
        <v>1203</v>
      </c>
      <c r="L174" s="160">
        <v>0.0</v>
      </c>
      <c r="M174" s="160">
        <v>0.0</v>
      </c>
      <c r="N174" s="160">
        <v>0.0</v>
      </c>
      <c r="O174" s="160">
        <v>0.0</v>
      </c>
      <c r="P174" s="160">
        <v>0.0</v>
      </c>
      <c r="Q174" s="160">
        <v>0.0</v>
      </c>
      <c r="R174" s="160">
        <v>0.0</v>
      </c>
      <c r="S174" s="160">
        <v>0.0</v>
      </c>
      <c r="T174" s="160">
        <v>0.0</v>
      </c>
      <c r="U174" s="160">
        <v>0.0</v>
      </c>
      <c r="V174" s="160">
        <v>0.0</v>
      </c>
      <c r="W174" s="160">
        <v>0.0</v>
      </c>
      <c r="X174" s="86">
        <f t="shared" si="21"/>
        <v>0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125">
        <f t="shared" si="22"/>
        <v>28</v>
      </c>
      <c r="B175" s="156" t="s">
        <v>1204</v>
      </c>
      <c r="C175" s="156"/>
      <c r="D175" s="156"/>
      <c r="E175" s="156"/>
      <c r="F175" s="199" t="s">
        <v>18</v>
      </c>
      <c r="G175" s="157">
        <v>42945.0</v>
      </c>
      <c r="H175" s="157"/>
      <c r="I175" s="109"/>
      <c r="J175" s="156" t="s">
        <v>1205</v>
      </c>
      <c r="K175" s="156" t="s">
        <v>1206</v>
      </c>
      <c r="L175" s="160">
        <v>0.0</v>
      </c>
      <c r="M175" s="160">
        <v>0.0</v>
      </c>
      <c r="N175" s="160">
        <v>0.0</v>
      </c>
      <c r="O175" s="160">
        <v>0.0</v>
      </c>
      <c r="P175" s="160">
        <v>0.0</v>
      </c>
      <c r="Q175" s="160">
        <v>0.0</v>
      </c>
      <c r="R175" s="160">
        <v>0.0</v>
      </c>
      <c r="S175" s="160">
        <v>0.0</v>
      </c>
      <c r="T175" s="160">
        <v>0.0</v>
      </c>
      <c r="U175" s="160">
        <v>0.0</v>
      </c>
      <c r="V175" s="160">
        <v>0.0</v>
      </c>
      <c r="W175" s="160">
        <v>0.0</v>
      </c>
      <c r="X175" s="86">
        <f t="shared" si="21"/>
        <v>0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125">
        <f t="shared" si="22"/>
        <v>29</v>
      </c>
      <c r="B176" s="156" t="s">
        <v>1207</v>
      </c>
      <c r="C176" s="156"/>
      <c r="D176" s="156"/>
      <c r="E176" s="156"/>
      <c r="F176" s="199" t="s">
        <v>19</v>
      </c>
      <c r="G176" s="162">
        <v>42404.0</v>
      </c>
      <c r="H176" s="162"/>
      <c r="I176" s="109"/>
      <c r="J176" s="156" t="s">
        <v>1208</v>
      </c>
      <c r="K176" s="156" t="s">
        <v>1209</v>
      </c>
      <c r="L176" s="160">
        <v>0.0</v>
      </c>
      <c r="M176" s="160">
        <v>0.0</v>
      </c>
      <c r="N176" s="160">
        <v>0.0</v>
      </c>
      <c r="O176" s="160">
        <v>0.0</v>
      </c>
      <c r="P176" s="160">
        <v>0.0</v>
      </c>
      <c r="Q176" s="160">
        <v>0.0</v>
      </c>
      <c r="R176" s="160">
        <v>0.0</v>
      </c>
      <c r="S176" s="160">
        <v>0.0</v>
      </c>
      <c r="T176" s="160">
        <v>0.0</v>
      </c>
      <c r="U176" s="160">
        <v>0.0</v>
      </c>
      <c r="V176" s="160">
        <v>0.0</v>
      </c>
      <c r="W176" s="160">
        <v>0.0</v>
      </c>
      <c r="X176" s="86">
        <f t="shared" si="21"/>
        <v>0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125">
        <f t="shared" si="22"/>
        <v>30</v>
      </c>
      <c r="B177" s="156" t="s">
        <v>1210</v>
      </c>
      <c r="C177" s="156"/>
      <c r="D177" s="156"/>
      <c r="E177" s="156"/>
      <c r="F177" s="199" t="s">
        <v>19</v>
      </c>
      <c r="G177" s="162">
        <v>43047.0</v>
      </c>
      <c r="H177" s="162"/>
      <c r="I177" s="109"/>
      <c r="J177" s="156" t="s">
        <v>1211</v>
      </c>
      <c r="K177" s="156" t="s">
        <v>1212</v>
      </c>
      <c r="L177" s="160">
        <v>0.0</v>
      </c>
      <c r="M177" s="160">
        <v>0.0</v>
      </c>
      <c r="N177" s="160">
        <v>0.0</v>
      </c>
      <c r="O177" s="160">
        <v>0.0</v>
      </c>
      <c r="P177" s="160">
        <v>0.0</v>
      </c>
      <c r="Q177" s="160">
        <v>0.0</v>
      </c>
      <c r="R177" s="160">
        <v>0.0</v>
      </c>
      <c r="S177" s="160">
        <v>0.0</v>
      </c>
      <c r="T177" s="160">
        <v>0.0</v>
      </c>
      <c r="U177" s="160">
        <v>0.0</v>
      </c>
      <c r="V177" s="160">
        <v>0.0</v>
      </c>
      <c r="W177" s="160">
        <v>0.0</v>
      </c>
      <c r="X177" s="86">
        <f t="shared" si="21"/>
        <v>0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125">
        <f t="shared" si="22"/>
        <v>31</v>
      </c>
      <c r="B178" s="156" t="s">
        <v>1213</v>
      </c>
      <c r="C178" s="156"/>
      <c r="D178" s="156"/>
      <c r="E178" s="156"/>
      <c r="F178" s="199" t="s">
        <v>18</v>
      </c>
      <c r="G178" s="162">
        <v>41036.0</v>
      </c>
      <c r="H178" s="162"/>
      <c r="I178" s="109"/>
      <c r="J178" s="156" t="s">
        <v>1214</v>
      </c>
      <c r="K178" s="156" t="s">
        <v>1215</v>
      </c>
      <c r="L178" s="160">
        <v>0.0</v>
      </c>
      <c r="M178" s="160">
        <v>0.0</v>
      </c>
      <c r="N178" s="160">
        <v>0.0</v>
      </c>
      <c r="O178" s="160">
        <v>0.0</v>
      </c>
      <c r="P178" s="160">
        <v>0.0</v>
      </c>
      <c r="Q178" s="160">
        <v>0.0</v>
      </c>
      <c r="R178" s="160">
        <v>0.0</v>
      </c>
      <c r="S178" s="160">
        <v>0.0</v>
      </c>
      <c r="T178" s="160">
        <v>0.0</v>
      </c>
      <c r="U178" s="160">
        <v>0.0</v>
      </c>
      <c r="V178" s="160">
        <v>0.0</v>
      </c>
      <c r="W178" s="160">
        <v>0.0</v>
      </c>
      <c r="X178" s="86">
        <f t="shared" si="21"/>
        <v>0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125">
        <f t="shared" si="22"/>
        <v>32</v>
      </c>
      <c r="B179" s="156" t="s">
        <v>1216</v>
      </c>
      <c r="C179" s="156"/>
      <c r="D179" s="156"/>
      <c r="E179" s="156"/>
      <c r="F179" s="199" t="s">
        <v>19</v>
      </c>
      <c r="G179" s="162">
        <v>42766.0</v>
      </c>
      <c r="H179" s="162"/>
      <c r="I179" s="109"/>
      <c r="J179" s="156" t="s">
        <v>1217</v>
      </c>
      <c r="K179" s="156" t="s">
        <v>1218</v>
      </c>
      <c r="L179" s="160">
        <v>0.0</v>
      </c>
      <c r="M179" s="160">
        <v>0.0</v>
      </c>
      <c r="N179" s="160">
        <v>0.0</v>
      </c>
      <c r="O179" s="160">
        <v>0.0</v>
      </c>
      <c r="P179" s="160">
        <v>0.0</v>
      </c>
      <c r="Q179" s="160">
        <v>0.0</v>
      </c>
      <c r="R179" s="160">
        <v>0.0</v>
      </c>
      <c r="S179" s="160">
        <v>0.0</v>
      </c>
      <c r="T179" s="160">
        <v>0.0</v>
      </c>
      <c r="U179" s="160">
        <v>0.0</v>
      </c>
      <c r="V179" s="160">
        <v>0.0</v>
      </c>
      <c r="W179" s="160">
        <v>0.0</v>
      </c>
      <c r="X179" s="86">
        <f t="shared" si="21"/>
        <v>0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125">
        <f t="shared" si="22"/>
        <v>33</v>
      </c>
      <c r="B180" s="156" t="s">
        <v>1219</v>
      </c>
      <c r="C180" s="156"/>
      <c r="D180" s="156"/>
      <c r="E180" s="156"/>
      <c r="F180" s="199" t="s">
        <v>18</v>
      </c>
      <c r="G180" s="162">
        <v>41705.0</v>
      </c>
      <c r="H180" s="162"/>
      <c r="I180" s="109"/>
      <c r="J180" s="156" t="s">
        <v>1220</v>
      </c>
      <c r="K180" s="156" t="s">
        <v>1221</v>
      </c>
      <c r="L180" s="160">
        <v>0.0</v>
      </c>
      <c r="M180" s="160">
        <v>0.0</v>
      </c>
      <c r="N180" s="160">
        <v>0.0</v>
      </c>
      <c r="O180" s="160">
        <v>0.0</v>
      </c>
      <c r="P180" s="160">
        <v>0.0</v>
      </c>
      <c r="Q180" s="160">
        <v>0.0</v>
      </c>
      <c r="R180" s="160">
        <v>0.0</v>
      </c>
      <c r="S180" s="160">
        <v>0.0</v>
      </c>
      <c r="T180" s="160">
        <v>0.0</v>
      </c>
      <c r="U180" s="160">
        <v>0.0</v>
      </c>
      <c r="V180" s="160">
        <v>0.0</v>
      </c>
      <c r="W180" s="160">
        <v>0.0</v>
      </c>
      <c r="X180" s="86">
        <f t="shared" si="21"/>
        <v>0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125">
        <f t="shared" si="22"/>
        <v>34</v>
      </c>
      <c r="B181" s="156" t="s">
        <v>1222</v>
      </c>
      <c r="C181" s="156"/>
      <c r="D181" s="156"/>
      <c r="E181" s="156"/>
      <c r="F181" s="199" t="s">
        <v>19</v>
      </c>
      <c r="G181" s="162">
        <v>42217.0</v>
      </c>
      <c r="H181" s="162"/>
      <c r="I181" s="109"/>
      <c r="J181" s="156" t="s">
        <v>1223</v>
      </c>
      <c r="K181" s="156" t="s">
        <v>1224</v>
      </c>
      <c r="L181" s="160">
        <v>0.0</v>
      </c>
      <c r="M181" s="160">
        <v>0.0</v>
      </c>
      <c r="N181" s="160">
        <v>0.0</v>
      </c>
      <c r="O181" s="160">
        <v>0.0</v>
      </c>
      <c r="P181" s="160">
        <v>0.0</v>
      </c>
      <c r="Q181" s="160">
        <v>0.0</v>
      </c>
      <c r="R181" s="160">
        <v>0.0</v>
      </c>
      <c r="S181" s="160">
        <v>0.0</v>
      </c>
      <c r="T181" s="160">
        <v>0.0</v>
      </c>
      <c r="U181" s="160">
        <v>0.0</v>
      </c>
      <c r="V181" s="160">
        <v>0.0</v>
      </c>
      <c r="W181" s="160">
        <v>0.0</v>
      </c>
      <c r="X181" s="86">
        <f t="shared" si="21"/>
        <v>0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125">
        <f t="shared" si="22"/>
        <v>35</v>
      </c>
      <c r="B182" s="156" t="s">
        <v>1225</v>
      </c>
      <c r="C182" s="156"/>
      <c r="D182" s="156"/>
      <c r="E182" s="156"/>
      <c r="F182" s="199" t="s">
        <v>19</v>
      </c>
      <c r="G182" s="162">
        <v>40858.0</v>
      </c>
      <c r="H182" s="162"/>
      <c r="I182" s="109"/>
      <c r="J182" s="156" t="s">
        <v>1226</v>
      </c>
      <c r="K182" s="156" t="s">
        <v>1227</v>
      </c>
      <c r="L182" s="160">
        <v>0.0</v>
      </c>
      <c r="M182" s="160">
        <v>0.0</v>
      </c>
      <c r="N182" s="160">
        <v>0.0</v>
      </c>
      <c r="O182" s="160">
        <v>0.0</v>
      </c>
      <c r="P182" s="160">
        <v>0.0</v>
      </c>
      <c r="Q182" s="160">
        <v>0.0</v>
      </c>
      <c r="R182" s="160">
        <v>0.0</v>
      </c>
      <c r="S182" s="160">
        <v>0.0</v>
      </c>
      <c r="T182" s="160">
        <v>0.0</v>
      </c>
      <c r="U182" s="160">
        <v>0.0</v>
      </c>
      <c r="V182" s="160">
        <v>0.0</v>
      </c>
      <c r="W182" s="160">
        <v>0.0</v>
      </c>
      <c r="X182" s="86">
        <f t="shared" si="21"/>
        <v>0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125">
        <f t="shared" si="22"/>
        <v>36</v>
      </c>
      <c r="B183" s="156" t="s">
        <v>1228</v>
      </c>
      <c r="C183" s="156"/>
      <c r="D183" s="156"/>
      <c r="E183" s="156"/>
      <c r="F183" s="199" t="s">
        <v>19</v>
      </c>
      <c r="G183" s="162">
        <v>41000.0</v>
      </c>
      <c r="H183" s="162"/>
      <c r="I183" s="109"/>
      <c r="J183" s="156" t="s">
        <v>1229</v>
      </c>
      <c r="K183" s="156" t="s">
        <v>1230</v>
      </c>
      <c r="L183" s="160">
        <v>0.0</v>
      </c>
      <c r="M183" s="160">
        <v>0.0</v>
      </c>
      <c r="N183" s="160">
        <v>0.0</v>
      </c>
      <c r="O183" s="160">
        <v>0.0</v>
      </c>
      <c r="P183" s="160">
        <v>0.0</v>
      </c>
      <c r="Q183" s="160">
        <v>0.0</v>
      </c>
      <c r="R183" s="160">
        <v>0.0</v>
      </c>
      <c r="S183" s="160">
        <v>0.0</v>
      </c>
      <c r="T183" s="160">
        <v>0.0</v>
      </c>
      <c r="U183" s="160">
        <v>0.0</v>
      </c>
      <c r="V183" s="160">
        <v>0.0</v>
      </c>
      <c r="W183" s="160">
        <v>0.0</v>
      </c>
      <c r="X183" s="86">
        <f t="shared" si="21"/>
        <v>0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125">
        <f t="shared" si="22"/>
        <v>37</v>
      </c>
      <c r="B184" s="156" t="s">
        <v>1231</v>
      </c>
      <c r="C184" s="156"/>
      <c r="D184" s="156"/>
      <c r="E184" s="156"/>
      <c r="F184" s="199" t="s">
        <v>18</v>
      </c>
      <c r="G184" s="157">
        <v>42845.0</v>
      </c>
      <c r="H184" s="157"/>
      <c r="I184" s="109"/>
      <c r="J184" s="156" t="s">
        <v>1229</v>
      </c>
      <c r="K184" s="156" t="s">
        <v>1230</v>
      </c>
      <c r="L184" s="160">
        <v>0.0</v>
      </c>
      <c r="M184" s="160">
        <v>0.0</v>
      </c>
      <c r="N184" s="160">
        <v>0.0</v>
      </c>
      <c r="O184" s="160">
        <v>0.0</v>
      </c>
      <c r="P184" s="160">
        <v>0.0</v>
      </c>
      <c r="Q184" s="160">
        <v>0.0</v>
      </c>
      <c r="R184" s="160">
        <v>0.0</v>
      </c>
      <c r="S184" s="160">
        <v>0.0</v>
      </c>
      <c r="T184" s="160">
        <v>0.0</v>
      </c>
      <c r="U184" s="160">
        <v>0.0</v>
      </c>
      <c r="V184" s="160">
        <v>0.0</v>
      </c>
      <c r="W184" s="160">
        <v>0.0</v>
      </c>
      <c r="X184" s="86">
        <f t="shared" si="21"/>
        <v>0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125">
        <f t="shared" si="22"/>
        <v>38</v>
      </c>
      <c r="B185" s="156" t="s">
        <v>1232</v>
      </c>
      <c r="C185" s="156"/>
      <c r="D185" s="156"/>
      <c r="E185" s="156"/>
      <c r="F185" s="199" t="s">
        <v>19</v>
      </c>
      <c r="G185" s="157">
        <v>40298.0</v>
      </c>
      <c r="H185" s="157"/>
      <c r="I185" s="109"/>
      <c r="J185" s="156" t="s">
        <v>1233</v>
      </c>
      <c r="K185" s="156" t="s">
        <v>1234</v>
      </c>
      <c r="L185" s="160">
        <v>0.0</v>
      </c>
      <c r="M185" s="160">
        <v>0.0</v>
      </c>
      <c r="N185" s="160">
        <v>0.0</v>
      </c>
      <c r="O185" s="160">
        <v>0.0</v>
      </c>
      <c r="P185" s="160">
        <v>0.0</v>
      </c>
      <c r="Q185" s="160">
        <v>0.0</v>
      </c>
      <c r="R185" s="160">
        <v>0.0</v>
      </c>
      <c r="S185" s="160">
        <v>0.0</v>
      </c>
      <c r="T185" s="160">
        <v>0.0</v>
      </c>
      <c r="U185" s="160">
        <v>0.0</v>
      </c>
      <c r="V185" s="160">
        <v>0.0</v>
      </c>
      <c r="W185" s="160">
        <v>0.0</v>
      </c>
      <c r="X185" s="86">
        <f t="shared" si="21"/>
        <v>0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125">
        <f t="shared" si="22"/>
        <v>39</v>
      </c>
      <c r="B186" s="156" t="s">
        <v>1235</v>
      </c>
      <c r="C186" s="156"/>
      <c r="D186" s="156"/>
      <c r="E186" s="156"/>
      <c r="F186" s="199" t="s">
        <v>19</v>
      </c>
      <c r="G186" s="157">
        <v>40438.0</v>
      </c>
      <c r="H186" s="157"/>
      <c r="I186" s="109"/>
      <c r="J186" s="156" t="s">
        <v>1236</v>
      </c>
      <c r="K186" s="156" t="s">
        <v>1237</v>
      </c>
      <c r="L186" s="160">
        <v>0.0</v>
      </c>
      <c r="M186" s="160">
        <v>0.0</v>
      </c>
      <c r="N186" s="160">
        <v>0.0</v>
      </c>
      <c r="O186" s="160">
        <v>0.0</v>
      </c>
      <c r="P186" s="160">
        <v>0.0</v>
      </c>
      <c r="Q186" s="160">
        <v>0.0</v>
      </c>
      <c r="R186" s="160">
        <v>0.0</v>
      </c>
      <c r="S186" s="160">
        <v>0.0</v>
      </c>
      <c r="T186" s="160">
        <v>0.0</v>
      </c>
      <c r="U186" s="160">
        <v>0.0</v>
      </c>
      <c r="V186" s="160">
        <v>0.0</v>
      </c>
      <c r="W186" s="160">
        <v>0.0</v>
      </c>
      <c r="X186" s="86">
        <f t="shared" si="21"/>
        <v>0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125">
        <f t="shared" si="22"/>
        <v>40</v>
      </c>
      <c r="B187" s="156" t="s">
        <v>1238</v>
      </c>
      <c r="C187" s="156"/>
      <c r="D187" s="156"/>
      <c r="E187" s="156"/>
      <c r="F187" s="199" t="s">
        <v>18</v>
      </c>
      <c r="G187" s="162">
        <v>40371.0</v>
      </c>
      <c r="H187" s="162"/>
      <c r="I187" s="109"/>
      <c r="J187" s="156" t="s">
        <v>1057</v>
      </c>
      <c r="K187" s="156" t="s">
        <v>1058</v>
      </c>
      <c r="L187" s="160">
        <v>0.0</v>
      </c>
      <c r="M187" s="160">
        <v>0.0</v>
      </c>
      <c r="N187" s="160">
        <v>0.0</v>
      </c>
      <c r="O187" s="160">
        <v>0.0</v>
      </c>
      <c r="P187" s="160">
        <v>0.0</v>
      </c>
      <c r="Q187" s="160">
        <v>0.0</v>
      </c>
      <c r="R187" s="160">
        <v>0.0</v>
      </c>
      <c r="S187" s="160">
        <v>0.0</v>
      </c>
      <c r="T187" s="160">
        <v>0.0</v>
      </c>
      <c r="U187" s="160">
        <v>0.0</v>
      </c>
      <c r="V187" s="160">
        <v>0.0</v>
      </c>
      <c r="W187" s="160">
        <v>0.0</v>
      </c>
      <c r="X187" s="86">
        <f t="shared" si="21"/>
        <v>0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125">
        <f t="shared" si="22"/>
        <v>41</v>
      </c>
      <c r="B188" s="156" t="s">
        <v>1239</v>
      </c>
      <c r="C188" s="156"/>
      <c r="D188" s="156"/>
      <c r="E188" s="156"/>
      <c r="F188" s="199" t="s">
        <v>19</v>
      </c>
      <c r="G188" s="162">
        <v>40266.0</v>
      </c>
      <c r="H188" s="162"/>
      <c r="I188" s="109"/>
      <c r="J188" s="156" t="s">
        <v>1240</v>
      </c>
      <c r="K188" s="156" t="s">
        <v>1241</v>
      </c>
      <c r="L188" s="160">
        <v>0.0</v>
      </c>
      <c r="M188" s="160">
        <v>0.0</v>
      </c>
      <c r="N188" s="160">
        <v>0.0</v>
      </c>
      <c r="O188" s="160">
        <v>0.0</v>
      </c>
      <c r="P188" s="160">
        <v>0.0</v>
      </c>
      <c r="Q188" s="160">
        <v>0.0</v>
      </c>
      <c r="R188" s="160">
        <v>0.0</v>
      </c>
      <c r="S188" s="160">
        <v>0.0</v>
      </c>
      <c r="T188" s="160">
        <v>0.0</v>
      </c>
      <c r="U188" s="160">
        <v>0.0</v>
      </c>
      <c r="V188" s="160">
        <v>0.0</v>
      </c>
      <c r="W188" s="160">
        <v>0.0</v>
      </c>
      <c r="X188" s="86">
        <f t="shared" si="21"/>
        <v>0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125">
        <f t="shared" si="22"/>
        <v>42</v>
      </c>
      <c r="B189" s="156" t="s">
        <v>1242</v>
      </c>
      <c r="C189" s="156"/>
      <c r="D189" s="156"/>
      <c r="E189" s="156"/>
      <c r="F189" s="199" t="s">
        <v>19</v>
      </c>
      <c r="G189" s="162">
        <v>40289.0</v>
      </c>
      <c r="H189" s="162"/>
      <c r="I189" s="109"/>
      <c r="J189" s="156" t="s">
        <v>1129</v>
      </c>
      <c r="K189" s="156" t="s">
        <v>1130</v>
      </c>
      <c r="L189" s="160">
        <v>0.0</v>
      </c>
      <c r="M189" s="160">
        <v>0.0</v>
      </c>
      <c r="N189" s="160">
        <v>0.0</v>
      </c>
      <c r="O189" s="160">
        <v>0.0</v>
      </c>
      <c r="P189" s="160">
        <v>0.0</v>
      </c>
      <c r="Q189" s="160">
        <v>0.0</v>
      </c>
      <c r="R189" s="160">
        <v>0.0</v>
      </c>
      <c r="S189" s="160">
        <v>0.0</v>
      </c>
      <c r="T189" s="160">
        <v>0.0</v>
      </c>
      <c r="U189" s="160">
        <v>0.0</v>
      </c>
      <c r="V189" s="160">
        <v>0.0</v>
      </c>
      <c r="W189" s="160">
        <v>0.0</v>
      </c>
      <c r="X189" s="86">
        <f t="shared" si="21"/>
        <v>0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125">
        <f t="shared" si="22"/>
        <v>43</v>
      </c>
      <c r="B190" s="156" t="s">
        <v>1243</v>
      </c>
      <c r="C190" s="156"/>
      <c r="D190" s="156"/>
      <c r="E190" s="156"/>
      <c r="F190" s="199" t="s">
        <v>19</v>
      </c>
      <c r="G190" s="162">
        <v>40566.0</v>
      </c>
      <c r="H190" s="162"/>
      <c r="I190" s="109"/>
      <c r="J190" s="156" t="s">
        <v>1244</v>
      </c>
      <c r="K190" s="156" t="s">
        <v>1245</v>
      </c>
      <c r="L190" s="160">
        <v>0.0</v>
      </c>
      <c r="M190" s="160">
        <v>0.0</v>
      </c>
      <c r="N190" s="160">
        <v>0.0</v>
      </c>
      <c r="O190" s="160">
        <v>0.0</v>
      </c>
      <c r="P190" s="160">
        <v>0.0</v>
      </c>
      <c r="Q190" s="160">
        <v>0.0</v>
      </c>
      <c r="R190" s="160">
        <v>0.0</v>
      </c>
      <c r="S190" s="160">
        <v>0.0</v>
      </c>
      <c r="T190" s="160">
        <v>0.0</v>
      </c>
      <c r="U190" s="160">
        <v>0.0</v>
      </c>
      <c r="V190" s="160">
        <v>0.0</v>
      </c>
      <c r="W190" s="160">
        <v>0.0</v>
      </c>
      <c r="X190" s="86">
        <f t="shared" si="21"/>
        <v>0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125">
        <f t="shared" si="22"/>
        <v>44</v>
      </c>
      <c r="B191" s="156" t="s">
        <v>1246</v>
      </c>
      <c r="C191" s="156"/>
      <c r="D191" s="156"/>
      <c r="E191" s="156"/>
      <c r="F191" s="199" t="s">
        <v>19</v>
      </c>
      <c r="G191" s="201">
        <v>41526.0</v>
      </c>
      <c r="H191" s="201"/>
      <c r="I191" s="109"/>
      <c r="J191" s="156"/>
      <c r="K191" s="156"/>
      <c r="L191" s="160">
        <v>0.0</v>
      </c>
      <c r="M191" s="160">
        <v>0.0</v>
      </c>
      <c r="N191" s="160">
        <v>0.0</v>
      </c>
      <c r="O191" s="160">
        <v>0.0</v>
      </c>
      <c r="P191" s="160">
        <v>0.0</v>
      </c>
      <c r="Q191" s="160">
        <v>0.0</v>
      </c>
      <c r="R191" s="160">
        <v>0.0</v>
      </c>
      <c r="S191" s="160">
        <v>0.0</v>
      </c>
      <c r="T191" s="160">
        <v>0.0</v>
      </c>
      <c r="U191" s="160" t="s">
        <v>757</v>
      </c>
      <c r="V191" s="160">
        <v>0.0</v>
      </c>
      <c r="W191" s="160">
        <v>0.0</v>
      </c>
      <c r="X191" s="86">
        <f t="shared" si="21"/>
        <v>0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125">
        <f t="shared" si="22"/>
        <v>45</v>
      </c>
      <c r="B192" s="156" t="s">
        <v>1247</v>
      </c>
      <c r="C192" s="156"/>
      <c r="D192" s="156"/>
      <c r="E192" s="156"/>
      <c r="F192" s="199" t="s">
        <v>19</v>
      </c>
      <c r="G192" s="201">
        <v>40796.0</v>
      </c>
      <c r="H192" s="201"/>
      <c r="I192" s="109"/>
      <c r="J192" s="156"/>
      <c r="K192" s="156"/>
      <c r="L192" s="160">
        <v>0.0</v>
      </c>
      <c r="M192" s="160">
        <v>0.0</v>
      </c>
      <c r="N192" s="160">
        <v>0.0</v>
      </c>
      <c r="O192" s="160">
        <v>0.0</v>
      </c>
      <c r="P192" s="160">
        <v>0.0</v>
      </c>
      <c r="Q192" s="160">
        <v>0.0</v>
      </c>
      <c r="R192" s="160">
        <v>0.0</v>
      </c>
      <c r="S192" s="160">
        <v>0.0</v>
      </c>
      <c r="T192" s="160">
        <v>0.0</v>
      </c>
      <c r="U192" s="160">
        <v>0.0</v>
      </c>
      <c r="V192" s="160">
        <v>0.0</v>
      </c>
      <c r="W192" s="160">
        <v>0.0</v>
      </c>
      <c r="X192" s="86">
        <f t="shared" si="21"/>
        <v>0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125">
        <f t="shared" si="22"/>
        <v>46</v>
      </c>
      <c r="B193" s="156" t="s">
        <v>1248</v>
      </c>
      <c r="C193" s="156"/>
      <c r="D193" s="156"/>
      <c r="E193" s="156"/>
      <c r="F193" s="199" t="s">
        <v>18</v>
      </c>
      <c r="G193" s="201">
        <v>41870.0</v>
      </c>
      <c r="H193" s="201"/>
      <c r="I193" s="109"/>
      <c r="J193" s="156"/>
      <c r="K193" s="156"/>
      <c r="L193" s="160">
        <v>0.0</v>
      </c>
      <c r="M193" s="160">
        <v>0.0</v>
      </c>
      <c r="N193" s="160">
        <v>0.0</v>
      </c>
      <c r="O193" s="160">
        <v>0.0</v>
      </c>
      <c r="P193" s="160">
        <v>0.0</v>
      </c>
      <c r="Q193" s="160">
        <v>0.0</v>
      </c>
      <c r="R193" s="160">
        <v>0.0</v>
      </c>
      <c r="S193" s="160">
        <v>0.0</v>
      </c>
      <c r="T193" s="160">
        <v>0.0</v>
      </c>
      <c r="U193" s="160">
        <v>0.0</v>
      </c>
      <c r="V193" s="160">
        <v>0.0</v>
      </c>
      <c r="W193" s="160">
        <v>0.0</v>
      </c>
      <c r="X193" s="86">
        <f t="shared" si="21"/>
        <v>0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125">
        <f t="shared" si="22"/>
        <v>47</v>
      </c>
      <c r="B194" s="156" t="s">
        <v>1249</v>
      </c>
      <c r="C194" s="156"/>
      <c r="D194" s="156"/>
      <c r="E194" s="156"/>
      <c r="F194" s="199" t="s">
        <v>19</v>
      </c>
      <c r="G194" s="201">
        <v>42958.0</v>
      </c>
      <c r="H194" s="201"/>
      <c r="I194" s="109"/>
      <c r="J194" s="156"/>
      <c r="K194" s="156"/>
      <c r="L194" s="160">
        <v>0.0</v>
      </c>
      <c r="M194" s="160">
        <v>0.0</v>
      </c>
      <c r="N194" s="160">
        <v>0.0</v>
      </c>
      <c r="O194" s="160">
        <v>0.0</v>
      </c>
      <c r="P194" s="160">
        <v>0.0</v>
      </c>
      <c r="Q194" s="160">
        <v>0.0</v>
      </c>
      <c r="R194" s="160">
        <v>0.0</v>
      </c>
      <c r="S194" s="160">
        <v>0.0</v>
      </c>
      <c r="T194" s="160">
        <v>0.0</v>
      </c>
      <c r="U194" s="160">
        <v>0.0</v>
      </c>
      <c r="V194" s="160">
        <v>0.0</v>
      </c>
      <c r="W194" s="160">
        <v>0.0</v>
      </c>
      <c r="X194" s="86">
        <f t="shared" si="21"/>
        <v>0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125">
        <f t="shared" si="22"/>
        <v>48</v>
      </c>
      <c r="B195" s="156" t="s">
        <v>1250</v>
      </c>
      <c r="C195" s="156"/>
      <c r="D195" s="156"/>
      <c r="E195" s="156"/>
      <c r="F195" s="199" t="s">
        <v>19</v>
      </c>
      <c r="G195" s="202">
        <v>42262.0</v>
      </c>
      <c r="H195" s="202"/>
      <c r="I195" s="109"/>
      <c r="J195" s="156"/>
      <c r="K195" s="156"/>
      <c r="L195" s="160">
        <v>0.0</v>
      </c>
      <c r="M195" s="160">
        <v>0.0</v>
      </c>
      <c r="N195" s="160">
        <v>0.0</v>
      </c>
      <c r="O195" s="160">
        <v>0.0</v>
      </c>
      <c r="P195" s="160">
        <v>0.0</v>
      </c>
      <c r="Q195" s="160">
        <v>0.0</v>
      </c>
      <c r="R195" s="160">
        <v>0.0</v>
      </c>
      <c r="S195" s="160">
        <v>0.0</v>
      </c>
      <c r="T195" s="160">
        <v>0.0</v>
      </c>
      <c r="U195" s="160">
        <v>0.0</v>
      </c>
      <c r="V195" s="160">
        <v>0.0</v>
      </c>
      <c r="W195" s="160">
        <v>0.0</v>
      </c>
      <c r="X195" s="86">
        <f t="shared" si="21"/>
        <v>0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125">
        <f t="shared" si="22"/>
        <v>49</v>
      </c>
      <c r="B196" s="156" t="s">
        <v>1251</v>
      </c>
      <c r="C196" s="156"/>
      <c r="D196" s="156"/>
      <c r="E196" s="156"/>
      <c r="F196" s="199" t="s">
        <v>18</v>
      </c>
      <c r="G196" s="201">
        <v>41072.0</v>
      </c>
      <c r="H196" s="201"/>
      <c r="I196" s="109"/>
      <c r="J196" s="156"/>
      <c r="K196" s="156"/>
      <c r="L196" s="160">
        <v>0.0</v>
      </c>
      <c r="M196" s="160">
        <v>0.0</v>
      </c>
      <c r="N196" s="160">
        <v>0.0</v>
      </c>
      <c r="O196" s="160">
        <v>0.0</v>
      </c>
      <c r="P196" s="165">
        <v>0.0</v>
      </c>
      <c r="Q196" s="160">
        <v>0.0</v>
      </c>
      <c r="R196" s="160">
        <v>0.0</v>
      </c>
      <c r="S196" s="160">
        <v>0.0</v>
      </c>
      <c r="T196" s="160">
        <v>0.0</v>
      </c>
      <c r="U196" s="160">
        <v>0.0</v>
      </c>
      <c r="V196" s="160">
        <v>0.0</v>
      </c>
      <c r="W196" s="160">
        <v>0.0</v>
      </c>
      <c r="X196" s="86">
        <f t="shared" si="21"/>
        <v>0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125">
        <f t="shared" si="22"/>
        <v>50</v>
      </c>
      <c r="B197" s="156" t="s">
        <v>1252</v>
      </c>
      <c r="C197" s="156"/>
      <c r="D197" s="156"/>
      <c r="E197" s="156"/>
      <c r="F197" s="199" t="s">
        <v>19</v>
      </c>
      <c r="G197" s="201">
        <v>42724.0</v>
      </c>
      <c r="H197" s="201"/>
      <c r="I197" s="109"/>
      <c r="J197" s="156"/>
      <c r="K197" s="156"/>
      <c r="L197" s="160">
        <v>0.0</v>
      </c>
      <c r="M197" s="160">
        <v>0.0</v>
      </c>
      <c r="N197" s="160">
        <v>0.0</v>
      </c>
      <c r="O197" s="160">
        <v>0.0</v>
      </c>
      <c r="P197" s="160">
        <v>0.0</v>
      </c>
      <c r="Q197" s="160">
        <v>0.0</v>
      </c>
      <c r="R197" s="160">
        <v>0.0</v>
      </c>
      <c r="S197" s="160">
        <v>0.0</v>
      </c>
      <c r="T197" s="160">
        <v>0.0</v>
      </c>
      <c r="U197" s="160">
        <v>0.0</v>
      </c>
      <c r="V197" s="160">
        <v>0.0</v>
      </c>
      <c r="W197" s="160">
        <v>0.0</v>
      </c>
      <c r="X197" s="86">
        <f t="shared" si="21"/>
        <v>0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125">
        <f t="shared" si="22"/>
        <v>51</v>
      </c>
      <c r="B198" s="156" t="s">
        <v>1253</v>
      </c>
      <c r="C198" s="156"/>
      <c r="D198" s="156"/>
      <c r="E198" s="156"/>
      <c r="F198" s="199" t="s">
        <v>18</v>
      </c>
      <c r="G198" s="201">
        <v>40991.0</v>
      </c>
      <c r="H198" s="201"/>
      <c r="I198" s="109"/>
      <c r="J198" s="156"/>
      <c r="K198" s="156"/>
      <c r="L198" s="160">
        <v>0.0</v>
      </c>
      <c r="M198" s="160">
        <v>0.0</v>
      </c>
      <c r="N198" s="160">
        <v>0.0</v>
      </c>
      <c r="O198" s="160">
        <v>0.0</v>
      </c>
      <c r="P198" s="160">
        <v>0.0</v>
      </c>
      <c r="Q198" s="160">
        <v>0.0</v>
      </c>
      <c r="R198" s="160">
        <v>0.0</v>
      </c>
      <c r="S198" s="160">
        <v>0.0</v>
      </c>
      <c r="T198" s="160">
        <v>0.0</v>
      </c>
      <c r="U198" s="160">
        <v>0.0</v>
      </c>
      <c r="V198" s="160">
        <v>0.0</v>
      </c>
      <c r="W198" s="160">
        <v>0.0</v>
      </c>
      <c r="X198" s="86">
        <f t="shared" si="21"/>
        <v>0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125">
        <f t="shared" si="22"/>
        <v>52</v>
      </c>
      <c r="B199" s="156" t="s">
        <v>1254</v>
      </c>
      <c r="C199" s="156"/>
      <c r="D199" s="156"/>
      <c r="E199" s="156"/>
      <c r="F199" s="199" t="s">
        <v>18</v>
      </c>
      <c r="G199" s="201">
        <v>40828.0</v>
      </c>
      <c r="H199" s="201"/>
      <c r="I199" s="109"/>
      <c r="J199" s="156"/>
      <c r="K199" s="156"/>
      <c r="L199" s="160">
        <v>0.0</v>
      </c>
      <c r="M199" s="160">
        <v>0.0</v>
      </c>
      <c r="N199" s="160">
        <v>0.0</v>
      </c>
      <c r="O199" s="160">
        <v>0.0</v>
      </c>
      <c r="P199" s="160">
        <v>0.0</v>
      </c>
      <c r="Q199" s="160">
        <v>0.0</v>
      </c>
      <c r="R199" s="160">
        <v>0.0</v>
      </c>
      <c r="S199" s="160">
        <v>0.0</v>
      </c>
      <c r="T199" s="160">
        <v>0.0</v>
      </c>
      <c r="U199" s="160">
        <v>0.0</v>
      </c>
      <c r="V199" s="160">
        <v>0.0</v>
      </c>
      <c r="W199" s="160">
        <v>0.0</v>
      </c>
      <c r="X199" s="86">
        <f t="shared" si="21"/>
        <v>0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125">
        <f t="shared" si="22"/>
        <v>53</v>
      </c>
      <c r="B200" s="156" t="s">
        <v>1255</v>
      </c>
      <c r="C200" s="156"/>
      <c r="D200" s="156"/>
      <c r="E200" s="156"/>
      <c r="F200" s="199" t="s">
        <v>19</v>
      </c>
      <c r="G200" s="201">
        <v>41441.0</v>
      </c>
      <c r="H200" s="201"/>
      <c r="I200" s="109"/>
      <c r="J200" s="156"/>
      <c r="K200" s="156"/>
      <c r="L200" s="160">
        <v>0.0</v>
      </c>
      <c r="M200" s="160">
        <v>0.0</v>
      </c>
      <c r="N200" s="160">
        <v>0.0</v>
      </c>
      <c r="O200" s="160">
        <v>0.0</v>
      </c>
      <c r="P200" s="160">
        <v>0.0</v>
      </c>
      <c r="Q200" s="160">
        <v>0.0</v>
      </c>
      <c r="R200" s="160">
        <v>0.0</v>
      </c>
      <c r="S200" s="160">
        <v>0.0</v>
      </c>
      <c r="T200" s="160">
        <v>0.0</v>
      </c>
      <c r="U200" s="160">
        <v>0.0</v>
      </c>
      <c r="V200" s="160">
        <v>0.0</v>
      </c>
      <c r="W200" s="160">
        <v>0.0</v>
      </c>
      <c r="X200" s="86">
        <f t="shared" si="21"/>
        <v>0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125">
        <f t="shared" si="22"/>
        <v>54</v>
      </c>
      <c r="B201" s="156" t="s">
        <v>1256</v>
      </c>
      <c r="C201" s="156"/>
      <c r="D201" s="156"/>
      <c r="E201" s="156"/>
      <c r="F201" s="199" t="s">
        <v>19</v>
      </c>
      <c r="G201" s="201">
        <v>41192.0</v>
      </c>
      <c r="H201" s="201"/>
      <c r="I201" s="109"/>
      <c r="J201" s="156"/>
      <c r="K201" s="156"/>
      <c r="L201" s="160">
        <v>0.0</v>
      </c>
      <c r="M201" s="160">
        <v>0.0</v>
      </c>
      <c r="N201" s="160">
        <v>0.0</v>
      </c>
      <c r="O201" s="160">
        <v>0.0</v>
      </c>
      <c r="P201" s="160">
        <v>0.0</v>
      </c>
      <c r="Q201" s="160">
        <v>0.0</v>
      </c>
      <c r="R201" s="160">
        <v>0.0</v>
      </c>
      <c r="S201" s="160">
        <v>0.0</v>
      </c>
      <c r="T201" s="160">
        <v>0.0</v>
      </c>
      <c r="U201" s="160">
        <v>0.0</v>
      </c>
      <c r="V201" s="160">
        <v>0.0</v>
      </c>
      <c r="W201" s="160">
        <v>0.0</v>
      </c>
      <c r="X201" s="86">
        <f t="shared" si="21"/>
        <v>0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125">
        <f t="shared" si="22"/>
        <v>55</v>
      </c>
      <c r="B202" s="156" t="s">
        <v>1257</v>
      </c>
      <c r="C202" s="156"/>
      <c r="D202" s="156"/>
      <c r="E202" s="156"/>
      <c r="F202" s="199" t="s">
        <v>18</v>
      </c>
      <c r="G202" s="201">
        <v>42968.0</v>
      </c>
      <c r="H202" s="201"/>
      <c r="I202" s="109"/>
      <c r="J202" s="156"/>
      <c r="K202" s="156"/>
      <c r="L202" s="160">
        <v>0.0</v>
      </c>
      <c r="M202" s="160">
        <v>0.0</v>
      </c>
      <c r="N202" s="160">
        <v>0.0</v>
      </c>
      <c r="O202" s="160">
        <v>0.0</v>
      </c>
      <c r="P202" s="160">
        <v>0.0</v>
      </c>
      <c r="Q202" s="160">
        <v>0.0</v>
      </c>
      <c r="R202" s="160">
        <v>0.0</v>
      </c>
      <c r="S202" s="160">
        <v>0.0</v>
      </c>
      <c r="T202" s="160">
        <v>0.0</v>
      </c>
      <c r="U202" s="160">
        <v>0.0</v>
      </c>
      <c r="V202" s="160">
        <v>0.0</v>
      </c>
      <c r="W202" s="160">
        <v>0.0</v>
      </c>
      <c r="X202" s="86">
        <f t="shared" si="21"/>
        <v>0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125">
        <f t="shared" si="22"/>
        <v>56</v>
      </c>
      <c r="B203" s="156" t="s">
        <v>1258</v>
      </c>
      <c r="C203" s="156"/>
      <c r="D203" s="156"/>
      <c r="E203" s="156"/>
      <c r="F203" s="199" t="s">
        <v>19</v>
      </c>
      <c r="G203" s="201">
        <v>43225.0</v>
      </c>
      <c r="H203" s="201"/>
      <c r="I203" s="109"/>
      <c r="J203" s="156" t="s">
        <v>1259</v>
      </c>
      <c r="K203" s="156" t="s">
        <v>1260</v>
      </c>
      <c r="L203" s="165">
        <v>0.0</v>
      </c>
      <c r="M203" s="165">
        <v>0.0</v>
      </c>
      <c r="N203" s="165">
        <v>0.0</v>
      </c>
      <c r="O203" s="165">
        <v>0.0</v>
      </c>
      <c r="P203" s="165">
        <v>0.0</v>
      </c>
      <c r="Q203" s="165">
        <v>0.0</v>
      </c>
      <c r="R203" s="165">
        <v>0.0</v>
      </c>
      <c r="S203" s="165">
        <v>0.0</v>
      </c>
      <c r="T203" s="165">
        <v>0.0</v>
      </c>
      <c r="U203" s="165">
        <v>0.0</v>
      </c>
      <c r="V203" s="165">
        <v>0.0</v>
      </c>
      <c r="W203" s="165">
        <v>0.0</v>
      </c>
      <c r="X203" s="86">
        <f t="shared" si="21"/>
        <v>0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>
      <c r="A204" s="125">
        <f t="shared" si="22"/>
        <v>57</v>
      </c>
      <c r="B204" s="156" t="s">
        <v>1261</v>
      </c>
      <c r="C204" s="156"/>
      <c r="D204" s="156"/>
      <c r="E204" s="156"/>
      <c r="F204" s="199" t="s">
        <v>19</v>
      </c>
      <c r="G204" s="201">
        <v>41938.0</v>
      </c>
      <c r="H204" s="201"/>
      <c r="I204" s="109"/>
      <c r="J204" s="156" t="s">
        <v>1262</v>
      </c>
      <c r="K204" s="156" t="s">
        <v>1263</v>
      </c>
      <c r="L204" s="165">
        <v>0.0</v>
      </c>
      <c r="M204" s="165">
        <v>0.0</v>
      </c>
      <c r="N204" s="165">
        <v>0.0</v>
      </c>
      <c r="O204" s="165">
        <v>0.0</v>
      </c>
      <c r="P204" s="165">
        <v>0.0</v>
      </c>
      <c r="Q204" s="165">
        <v>0.0</v>
      </c>
      <c r="R204" s="165">
        <v>0.0</v>
      </c>
      <c r="S204" s="165">
        <v>0.0</v>
      </c>
      <c r="T204" s="165">
        <v>0.0</v>
      </c>
      <c r="U204" s="165">
        <v>0.0</v>
      </c>
      <c r="V204" s="165">
        <v>0.0</v>
      </c>
      <c r="W204" s="165">
        <v>0.0</v>
      </c>
      <c r="X204" s="86">
        <f t="shared" si="21"/>
        <v>0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>
      <c r="A205" s="125">
        <f t="shared" si="22"/>
        <v>58</v>
      </c>
      <c r="B205" s="156" t="s">
        <v>1264</v>
      </c>
      <c r="C205" s="156"/>
      <c r="D205" s="156"/>
      <c r="E205" s="156"/>
      <c r="F205" s="199" t="s">
        <v>19</v>
      </c>
      <c r="G205" s="201">
        <v>43684.0</v>
      </c>
      <c r="H205" s="201"/>
      <c r="I205" s="109"/>
      <c r="J205" s="156" t="s">
        <v>1265</v>
      </c>
      <c r="K205" s="156" t="s">
        <v>1266</v>
      </c>
      <c r="L205" s="165">
        <v>0.0</v>
      </c>
      <c r="M205" s="165">
        <v>0.0</v>
      </c>
      <c r="N205" s="165">
        <v>0.0</v>
      </c>
      <c r="O205" s="165">
        <v>0.0</v>
      </c>
      <c r="P205" s="165">
        <v>0.0</v>
      </c>
      <c r="Q205" s="165">
        <v>0.0</v>
      </c>
      <c r="R205" s="165">
        <v>0.0</v>
      </c>
      <c r="S205" s="165">
        <v>0.0</v>
      </c>
      <c r="T205" s="165">
        <v>0.0</v>
      </c>
      <c r="U205" s="165">
        <v>0.0</v>
      </c>
      <c r="V205" s="165">
        <v>0.0</v>
      </c>
      <c r="W205" s="165">
        <v>0.0</v>
      </c>
      <c r="X205" s="86">
        <f t="shared" si="21"/>
        <v>0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>
      <c r="A206" s="125">
        <f t="shared" si="22"/>
        <v>59</v>
      </c>
      <c r="B206" s="156" t="s">
        <v>1267</v>
      </c>
      <c r="C206" s="156"/>
      <c r="D206" s="156"/>
      <c r="E206" s="156"/>
      <c r="F206" s="199" t="s">
        <v>18</v>
      </c>
      <c r="G206" s="202">
        <v>41017.0</v>
      </c>
      <c r="H206" s="202"/>
      <c r="I206" s="109"/>
      <c r="J206" s="156" t="s">
        <v>1076</v>
      </c>
      <c r="K206" s="156" t="s">
        <v>1268</v>
      </c>
      <c r="L206" s="165">
        <v>0.0</v>
      </c>
      <c r="M206" s="165">
        <v>0.0</v>
      </c>
      <c r="N206" s="165">
        <v>0.0</v>
      </c>
      <c r="O206" s="165">
        <v>0.0</v>
      </c>
      <c r="P206" s="165">
        <v>0.0</v>
      </c>
      <c r="Q206" s="165">
        <v>0.0</v>
      </c>
      <c r="R206" s="165">
        <v>0.0</v>
      </c>
      <c r="S206" s="165">
        <v>0.0</v>
      </c>
      <c r="T206" s="165">
        <v>0.0</v>
      </c>
      <c r="U206" s="165">
        <v>0.0</v>
      </c>
      <c r="V206" s="165">
        <v>0.0</v>
      </c>
      <c r="W206" s="165">
        <v>0.0</v>
      </c>
      <c r="X206" s="86">
        <f t="shared" si="21"/>
        <v>0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>
      <c r="A207" s="125">
        <f t="shared" si="22"/>
        <v>60</v>
      </c>
      <c r="B207" s="156" t="s">
        <v>1269</v>
      </c>
      <c r="C207" s="156"/>
      <c r="D207" s="156"/>
      <c r="E207" s="156"/>
      <c r="F207" s="199" t="s">
        <v>18</v>
      </c>
      <c r="G207" s="201">
        <v>43040.0</v>
      </c>
      <c r="H207" s="201"/>
      <c r="I207" s="109"/>
      <c r="J207" s="156" t="s">
        <v>1076</v>
      </c>
      <c r="K207" s="156" t="s">
        <v>1268</v>
      </c>
      <c r="L207" s="165">
        <v>0.0</v>
      </c>
      <c r="M207" s="165">
        <v>0.0</v>
      </c>
      <c r="N207" s="165">
        <v>0.0</v>
      </c>
      <c r="O207" s="165">
        <v>0.0</v>
      </c>
      <c r="P207" s="165">
        <v>0.0</v>
      </c>
      <c r="Q207" s="165">
        <v>0.0</v>
      </c>
      <c r="R207" s="165">
        <v>0.0</v>
      </c>
      <c r="S207" s="165">
        <v>0.0</v>
      </c>
      <c r="T207" s="165">
        <v>0.0</v>
      </c>
      <c r="U207" s="165">
        <v>0.0</v>
      </c>
      <c r="V207" s="165">
        <v>0.0</v>
      </c>
      <c r="W207" s="165">
        <v>0.0</v>
      </c>
      <c r="X207" s="86">
        <f t="shared" si="21"/>
        <v>0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>
      <c r="A208" s="125">
        <f t="shared" si="22"/>
        <v>61</v>
      </c>
      <c r="B208" s="156" t="s">
        <v>1270</v>
      </c>
      <c r="C208" s="156"/>
      <c r="D208" s="156"/>
      <c r="E208" s="156"/>
      <c r="F208" s="199" t="s">
        <v>19</v>
      </c>
      <c r="G208" s="201">
        <v>42539.0</v>
      </c>
      <c r="H208" s="201"/>
      <c r="I208" s="109"/>
      <c r="J208" s="156" t="s">
        <v>1271</v>
      </c>
      <c r="K208" s="156" t="s">
        <v>1041</v>
      </c>
      <c r="L208" s="165">
        <v>0.0</v>
      </c>
      <c r="M208" s="165">
        <v>0.0</v>
      </c>
      <c r="N208" s="165">
        <v>0.0</v>
      </c>
      <c r="O208" s="165">
        <v>0.0</v>
      </c>
      <c r="P208" s="165">
        <v>0.0</v>
      </c>
      <c r="Q208" s="165">
        <v>0.0</v>
      </c>
      <c r="R208" s="165">
        <v>0.0</v>
      </c>
      <c r="S208" s="165">
        <v>0.0</v>
      </c>
      <c r="T208" s="165">
        <v>0.0</v>
      </c>
      <c r="U208" s="165">
        <v>0.0</v>
      </c>
      <c r="V208" s="165">
        <v>0.0</v>
      </c>
      <c r="W208" s="165">
        <v>0.0</v>
      </c>
      <c r="X208" s="86">
        <f t="shared" si="21"/>
        <v>0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>
      <c r="A209" s="125">
        <f t="shared" si="22"/>
        <v>62</v>
      </c>
      <c r="B209" s="156" t="s">
        <v>1272</v>
      </c>
      <c r="C209" s="156"/>
      <c r="D209" s="156"/>
      <c r="E209" s="156"/>
      <c r="F209" s="199" t="s">
        <v>19</v>
      </c>
      <c r="G209" s="201">
        <v>41342.0</v>
      </c>
      <c r="H209" s="201"/>
      <c r="I209" s="109"/>
      <c r="J209" s="156" t="s">
        <v>1273</v>
      </c>
      <c r="K209" s="156" t="s">
        <v>568</v>
      </c>
      <c r="L209" s="165">
        <v>0.0</v>
      </c>
      <c r="M209" s="165">
        <v>0.0</v>
      </c>
      <c r="N209" s="165">
        <v>0.0</v>
      </c>
      <c r="O209" s="165">
        <v>0.0</v>
      </c>
      <c r="P209" s="165">
        <v>0.0</v>
      </c>
      <c r="Q209" s="165">
        <v>0.0</v>
      </c>
      <c r="R209" s="165">
        <v>0.0</v>
      </c>
      <c r="S209" s="165">
        <v>0.0</v>
      </c>
      <c r="T209" s="165">
        <v>0.0</v>
      </c>
      <c r="U209" s="165">
        <v>0.0</v>
      </c>
      <c r="V209" s="165">
        <v>0.0</v>
      </c>
      <c r="W209" s="165">
        <v>0.0</v>
      </c>
      <c r="X209" s="86">
        <f t="shared" si="21"/>
        <v>0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>
      <c r="A210" s="125">
        <f t="shared" si="22"/>
        <v>63</v>
      </c>
      <c r="B210" s="156" t="s">
        <v>1274</v>
      </c>
      <c r="C210" s="156"/>
      <c r="D210" s="156"/>
      <c r="E210" s="156"/>
      <c r="F210" s="199" t="s">
        <v>18</v>
      </c>
      <c r="G210" s="201">
        <v>41733.0</v>
      </c>
      <c r="H210" s="201"/>
      <c r="I210" s="109"/>
      <c r="J210" s="156" t="s">
        <v>1275</v>
      </c>
      <c r="K210" s="156" t="s">
        <v>1276</v>
      </c>
      <c r="L210" s="165">
        <v>0.0</v>
      </c>
      <c r="M210" s="165">
        <v>0.0</v>
      </c>
      <c r="N210" s="165">
        <v>0.0</v>
      </c>
      <c r="O210" s="165">
        <v>0.0</v>
      </c>
      <c r="P210" s="165">
        <v>0.0</v>
      </c>
      <c r="Q210" s="165">
        <v>0.0</v>
      </c>
      <c r="R210" s="165">
        <v>0.0</v>
      </c>
      <c r="S210" s="165">
        <v>0.0</v>
      </c>
      <c r="T210" s="165">
        <v>0.0</v>
      </c>
      <c r="U210" s="165">
        <v>0.0</v>
      </c>
      <c r="V210" s="165">
        <v>0.0</v>
      </c>
      <c r="W210" s="165">
        <v>0.0</v>
      </c>
      <c r="X210" s="86">
        <f t="shared" si="21"/>
        <v>0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125">
        <f t="shared" si="22"/>
        <v>64</v>
      </c>
      <c r="B211" s="156" t="s">
        <v>1277</v>
      </c>
      <c r="C211" s="156"/>
      <c r="D211" s="156"/>
      <c r="E211" s="156"/>
      <c r="F211" s="199" t="s">
        <v>18</v>
      </c>
      <c r="G211" s="201">
        <v>43077.0</v>
      </c>
      <c r="H211" s="201"/>
      <c r="I211" s="109"/>
      <c r="J211" s="156" t="s">
        <v>1278</v>
      </c>
      <c r="K211" s="156" t="s">
        <v>1279</v>
      </c>
      <c r="L211" s="165">
        <v>0.0</v>
      </c>
      <c r="M211" s="165">
        <v>0.0</v>
      </c>
      <c r="N211" s="165">
        <v>0.0</v>
      </c>
      <c r="O211" s="165">
        <v>0.0</v>
      </c>
      <c r="P211" s="165">
        <v>0.0</v>
      </c>
      <c r="Q211" s="165">
        <v>0.0</v>
      </c>
      <c r="R211" s="165">
        <v>0.0</v>
      </c>
      <c r="S211" s="165">
        <v>0.0</v>
      </c>
      <c r="T211" s="165">
        <v>0.0</v>
      </c>
      <c r="U211" s="165">
        <v>0.0</v>
      </c>
      <c r="V211" s="165">
        <v>0.0</v>
      </c>
      <c r="W211" s="165">
        <v>0.0</v>
      </c>
      <c r="X211" s="86">
        <f t="shared" si="21"/>
        <v>0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125">
        <f t="shared" si="22"/>
        <v>65</v>
      </c>
      <c r="B212" s="156" t="s">
        <v>1280</v>
      </c>
      <c r="C212" s="156"/>
      <c r="D212" s="156"/>
      <c r="E212" s="156"/>
      <c r="F212" s="199" t="s">
        <v>19</v>
      </c>
      <c r="G212" s="201">
        <v>41139.0</v>
      </c>
      <c r="H212" s="201"/>
      <c r="I212" s="109"/>
      <c r="J212" s="156" t="s">
        <v>1281</v>
      </c>
      <c r="K212" s="156" t="s">
        <v>1282</v>
      </c>
      <c r="L212" s="165">
        <v>0.0</v>
      </c>
      <c r="M212" s="165">
        <v>0.0</v>
      </c>
      <c r="N212" s="165">
        <v>0.0</v>
      </c>
      <c r="O212" s="165">
        <v>0.0</v>
      </c>
      <c r="P212" s="165">
        <v>0.0</v>
      </c>
      <c r="Q212" s="165">
        <v>0.0</v>
      </c>
      <c r="R212" s="165">
        <v>0.0</v>
      </c>
      <c r="S212" s="165">
        <v>0.0</v>
      </c>
      <c r="T212" s="165">
        <v>0.0</v>
      </c>
      <c r="U212" s="165">
        <v>0.0</v>
      </c>
      <c r="V212" s="165">
        <v>0.0</v>
      </c>
      <c r="W212" s="165">
        <v>0.0</v>
      </c>
      <c r="X212" s="86">
        <f t="shared" si="21"/>
        <v>0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125">
        <f t="shared" si="22"/>
        <v>66</v>
      </c>
      <c r="B213" s="156" t="s">
        <v>1283</v>
      </c>
      <c r="C213" s="156"/>
      <c r="D213" s="156"/>
      <c r="E213" s="156"/>
      <c r="F213" s="199" t="s">
        <v>18</v>
      </c>
      <c r="G213" s="201">
        <v>43266.0</v>
      </c>
      <c r="H213" s="201"/>
      <c r="I213" s="109"/>
      <c r="J213" s="156" t="s">
        <v>1281</v>
      </c>
      <c r="K213" s="156" t="s">
        <v>1282</v>
      </c>
      <c r="L213" s="165">
        <v>0.0</v>
      </c>
      <c r="M213" s="165">
        <v>0.0</v>
      </c>
      <c r="N213" s="165">
        <v>0.0</v>
      </c>
      <c r="O213" s="165">
        <v>0.0</v>
      </c>
      <c r="P213" s="165">
        <v>0.0</v>
      </c>
      <c r="Q213" s="165">
        <v>0.0</v>
      </c>
      <c r="R213" s="165">
        <v>0.0</v>
      </c>
      <c r="S213" s="165">
        <v>0.0</v>
      </c>
      <c r="T213" s="165">
        <v>0.0</v>
      </c>
      <c r="U213" s="165">
        <v>0.0</v>
      </c>
      <c r="V213" s="165">
        <v>0.0</v>
      </c>
      <c r="W213" s="165">
        <v>0.0</v>
      </c>
      <c r="X213" s="86">
        <f t="shared" si="21"/>
        <v>0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125">
        <f t="shared" si="22"/>
        <v>67</v>
      </c>
      <c r="B214" s="156" t="s">
        <v>1284</v>
      </c>
      <c r="C214" s="156"/>
      <c r="D214" s="156"/>
      <c r="E214" s="156"/>
      <c r="F214" s="199" t="s">
        <v>18</v>
      </c>
      <c r="G214" s="201">
        <v>42706.0</v>
      </c>
      <c r="H214" s="201"/>
      <c r="I214" s="109"/>
      <c r="J214" s="156" t="s">
        <v>1285</v>
      </c>
      <c r="K214" s="156" t="s">
        <v>1286</v>
      </c>
      <c r="L214" s="165">
        <v>0.0</v>
      </c>
      <c r="M214" s="166">
        <v>0.0</v>
      </c>
      <c r="N214" s="166">
        <v>0.0</v>
      </c>
      <c r="O214" s="166">
        <v>0.0</v>
      </c>
      <c r="P214" s="166">
        <v>0.0</v>
      </c>
      <c r="Q214" s="166">
        <v>0.0</v>
      </c>
      <c r="R214" s="165">
        <v>0.0</v>
      </c>
      <c r="S214" s="165">
        <v>0.0</v>
      </c>
      <c r="T214" s="165">
        <v>0.0</v>
      </c>
      <c r="U214" s="165">
        <v>0.0</v>
      </c>
      <c r="V214" s="165">
        <v>0.0</v>
      </c>
      <c r="W214" s="165">
        <v>0.0</v>
      </c>
      <c r="X214" s="86">
        <f t="shared" si="21"/>
        <v>0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125">
        <f t="shared" si="22"/>
        <v>68</v>
      </c>
      <c r="B215" s="156" t="s">
        <v>1287</v>
      </c>
      <c r="C215" s="156"/>
      <c r="D215" s="156"/>
      <c r="E215" s="156"/>
      <c r="F215" s="199" t="s">
        <v>18</v>
      </c>
      <c r="G215" s="201">
        <v>43230.0</v>
      </c>
      <c r="H215" s="201"/>
      <c r="I215" s="109"/>
      <c r="J215" s="156" t="s">
        <v>1288</v>
      </c>
      <c r="K215" s="156" t="s">
        <v>1289</v>
      </c>
      <c r="L215" s="166">
        <v>0.0</v>
      </c>
      <c r="M215" s="166">
        <v>0.0</v>
      </c>
      <c r="N215" s="166">
        <v>0.0</v>
      </c>
      <c r="O215" s="166">
        <v>0.0</v>
      </c>
      <c r="P215" s="166">
        <v>0.0</v>
      </c>
      <c r="Q215" s="166">
        <v>0.0</v>
      </c>
      <c r="R215" s="165">
        <v>0.0</v>
      </c>
      <c r="S215" s="165">
        <v>0.0</v>
      </c>
      <c r="T215" s="165">
        <v>0.0</v>
      </c>
      <c r="U215" s="165">
        <v>0.0</v>
      </c>
      <c r="V215" s="165">
        <v>0.0</v>
      </c>
      <c r="W215" s="165">
        <v>0.0</v>
      </c>
      <c r="X215" s="86">
        <f t="shared" si="21"/>
        <v>0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125">
        <f t="shared" si="22"/>
        <v>69</v>
      </c>
      <c r="B216" s="156" t="s">
        <v>1290</v>
      </c>
      <c r="C216" s="156"/>
      <c r="D216" s="156"/>
      <c r="E216" s="156"/>
      <c r="F216" s="199" t="s">
        <v>18</v>
      </c>
      <c r="G216" s="201">
        <v>42793.0</v>
      </c>
      <c r="H216" s="201"/>
      <c r="I216" s="109"/>
      <c r="J216" s="156" t="s">
        <v>1291</v>
      </c>
      <c r="K216" s="156" t="s">
        <v>1292</v>
      </c>
      <c r="L216" s="166">
        <v>0.0</v>
      </c>
      <c r="M216" s="166">
        <v>0.0</v>
      </c>
      <c r="N216" s="166">
        <v>0.0</v>
      </c>
      <c r="O216" s="166">
        <v>0.0</v>
      </c>
      <c r="P216" s="166">
        <v>0.0</v>
      </c>
      <c r="Q216" s="166">
        <v>0.0</v>
      </c>
      <c r="R216" s="166">
        <v>0.0</v>
      </c>
      <c r="S216" s="166">
        <v>0.0</v>
      </c>
      <c r="T216" s="166">
        <v>0.0</v>
      </c>
      <c r="U216" s="166">
        <v>0.0</v>
      </c>
      <c r="V216" s="166">
        <v>0.0</v>
      </c>
      <c r="W216" s="166">
        <v>0.0</v>
      </c>
      <c r="X216" s="86">
        <f t="shared" si="21"/>
        <v>0</v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125">
        <f t="shared" si="22"/>
        <v>70</v>
      </c>
      <c r="B217" s="156" t="s">
        <v>1293</v>
      </c>
      <c r="C217" s="156"/>
      <c r="D217" s="156"/>
      <c r="E217" s="156"/>
      <c r="F217" s="199" t="s">
        <v>18</v>
      </c>
      <c r="G217" s="201">
        <v>41837.0</v>
      </c>
      <c r="H217" s="201"/>
      <c r="I217" s="109"/>
      <c r="J217" s="156" t="s">
        <v>1294</v>
      </c>
      <c r="K217" s="156" t="s">
        <v>1295</v>
      </c>
      <c r="L217" s="166">
        <v>0.0</v>
      </c>
      <c r="M217" s="166">
        <v>0.0</v>
      </c>
      <c r="N217" s="166">
        <v>0.0</v>
      </c>
      <c r="O217" s="166">
        <v>0.0</v>
      </c>
      <c r="P217" s="166">
        <v>0.0</v>
      </c>
      <c r="Q217" s="166">
        <v>0.0</v>
      </c>
      <c r="R217" s="165">
        <v>0.0</v>
      </c>
      <c r="S217" s="165">
        <v>0.0</v>
      </c>
      <c r="T217" s="165">
        <v>0.0</v>
      </c>
      <c r="U217" s="165">
        <v>0.0</v>
      </c>
      <c r="V217" s="165">
        <v>0.0</v>
      </c>
      <c r="W217" s="165">
        <v>0.0</v>
      </c>
      <c r="X217" s="86">
        <f t="shared" si="21"/>
        <v>0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125">
        <f t="shared" si="22"/>
        <v>71</v>
      </c>
      <c r="B218" s="156" t="s">
        <v>1296</v>
      </c>
      <c r="C218" s="156"/>
      <c r="D218" s="156"/>
      <c r="E218" s="156"/>
      <c r="F218" s="199" t="s">
        <v>18</v>
      </c>
      <c r="G218" s="201">
        <v>42733.0</v>
      </c>
      <c r="H218" s="201"/>
      <c r="I218" s="109"/>
      <c r="J218" s="156" t="s">
        <v>1297</v>
      </c>
      <c r="K218" s="156" t="s">
        <v>1298</v>
      </c>
      <c r="L218" s="166">
        <v>0.0</v>
      </c>
      <c r="M218" s="165">
        <v>0.0</v>
      </c>
      <c r="N218" s="165">
        <v>0.0</v>
      </c>
      <c r="O218" s="165">
        <v>0.0</v>
      </c>
      <c r="P218" s="166">
        <v>0.0</v>
      </c>
      <c r="Q218" s="166">
        <v>0.0</v>
      </c>
      <c r="R218" s="165">
        <v>0.0</v>
      </c>
      <c r="S218" s="165">
        <v>0.0</v>
      </c>
      <c r="T218" s="165">
        <v>0.0</v>
      </c>
      <c r="U218" s="166">
        <v>0.0</v>
      </c>
      <c r="V218" s="165">
        <v>0.0</v>
      </c>
      <c r="W218" s="165">
        <v>0.0</v>
      </c>
      <c r="X218" s="86">
        <f t="shared" si="21"/>
        <v>0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125">
        <f t="shared" si="22"/>
        <v>72</v>
      </c>
      <c r="B219" s="156" t="s">
        <v>1299</v>
      </c>
      <c r="C219" s="156"/>
      <c r="D219" s="156"/>
      <c r="E219" s="156"/>
      <c r="F219" s="199" t="s">
        <v>19</v>
      </c>
      <c r="G219" s="201">
        <v>42711.0</v>
      </c>
      <c r="H219" s="201"/>
      <c r="I219" s="109"/>
      <c r="J219" s="156" t="s">
        <v>1300</v>
      </c>
      <c r="K219" s="156" t="s">
        <v>1301</v>
      </c>
      <c r="L219" s="166">
        <v>0.0</v>
      </c>
      <c r="M219" s="165">
        <v>0.0</v>
      </c>
      <c r="N219" s="165">
        <v>0.0</v>
      </c>
      <c r="O219" s="166">
        <v>0.0</v>
      </c>
      <c r="P219" s="166">
        <v>0.0</v>
      </c>
      <c r="Q219" s="165">
        <v>0.0</v>
      </c>
      <c r="R219" s="165">
        <v>0.0</v>
      </c>
      <c r="S219" s="165">
        <v>0.0</v>
      </c>
      <c r="T219" s="166">
        <v>0.0</v>
      </c>
      <c r="U219" s="165">
        <v>0.0</v>
      </c>
      <c r="V219" s="166">
        <v>0.0</v>
      </c>
      <c r="W219" s="165">
        <v>0.0</v>
      </c>
      <c r="X219" s="86">
        <f t="shared" si="21"/>
        <v>0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125">
        <f t="shared" si="22"/>
        <v>73</v>
      </c>
      <c r="B220" s="156" t="s">
        <v>1302</v>
      </c>
      <c r="C220" s="156"/>
      <c r="D220" s="156"/>
      <c r="E220" s="156"/>
      <c r="F220" s="199" t="s">
        <v>18</v>
      </c>
      <c r="G220" s="201">
        <v>41862.0</v>
      </c>
      <c r="H220" s="201"/>
      <c r="I220" s="109"/>
      <c r="J220" s="156" t="s">
        <v>1303</v>
      </c>
      <c r="K220" s="156" t="s">
        <v>1304</v>
      </c>
      <c r="L220" s="165">
        <v>0.0</v>
      </c>
      <c r="M220" s="165">
        <v>0.0</v>
      </c>
      <c r="N220" s="165">
        <v>0.0</v>
      </c>
      <c r="O220" s="165">
        <v>0.0</v>
      </c>
      <c r="P220" s="165">
        <v>0.0</v>
      </c>
      <c r="Q220" s="165">
        <v>0.0</v>
      </c>
      <c r="R220" s="165">
        <v>0.0</v>
      </c>
      <c r="S220" s="165">
        <v>0.0</v>
      </c>
      <c r="T220" s="165">
        <v>0.0</v>
      </c>
      <c r="U220" s="165">
        <v>0.0</v>
      </c>
      <c r="V220" s="165">
        <v>0.0</v>
      </c>
      <c r="W220" s="165">
        <v>0.0</v>
      </c>
      <c r="X220" s="86">
        <f t="shared" si="21"/>
        <v>0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125">
        <f t="shared" si="22"/>
        <v>74</v>
      </c>
      <c r="B221" s="156" t="s">
        <v>1305</v>
      </c>
      <c r="C221" s="156"/>
      <c r="D221" s="156"/>
      <c r="E221" s="156"/>
      <c r="F221" s="199" t="s">
        <v>18</v>
      </c>
      <c r="G221" s="202">
        <v>41832.0</v>
      </c>
      <c r="H221" s="202"/>
      <c r="I221" s="109"/>
      <c r="J221" s="156" t="s">
        <v>1306</v>
      </c>
      <c r="K221" s="156" t="s">
        <v>1307</v>
      </c>
      <c r="L221" s="165">
        <v>0.0</v>
      </c>
      <c r="M221" s="165">
        <v>0.0</v>
      </c>
      <c r="N221" s="165">
        <v>0.0</v>
      </c>
      <c r="O221" s="165">
        <v>0.0</v>
      </c>
      <c r="P221" s="165">
        <v>0.0</v>
      </c>
      <c r="Q221" s="165">
        <v>0.0</v>
      </c>
      <c r="R221" s="165">
        <v>0.0</v>
      </c>
      <c r="S221" s="165">
        <v>0.0</v>
      </c>
      <c r="T221" s="165">
        <v>0.0</v>
      </c>
      <c r="U221" s="165">
        <v>0.0</v>
      </c>
      <c r="V221" s="166">
        <v>0.0</v>
      </c>
      <c r="W221" s="166">
        <v>0.0</v>
      </c>
      <c r="X221" s="86">
        <f t="shared" si="21"/>
        <v>0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125">
        <f t="shared" si="22"/>
        <v>75</v>
      </c>
      <c r="B222" s="156" t="s">
        <v>1308</v>
      </c>
      <c r="C222" s="156"/>
      <c r="D222" s="156"/>
      <c r="E222" s="156"/>
      <c r="F222" s="199" t="s">
        <v>19</v>
      </c>
      <c r="G222" s="201">
        <v>43528.0</v>
      </c>
      <c r="H222" s="201"/>
      <c r="I222" s="109"/>
      <c r="J222" s="156" t="s">
        <v>1306</v>
      </c>
      <c r="K222" s="156" t="s">
        <v>1309</v>
      </c>
      <c r="L222" s="165">
        <v>0.0</v>
      </c>
      <c r="M222" s="165">
        <v>0.0</v>
      </c>
      <c r="N222" s="165">
        <v>0.0</v>
      </c>
      <c r="O222" s="165">
        <v>0.0</v>
      </c>
      <c r="P222" s="165">
        <v>0.0</v>
      </c>
      <c r="Q222" s="165">
        <v>0.0</v>
      </c>
      <c r="R222" s="165">
        <v>0.0</v>
      </c>
      <c r="S222" s="165">
        <v>0.0</v>
      </c>
      <c r="T222" s="165">
        <v>0.0</v>
      </c>
      <c r="U222" s="165">
        <v>0.0</v>
      </c>
      <c r="V222" s="165">
        <v>0.0</v>
      </c>
      <c r="W222" s="166">
        <v>0.0</v>
      </c>
      <c r="X222" s="86">
        <f t="shared" si="21"/>
        <v>0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125">
        <f t="shared" si="22"/>
        <v>76</v>
      </c>
      <c r="B223" s="156" t="s">
        <v>1310</v>
      </c>
      <c r="C223" s="156"/>
      <c r="D223" s="156"/>
      <c r="E223" s="156"/>
      <c r="F223" s="199" t="s">
        <v>19</v>
      </c>
      <c r="G223" s="202">
        <v>42933.0</v>
      </c>
      <c r="H223" s="202"/>
      <c r="I223" s="109">
        <f>DATEDIF(G223,TODAY(),"y")</f>
        <v>8</v>
      </c>
      <c r="J223" s="156" t="s">
        <v>1311</v>
      </c>
      <c r="K223" s="156" t="s">
        <v>1312</v>
      </c>
      <c r="L223" s="165">
        <v>0.0</v>
      </c>
      <c r="M223" s="165">
        <v>0.0</v>
      </c>
      <c r="N223" s="165">
        <v>0.0</v>
      </c>
      <c r="O223" s="165">
        <v>0.0</v>
      </c>
      <c r="P223" s="165">
        <v>0.0</v>
      </c>
      <c r="Q223" s="165">
        <v>0.0</v>
      </c>
      <c r="R223" s="165">
        <v>0.0</v>
      </c>
      <c r="S223" s="165">
        <v>0.0</v>
      </c>
      <c r="T223" s="165">
        <v>0.0</v>
      </c>
      <c r="U223" s="165">
        <v>0.0</v>
      </c>
      <c r="V223" s="165">
        <v>0.0</v>
      </c>
      <c r="W223" s="165">
        <v>0.0</v>
      </c>
      <c r="X223" s="86">
        <f t="shared" si="21"/>
        <v>0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125">
        <f t="shared" si="22"/>
        <v>77</v>
      </c>
      <c r="B224" s="203" t="s">
        <v>1313</v>
      </c>
      <c r="C224" s="204"/>
      <c r="D224" s="204"/>
      <c r="E224" s="204"/>
      <c r="F224" s="205" t="s">
        <v>18</v>
      </c>
      <c r="G224" s="206">
        <v>43126.0</v>
      </c>
      <c r="H224" s="206"/>
      <c r="I224" s="207"/>
      <c r="J224" s="204" t="s">
        <v>1314</v>
      </c>
      <c r="K224" s="208" t="s">
        <v>1315</v>
      </c>
      <c r="L224" s="165">
        <v>0.0</v>
      </c>
      <c r="M224" s="165">
        <v>0.0</v>
      </c>
      <c r="N224" s="165">
        <v>0.0</v>
      </c>
      <c r="O224" s="165">
        <v>0.0</v>
      </c>
      <c r="P224" s="165">
        <v>0.0</v>
      </c>
      <c r="Q224" s="165">
        <v>0.0</v>
      </c>
      <c r="R224" s="165">
        <v>0.0</v>
      </c>
      <c r="S224" s="165">
        <v>0.0</v>
      </c>
      <c r="T224" s="165">
        <v>0.0</v>
      </c>
      <c r="U224" s="165">
        <v>0.0</v>
      </c>
      <c r="V224" s="165">
        <v>0.0</v>
      </c>
      <c r="W224" s="165">
        <v>0.0</v>
      </c>
      <c r="X224" s="90">
        <v>0.0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125">
        <f t="shared" si="22"/>
        <v>78</v>
      </c>
      <c r="B225" s="203" t="s">
        <v>1316</v>
      </c>
      <c r="C225" s="204"/>
      <c r="D225" s="204"/>
      <c r="E225" s="204"/>
      <c r="F225" s="205" t="s">
        <v>18</v>
      </c>
      <c r="G225" s="206">
        <v>41494.0</v>
      </c>
      <c r="H225" s="206"/>
      <c r="I225" s="207"/>
      <c r="J225" s="204" t="s">
        <v>1317</v>
      </c>
      <c r="K225" s="208" t="s">
        <v>1318</v>
      </c>
      <c r="L225" s="165">
        <v>0.0</v>
      </c>
      <c r="M225" s="165">
        <v>0.0</v>
      </c>
      <c r="N225" s="165">
        <v>0.0</v>
      </c>
      <c r="O225" s="165">
        <v>0.0</v>
      </c>
      <c r="P225" s="165">
        <v>0.0</v>
      </c>
      <c r="Q225" s="165">
        <v>0.0</v>
      </c>
      <c r="R225" s="165">
        <v>0.0</v>
      </c>
      <c r="S225" s="165">
        <v>0.0</v>
      </c>
      <c r="T225" s="165">
        <v>0.0</v>
      </c>
      <c r="U225" s="165">
        <v>0.0</v>
      </c>
      <c r="V225" s="165">
        <v>0.0</v>
      </c>
      <c r="W225" s="165">
        <v>0.0</v>
      </c>
      <c r="X225" s="90">
        <v>0.0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125">
        <f t="shared" si="22"/>
        <v>79</v>
      </c>
      <c r="B226" s="203" t="s">
        <v>1319</v>
      </c>
      <c r="C226" s="204"/>
      <c r="D226" s="204"/>
      <c r="E226" s="204"/>
      <c r="F226" s="205" t="s">
        <v>19</v>
      </c>
      <c r="G226" s="206">
        <v>40810.0</v>
      </c>
      <c r="H226" s="206"/>
      <c r="I226" s="207"/>
      <c r="J226" s="204" t="s">
        <v>1320</v>
      </c>
      <c r="K226" s="208" t="s">
        <v>1321</v>
      </c>
      <c r="L226" s="165">
        <v>0.0</v>
      </c>
      <c r="M226" s="165">
        <v>0.0</v>
      </c>
      <c r="N226" s="165">
        <v>0.0</v>
      </c>
      <c r="O226" s="165">
        <v>0.0</v>
      </c>
      <c r="P226" s="165">
        <v>0.0</v>
      </c>
      <c r="Q226" s="165">
        <v>0.0</v>
      </c>
      <c r="R226" s="165">
        <v>0.0</v>
      </c>
      <c r="S226" s="165">
        <v>0.0</v>
      </c>
      <c r="T226" s="165">
        <v>0.0</v>
      </c>
      <c r="U226" s="165">
        <v>0.0</v>
      </c>
      <c r="V226" s="165">
        <v>0.0</v>
      </c>
      <c r="W226" s="165">
        <v>0.0</v>
      </c>
      <c r="X226" s="90">
        <v>0.0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125">
        <f t="shared" si="22"/>
        <v>80</v>
      </c>
      <c r="B227" s="203" t="s">
        <v>1322</v>
      </c>
      <c r="C227" s="204"/>
      <c r="D227" s="204"/>
      <c r="E227" s="204"/>
      <c r="F227" s="205" t="s">
        <v>18</v>
      </c>
      <c r="G227" s="206">
        <v>40762.0</v>
      </c>
      <c r="H227" s="206"/>
      <c r="I227" s="207"/>
      <c r="J227" s="204" t="s">
        <v>1288</v>
      </c>
      <c r="K227" s="208" t="s">
        <v>1289</v>
      </c>
      <c r="L227" s="165">
        <v>0.0</v>
      </c>
      <c r="M227" s="165">
        <v>0.0</v>
      </c>
      <c r="N227" s="165">
        <v>0.0</v>
      </c>
      <c r="O227" s="165">
        <v>0.0</v>
      </c>
      <c r="P227" s="165">
        <v>0.0</v>
      </c>
      <c r="Q227" s="165">
        <v>0.0</v>
      </c>
      <c r="R227" s="165">
        <v>0.0</v>
      </c>
      <c r="S227" s="165">
        <v>0.0</v>
      </c>
      <c r="T227" s="165">
        <v>0.0</v>
      </c>
      <c r="U227" s="165">
        <v>0.0</v>
      </c>
      <c r="V227" s="165">
        <v>0.0</v>
      </c>
      <c r="W227" s="165">
        <v>0.0</v>
      </c>
      <c r="X227" s="90">
        <v>0.0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125">
        <f t="shared" si="22"/>
        <v>81</v>
      </c>
      <c r="B228" s="203" t="s">
        <v>1323</v>
      </c>
      <c r="C228" s="204"/>
      <c r="D228" s="204"/>
      <c r="E228" s="204"/>
      <c r="F228" s="205" t="s">
        <v>18</v>
      </c>
      <c r="G228" s="206">
        <v>41274.0</v>
      </c>
      <c r="H228" s="206"/>
      <c r="I228" s="207"/>
      <c r="J228" s="204" t="s">
        <v>1324</v>
      </c>
      <c r="K228" s="208" t="s">
        <v>1325</v>
      </c>
      <c r="L228" s="165">
        <v>0.0</v>
      </c>
      <c r="M228" s="165">
        <v>0.0</v>
      </c>
      <c r="N228" s="165">
        <v>0.0</v>
      </c>
      <c r="O228" s="165">
        <v>0.0</v>
      </c>
      <c r="P228" s="165">
        <v>0.0</v>
      </c>
      <c r="Q228" s="165">
        <v>0.0</v>
      </c>
      <c r="R228" s="165">
        <v>0.0</v>
      </c>
      <c r="S228" s="165">
        <v>0.0</v>
      </c>
      <c r="T228" s="165">
        <v>0.0</v>
      </c>
      <c r="U228" s="165">
        <v>0.0</v>
      </c>
      <c r="V228" s="165">
        <v>0.0</v>
      </c>
      <c r="W228" s="165">
        <v>0.0</v>
      </c>
      <c r="X228" s="90">
        <v>0.0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125">
        <f t="shared" si="22"/>
        <v>82</v>
      </c>
      <c r="B229" s="203" t="s">
        <v>1326</v>
      </c>
      <c r="C229" s="204"/>
      <c r="D229" s="204"/>
      <c r="E229" s="204"/>
      <c r="F229" s="205" t="s">
        <v>18</v>
      </c>
      <c r="G229" s="206">
        <v>40392.0</v>
      </c>
      <c r="H229" s="206"/>
      <c r="I229" s="207"/>
      <c r="J229" s="204" t="s">
        <v>1327</v>
      </c>
      <c r="K229" s="208" t="s">
        <v>1328</v>
      </c>
      <c r="L229" s="165">
        <v>0.0</v>
      </c>
      <c r="M229" s="165">
        <v>0.0</v>
      </c>
      <c r="N229" s="165">
        <v>0.0</v>
      </c>
      <c r="O229" s="165">
        <v>0.0</v>
      </c>
      <c r="P229" s="165">
        <v>0.0</v>
      </c>
      <c r="Q229" s="165">
        <v>0.0</v>
      </c>
      <c r="R229" s="165">
        <v>0.0</v>
      </c>
      <c r="S229" s="165">
        <v>0.0</v>
      </c>
      <c r="T229" s="165">
        <v>0.0</v>
      </c>
      <c r="U229" s="165">
        <v>0.0</v>
      </c>
      <c r="V229" s="165">
        <v>0.0</v>
      </c>
      <c r="W229" s="165">
        <v>0.0</v>
      </c>
      <c r="X229" s="90">
        <v>0.0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125">
        <f t="shared" si="22"/>
        <v>83</v>
      </c>
      <c r="B230" s="203" t="s">
        <v>1329</v>
      </c>
      <c r="C230" s="204"/>
      <c r="D230" s="204"/>
      <c r="E230" s="204"/>
      <c r="F230" s="205" t="s">
        <v>18</v>
      </c>
      <c r="G230" s="206">
        <v>40497.0</v>
      </c>
      <c r="H230" s="206"/>
      <c r="I230" s="207"/>
      <c r="J230" s="204" t="s">
        <v>1330</v>
      </c>
      <c r="K230" s="208" t="s">
        <v>1331</v>
      </c>
      <c r="L230" s="165">
        <v>0.0</v>
      </c>
      <c r="M230" s="165">
        <v>0.0</v>
      </c>
      <c r="N230" s="165">
        <v>0.0</v>
      </c>
      <c r="O230" s="165">
        <v>0.0</v>
      </c>
      <c r="P230" s="165">
        <v>0.0</v>
      </c>
      <c r="Q230" s="165">
        <v>0.0</v>
      </c>
      <c r="R230" s="165">
        <v>0.0</v>
      </c>
      <c r="S230" s="165">
        <v>0.0</v>
      </c>
      <c r="T230" s="165">
        <v>0.0</v>
      </c>
      <c r="U230" s="165">
        <v>0.0</v>
      </c>
      <c r="V230" s="165">
        <v>0.0</v>
      </c>
      <c r="W230" s="165">
        <v>0.0</v>
      </c>
      <c r="X230" s="90">
        <v>0.0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125">
        <f t="shared" si="22"/>
        <v>84</v>
      </c>
      <c r="B231" s="203" t="s">
        <v>1332</v>
      </c>
      <c r="C231" s="204"/>
      <c r="D231" s="204"/>
      <c r="E231" s="204"/>
      <c r="F231" s="205" t="s">
        <v>18</v>
      </c>
      <c r="G231" s="206">
        <v>40527.0</v>
      </c>
      <c r="H231" s="206"/>
      <c r="I231" s="207"/>
      <c r="J231" s="204" t="s">
        <v>1297</v>
      </c>
      <c r="K231" s="208" t="s">
        <v>1298</v>
      </c>
      <c r="L231" s="165">
        <v>0.0</v>
      </c>
      <c r="M231" s="165">
        <v>0.0</v>
      </c>
      <c r="N231" s="165">
        <v>0.0</v>
      </c>
      <c r="O231" s="165">
        <v>0.0</v>
      </c>
      <c r="P231" s="165">
        <v>0.0</v>
      </c>
      <c r="Q231" s="165">
        <v>0.0</v>
      </c>
      <c r="R231" s="165">
        <v>0.0</v>
      </c>
      <c r="S231" s="165">
        <v>0.0</v>
      </c>
      <c r="T231" s="165">
        <v>0.0</v>
      </c>
      <c r="U231" s="165">
        <v>0.0</v>
      </c>
      <c r="V231" s="165">
        <v>0.0</v>
      </c>
      <c r="W231" s="165">
        <v>0.0</v>
      </c>
      <c r="X231" s="90">
        <v>0.0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125">
        <f t="shared" si="22"/>
        <v>85</v>
      </c>
      <c r="B232" s="203" t="s">
        <v>1333</v>
      </c>
      <c r="C232" s="204"/>
      <c r="D232" s="204"/>
      <c r="E232" s="204"/>
      <c r="F232" s="205" t="s">
        <v>19</v>
      </c>
      <c r="G232" s="206">
        <v>40230.0</v>
      </c>
      <c r="H232" s="206"/>
      <c r="I232" s="207"/>
      <c r="J232" s="204" t="s">
        <v>1285</v>
      </c>
      <c r="K232" s="208" t="s">
        <v>1334</v>
      </c>
      <c r="L232" s="165">
        <v>0.0</v>
      </c>
      <c r="M232" s="165">
        <v>0.0</v>
      </c>
      <c r="N232" s="165">
        <v>0.0</v>
      </c>
      <c r="O232" s="165">
        <v>0.0</v>
      </c>
      <c r="P232" s="165">
        <v>0.0</v>
      </c>
      <c r="Q232" s="165">
        <v>0.0</v>
      </c>
      <c r="R232" s="165">
        <v>0.0</v>
      </c>
      <c r="S232" s="165">
        <v>0.0</v>
      </c>
      <c r="T232" s="165">
        <v>0.0</v>
      </c>
      <c r="U232" s="165">
        <v>0.0</v>
      </c>
      <c r="V232" s="165">
        <v>0.0</v>
      </c>
      <c r="W232" s="165">
        <v>0.0</v>
      </c>
      <c r="X232" s="90">
        <v>0.0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125">
        <f t="shared" si="22"/>
        <v>86</v>
      </c>
      <c r="B233" s="203" t="s">
        <v>1335</v>
      </c>
      <c r="C233" s="204"/>
      <c r="D233" s="204"/>
      <c r="E233" s="204"/>
      <c r="F233" s="205" t="s">
        <v>18</v>
      </c>
      <c r="G233" s="206">
        <v>40355.0</v>
      </c>
      <c r="H233" s="206"/>
      <c r="I233" s="207"/>
      <c r="J233" s="204" t="s">
        <v>1336</v>
      </c>
      <c r="K233" s="208" t="s">
        <v>1337</v>
      </c>
      <c r="L233" s="165">
        <v>0.0</v>
      </c>
      <c r="M233" s="165">
        <v>0.0</v>
      </c>
      <c r="N233" s="165">
        <v>0.0</v>
      </c>
      <c r="O233" s="165">
        <v>0.0</v>
      </c>
      <c r="P233" s="165">
        <v>0.0</v>
      </c>
      <c r="Q233" s="165">
        <v>0.0</v>
      </c>
      <c r="R233" s="165">
        <v>0.0</v>
      </c>
      <c r="S233" s="165">
        <v>0.0</v>
      </c>
      <c r="T233" s="165">
        <v>0.0</v>
      </c>
      <c r="U233" s="165">
        <v>0.0</v>
      </c>
      <c r="V233" s="165">
        <v>0.0</v>
      </c>
      <c r="W233" s="165">
        <v>0.0</v>
      </c>
      <c r="X233" s="90">
        <v>0.0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125">
        <f t="shared" si="22"/>
        <v>87</v>
      </c>
      <c r="B234" s="203" t="s">
        <v>1338</v>
      </c>
      <c r="C234" s="204"/>
      <c r="D234" s="204"/>
      <c r="E234" s="204"/>
      <c r="F234" s="205" t="s">
        <v>19</v>
      </c>
      <c r="G234" s="206">
        <v>40353.0</v>
      </c>
      <c r="H234" s="206"/>
      <c r="I234" s="207"/>
      <c r="J234" s="204" t="s">
        <v>1339</v>
      </c>
      <c r="K234" s="208" t="s">
        <v>1340</v>
      </c>
      <c r="L234" s="165">
        <v>0.0</v>
      </c>
      <c r="M234" s="165">
        <v>0.0</v>
      </c>
      <c r="N234" s="165">
        <v>0.0</v>
      </c>
      <c r="O234" s="165">
        <v>0.0</v>
      </c>
      <c r="P234" s="165">
        <v>0.0</v>
      </c>
      <c r="Q234" s="165">
        <v>0.0</v>
      </c>
      <c r="R234" s="165">
        <v>0.0</v>
      </c>
      <c r="S234" s="165">
        <v>0.0</v>
      </c>
      <c r="T234" s="165">
        <v>0.0</v>
      </c>
      <c r="U234" s="165">
        <v>0.0</v>
      </c>
      <c r="V234" s="165">
        <v>0.0</v>
      </c>
      <c r="W234" s="165">
        <v>0.0</v>
      </c>
      <c r="X234" s="90">
        <v>0.0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125"/>
      <c r="B235" s="203"/>
      <c r="C235" s="204"/>
      <c r="D235" s="204"/>
      <c r="E235" s="204"/>
      <c r="F235" s="204"/>
      <c r="G235" s="209"/>
      <c r="H235" s="209"/>
      <c r="I235" s="207"/>
      <c r="J235" s="204"/>
      <c r="K235" s="208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86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125"/>
      <c r="B236" s="203"/>
      <c r="C236" s="204"/>
      <c r="D236" s="204"/>
      <c r="E236" s="204"/>
      <c r="F236" s="204"/>
      <c r="G236" s="209"/>
      <c r="H236" s="209"/>
      <c r="I236" s="207"/>
      <c r="J236" s="204"/>
      <c r="K236" s="208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86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125"/>
      <c r="B237" s="203"/>
      <c r="C237" s="204"/>
      <c r="D237" s="204"/>
      <c r="E237" s="204"/>
      <c r="F237" s="204"/>
      <c r="G237" s="209"/>
      <c r="H237" s="209"/>
      <c r="I237" s="207"/>
      <c r="J237" s="204"/>
      <c r="K237" s="208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86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125"/>
      <c r="B238" s="203"/>
      <c r="C238" s="204"/>
      <c r="D238" s="204"/>
      <c r="E238" s="204"/>
      <c r="F238" s="204"/>
      <c r="G238" s="209"/>
      <c r="H238" s="209"/>
      <c r="I238" s="207"/>
      <c r="J238" s="204"/>
      <c r="K238" s="208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86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125"/>
      <c r="B239" s="203"/>
      <c r="C239" s="204"/>
      <c r="D239" s="204"/>
      <c r="E239" s="204"/>
      <c r="F239" s="204"/>
      <c r="G239" s="209"/>
      <c r="H239" s="209"/>
      <c r="I239" s="207"/>
      <c r="J239" s="204"/>
      <c r="K239" s="208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86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125"/>
      <c r="B240" s="203"/>
      <c r="C240" s="204"/>
      <c r="D240" s="204"/>
      <c r="E240" s="204"/>
      <c r="F240" s="204"/>
      <c r="G240" s="209"/>
      <c r="H240" s="209"/>
      <c r="I240" s="207"/>
      <c r="J240" s="204"/>
      <c r="K240" s="208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86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125"/>
      <c r="B241" s="203"/>
      <c r="C241" s="204"/>
      <c r="D241" s="204"/>
      <c r="E241" s="204"/>
      <c r="F241" s="204"/>
      <c r="G241" s="209"/>
      <c r="H241" s="209"/>
      <c r="I241" s="207"/>
      <c r="J241" s="204"/>
      <c r="K241" s="208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86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86"/>
      <c r="B242" s="168" t="s">
        <v>35</v>
      </c>
      <c r="C242" s="210"/>
      <c r="D242" s="210"/>
      <c r="E242" s="210"/>
      <c r="F242" s="169"/>
      <c r="G242" s="169"/>
      <c r="H242" s="169"/>
      <c r="I242" s="169"/>
      <c r="J242" s="169"/>
      <c r="K242" s="170"/>
      <c r="L242" s="171">
        <f t="shared" ref="L242:X242" si="23">SUM(L148:L223)</f>
        <v>0</v>
      </c>
      <c r="M242" s="171">
        <f t="shared" si="23"/>
        <v>0</v>
      </c>
      <c r="N242" s="171">
        <f t="shared" si="23"/>
        <v>0</v>
      </c>
      <c r="O242" s="171">
        <f t="shared" si="23"/>
        <v>0</v>
      </c>
      <c r="P242" s="171">
        <f t="shared" si="23"/>
        <v>0</v>
      </c>
      <c r="Q242" s="171">
        <f t="shared" si="23"/>
        <v>0</v>
      </c>
      <c r="R242" s="171">
        <f t="shared" si="23"/>
        <v>0</v>
      </c>
      <c r="S242" s="171">
        <f t="shared" si="23"/>
        <v>0</v>
      </c>
      <c r="T242" s="171">
        <f t="shared" si="23"/>
        <v>0</v>
      </c>
      <c r="U242" s="171">
        <f t="shared" si="23"/>
        <v>0</v>
      </c>
      <c r="V242" s="171">
        <f t="shared" si="23"/>
        <v>0</v>
      </c>
      <c r="W242" s="171">
        <f t="shared" si="23"/>
        <v>0</v>
      </c>
      <c r="X242" s="112">
        <f t="shared" si="23"/>
        <v>0</v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97" t="s">
        <v>357</v>
      </c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99" t="s">
        <v>2</v>
      </c>
      <c r="B247" s="99" t="s">
        <v>132</v>
      </c>
      <c r="C247" s="102"/>
      <c r="D247" s="102"/>
      <c r="E247" s="102"/>
      <c r="F247" s="99" t="s">
        <v>130</v>
      </c>
      <c r="G247" s="99" t="s">
        <v>98</v>
      </c>
      <c r="H247" s="102"/>
      <c r="I247" s="101" t="s">
        <v>131</v>
      </c>
      <c r="J247" s="54" t="s">
        <v>132</v>
      </c>
      <c r="K247" s="7"/>
      <c r="L247" s="54" t="s">
        <v>358</v>
      </c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7"/>
      <c r="X247" s="173" t="s">
        <v>35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12"/>
      <c r="B248" s="12"/>
      <c r="C248" s="102"/>
      <c r="D248" s="102"/>
      <c r="E248" s="102"/>
      <c r="F248" s="12"/>
      <c r="G248" s="12"/>
      <c r="H248" s="102"/>
      <c r="I248" s="12"/>
      <c r="J248" s="67" t="s">
        <v>67</v>
      </c>
      <c r="K248" s="67" t="s">
        <v>134</v>
      </c>
      <c r="L248" s="67" t="s">
        <v>103</v>
      </c>
      <c r="M248" s="67" t="s">
        <v>104</v>
      </c>
      <c r="N248" s="67" t="s">
        <v>105</v>
      </c>
      <c r="O248" s="67" t="s">
        <v>106</v>
      </c>
      <c r="P248" s="67" t="s">
        <v>84</v>
      </c>
      <c r="Q248" s="67" t="s">
        <v>107</v>
      </c>
      <c r="R248" s="67" t="s">
        <v>108</v>
      </c>
      <c r="S248" s="67" t="s">
        <v>109</v>
      </c>
      <c r="T248" s="67" t="s">
        <v>110</v>
      </c>
      <c r="U248" s="67" t="s">
        <v>111</v>
      </c>
      <c r="V248" s="67" t="s">
        <v>112</v>
      </c>
      <c r="W248" s="123" t="s">
        <v>113</v>
      </c>
      <c r="X248" s="1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174">
        <v>1.0</v>
      </c>
      <c r="B249" s="174">
        <v>2.0</v>
      </c>
      <c r="C249" s="174"/>
      <c r="D249" s="174"/>
      <c r="E249" s="174"/>
      <c r="F249" s="174">
        <v>3.0</v>
      </c>
      <c r="G249" s="174">
        <v>4.0</v>
      </c>
      <c r="H249" s="174"/>
      <c r="I249" s="174">
        <v>5.0</v>
      </c>
      <c r="J249" s="174">
        <v>6.0</v>
      </c>
      <c r="K249" s="174">
        <v>7.0</v>
      </c>
      <c r="L249" s="174">
        <v>8.0</v>
      </c>
      <c r="M249" s="174">
        <v>9.0</v>
      </c>
      <c r="N249" s="174">
        <v>10.0</v>
      </c>
      <c r="O249" s="174">
        <v>11.0</v>
      </c>
      <c r="P249" s="174">
        <v>12.0</v>
      </c>
      <c r="Q249" s="174">
        <v>13.0</v>
      </c>
      <c r="R249" s="174">
        <v>14.0</v>
      </c>
      <c r="S249" s="174">
        <v>15.0</v>
      </c>
      <c r="T249" s="174">
        <v>16.0</v>
      </c>
      <c r="U249" s="174">
        <v>17.0</v>
      </c>
      <c r="V249" s="174">
        <v>18.0</v>
      </c>
      <c r="W249" s="174">
        <v>19.0</v>
      </c>
      <c r="X249" s="174">
        <v>20.0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90">
        <v>1.0</v>
      </c>
      <c r="B250" s="90" t="s">
        <v>1234</v>
      </c>
      <c r="C250" s="90"/>
      <c r="D250" s="90"/>
      <c r="E250" s="90"/>
      <c r="F250" s="90" t="s">
        <v>18</v>
      </c>
      <c r="G250" s="179">
        <v>29491.0</v>
      </c>
      <c r="H250" s="179"/>
      <c r="I250" s="109" t="str">
        <f>DATEDIF(G250,DATE(YEAR(TODAY())-1,12,31),"y") &amp; "tahun" &amp; DATEDIF(G250, today(), "ym") &amp; "bulan"</f>
        <v>45tahun8bulan</v>
      </c>
      <c r="J250" s="90" t="s">
        <v>1341</v>
      </c>
      <c r="K250" s="90" t="s">
        <v>481</v>
      </c>
      <c r="L250" s="90">
        <v>0.0</v>
      </c>
      <c r="M250" s="90">
        <v>0.0</v>
      </c>
      <c r="N250" s="90">
        <v>0.0</v>
      </c>
      <c r="O250" s="90">
        <v>0.0</v>
      </c>
      <c r="P250" s="90">
        <v>0.0</v>
      </c>
      <c r="Q250" s="90">
        <v>0.0</v>
      </c>
      <c r="R250" s="90">
        <v>0.0</v>
      </c>
      <c r="S250" s="90">
        <v>0.0</v>
      </c>
      <c r="T250" s="90">
        <v>0.0</v>
      </c>
      <c r="U250" s="90">
        <v>0.0</v>
      </c>
      <c r="V250" s="90">
        <v>0.0</v>
      </c>
      <c r="W250" s="90">
        <v>0.0</v>
      </c>
      <c r="X250" s="86">
        <f t="shared" ref="X250:X296" si="24">SUM(L250:W250)</f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90">
        <f t="shared" ref="A251:A296" si="25">A250+1</f>
        <v>2</v>
      </c>
      <c r="B251" s="90" t="s">
        <v>1233</v>
      </c>
      <c r="C251" s="90"/>
      <c r="D251" s="90"/>
      <c r="E251" s="90"/>
      <c r="F251" s="90" t="s">
        <v>19</v>
      </c>
      <c r="G251" s="179">
        <v>30317.0</v>
      </c>
      <c r="H251" s="179"/>
      <c r="I251" s="109"/>
      <c r="J251" s="90"/>
      <c r="K251" s="90"/>
      <c r="L251" s="90">
        <v>0.0</v>
      </c>
      <c r="M251" s="90">
        <v>0.0</v>
      </c>
      <c r="N251" s="90">
        <v>0.0</v>
      </c>
      <c r="O251" s="90">
        <v>0.0</v>
      </c>
      <c r="P251" s="90">
        <v>0.0</v>
      </c>
      <c r="Q251" s="90">
        <v>0.0</v>
      </c>
      <c r="R251" s="90">
        <v>0.0</v>
      </c>
      <c r="S251" s="90">
        <v>0.0</v>
      </c>
      <c r="T251" s="90">
        <v>0.0</v>
      </c>
      <c r="U251" s="90">
        <v>0.0</v>
      </c>
      <c r="V251" s="90">
        <v>0.0</v>
      </c>
      <c r="W251" s="90">
        <v>0.0</v>
      </c>
      <c r="X251" s="86">
        <f t="shared" si="24"/>
        <v>0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90">
        <f t="shared" si="25"/>
        <v>3</v>
      </c>
      <c r="B252" s="90" t="s">
        <v>1237</v>
      </c>
      <c r="C252" s="90"/>
      <c r="D252" s="90"/>
      <c r="E252" s="90"/>
      <c r="F252" s="90" t="s">
        <v>18</v>
      </c>
      <c r="G252" s="179">
        <v>25670.0</v>
      </c>
      <c r="H252" s="179"/>
      <c r="I252" s="109"/>
      <c r="J252" s="90"/>
      <c r="K252" s="90"/>
      <c r="L252" s="90">
        <v>0.0</v>
      </c>
      <c r="M252" s="90">
        <v>0.0</v>
      </c>
      <c r="N252" s="90">
        <v>0.0</v>
      </c>
      <c r="O252" s="90">
        <v>0.0</v>
      </c>
      <c r="P252" s="90">
        <v>0.0</v>
      </c>
      <c r="Q252" s="90">
        <v>0.0</v>
      </c>
      <c r="R252" s="90">
        <v>0.0</v>
      </c>
      <c r="S252" s="90">
        <v>0.0</v>
      </c>
      <c r="T252" s="90">
        <v>0.0</v>
      </c>
      <c r="U252" s="90">
        <v>0.0</v>
      </c>
      <c r="V252" s="90">
        <v>0.0</v>
      </c>
      <c r="W252" s="90">
        <v>0.0</v>
      </c>
      <c r="X252" s="86">
        <f t="shared" si="24"/>
        <v>0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90">
        <f t="shared" si="25"/>
        <v>4</v>
      </c>
      <c r="B253" s="90" t="s">
        <v>1236</v>
      </c>
      <c r="C253" s="90"/>
      <c r="D253" s="90"/>
      <c r="E253" s="90"/>
      <c r="F253" s="90" t="s">
        <v>19</v>
      </c>
      <c r="G253" s="179">
        <v>28932.0</v>
      </c>
      <c r="H253" s="179"/>
      <c r="I253" s="109"/>
      <c r="J253" s="90"/>
      <c r="K253" s="90"/>
      <c r="L253" s="90">
        <v>0.0</v>
      </c>
      <c r="M253" s="90">
        <v>0.0</v>
      </c>
      <c r="N253" s="90">
        <v>0.0</v>
      </c>
      <c r="O253" s="90">
        <v>0.0</v>
      </c>
      <c r="P253" s="90">
        <v>0.0</v>
      </c>
      <c r="Q253" s="90">
        <v>0.0</v>
      </c>
      <c r="R253" s="90">
        <v>0.0</v>
      </c>
      <c r="S253" s="90">
        <v>0.0</v>
      </c>
      <c r="T253" s="90">
        <v>0.0</v>
      </c>
      <c r="U253" s="90">
        <v>0.0</v>
      </c>
      <c r="V253" s="90">
        <v>0.0</v>
      </c>
      <c r="W253" s="90">
        <v>0.0</v>
      </c>
      <c r="X253" s="86">
        <f t="shared" si="24"/>
        <v>0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90">
        <f t="shared" si="25"/>
        <v>5</v>
      </c>
      <c r="B254" s="90" t="s">
        <v>1342</v>
      </c>
      <c r="C254" s="90"/>
      <c r="D254" s="90"/>
      <c r="E254" s="90"/>
      <c r="F254" s="90" t="s">
        <v>18</v>
      </c>
      <c r="G254" s="178">
        <v>27930.0</v>
      </c>
      <c r="H254" s="178"/>
      <c r="I254" s="109"/>
      <c r="J254" s="90"/>
      <c r="K254" s="90"/>
      <c r="L254" s="90">
        <v>1.0</v>
      </c>
      <c r="M254" s="90">
        <v>0.0</v>
      </c>
      <c r="N254" s="90">
        <v>0.0</v>
      </c>
      <c r="O254" s="90">
        <v>0.0</v>
      </c>
      <c r="P254" s="90">
        <v>1.0</v>
      </c>
      <c r="Q254" s="90">
        <v>0.0</v>
      </c>
      <c r="R254" s="90">
        <v>0.0</v>
      </c>
      <c r="S254" s="90">
        <v>0.0</v>
      </c>
      <c r="T254" s="90">
        <v>1.0</v>
      </c>
      <c r="U254" s="90">
        <v>0.0</v>
      </c>
      <c r="V254" s="90">
        <v>0.0</v>
      </c>
      <c r="W254" s="90">
        <v>0.0</v>
      </c>
      <c r="X254" s="86">
        <f t="shared" si="24"/>
        <v>3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90">
        <f t="shared" si="25"/>
        <v>6</v>
      </c>
      <c r="B255" s="90" t="s">
        <v>1343</v>
      </c>
      <c r="C255" s="90"/>
      <c r="D255" s="90"/>
      <c r="E255" s="90"/>
      <c r="F255" s="90" t="s">
        <v>18</v>
      </c>
      <c r="G255" s="179">
        <v>25750.0</v>
      </c>
      <c r="H255" s="179"/>
      <c r="I255" s="109"/>
      <c r="J255" s="90"/>
      <c r="K255" s="90"/>
      <c r="L255" s="90">
        <v>0.0</v>
      </c>
      <c r="M255" s="90">
        <v>0.0</v>
      </c>
      <c r="N255" s="90">
        <v>0.0</v>
      </c>
      <c r="O255" s="90">
        <v>0.0</v>
      </c>
      <c r="P255" s="90">
        <v>0.0</v>
      </c>
      <c r="Q255" s="90">
        <v>0.0</v>
      </c>
      <c r="R255" s="90">
        <v>0.0</v>
      </c>
      <c r="S255" s="90">
        <v>0.0</v>
      </c>
      <c r="T255" s="90">
        <v>0.0</v>
      </c>
      <c r="U255" s="90">
        <v>0.0</v>
      </c>
      <c r="V255" s="90">
        <v>0.0</v>
      </c>
      <c r="W255" s="90">
        <v>0.0</v>
      </c>
      <c r="X255" s="86">
        <f t="shared" si="24"/>
        <v>0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90">
        <f t="shared" si="25"/>
        <v>7</v>
      </c>
      <c r="B256" s="90" t="s">
        <v>807</v>
      </c>
      <c r="C256" s="90"/>
      <c r="D256" s="90"/>
      <c r="E256" s="90"/>
      <c r="F256" s="90" t="s">
        <v>19</v>
      </c>
      <c r="G256" s="179">
        <v>27576.0</v>
      </c>
      <c r="H256" s="179"/>
      <c r="I256" s="109"/>
      <c r="J256" s="90"/>
      <c r="K256" s="90"/>
      <c r="L256" s="90">
        <v>0.0</v>
      </c>
      <c r="M256" s="90">
        <v>0.0</v>
      </c>
      <c r="N256" s="90">
        <v>0.0</v>
      </c>
      <c r="O256" s="90">
        <v>0.0</v>
      </c>
      <c r="P256" s="90">
        <v>0.0</v>
      </c>
      <c r="Q256" s="90">
        <v>0.0</v>
      </c>
      <c r="R256" s="90">
        <v>0.0</v>
      </c>
      <c r="S256" s="90">
        <v>0.0</v>
      </c>
      <c r="T256" s="90">
        <v>0.0</v>
      </c>
      <c r="U256" s="90">
        <v>0.0</v>
      </c>
      <c r="V256" s="90">
        <v>0.0</v>
      </c>
      <c r="W256" s="90">
        <v>0.0</v>
      </c>
      <c r="X256" s="86">
        <f t="shared" si="24"/>
        <v>0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90">
        <f t="shared" si="25"/>
        <v>8</v>
      </c>
      <c r="B257" s="90" t="s">
        <v>1344</v>
      </c>
      <c r="C257" s="90"/>
      <c r="D257" s="90"/>
      <c r="E257" s="90"/>
      <c r="F257" s="90" t="s">
        <v>19</v>
      </c>
      <c r="G257" s="179">
        <v>36529.0</v>
      </c>
      <c r="H257" s="179"/>
      <c r="I257" s="109"/>
      <c r="J257" s="90"/>
      <c r="K257" s="90"/>
      <c r="L257" s="90">
        <v>0.0</v>
      </c>
      <c r="M257" s="90">
        <v>0.0</v>
      </c>
      <c r="N257" s="90">
        <v>0.0</v>
      </c>
      <c r="O257" s="90">
        <v>0.0</v>
      </c>
      <c r="P257" s="90">
        <v>0.0</v>
      </c>
      <c r="Q257" s="90">
        <v>0.0</v>
      </c>
      <c r="R257" s="90">
        <v>0.0</v>
      </c>
      <c r="S257" s="90">
        <v>0.0</v>
      </c>
      <c r="T257" s="90">
        <v>0.0</v>
      </c>
      <c r="U257" s="90">
        <v>0.0</v>
      </c>
      <c r="V257" s="90">
        <v>0.0</v>
      </c>
      <c r="W257" s="90">
        <v>0.0</v>
      </c>
      <c r="X257" s="86">
        <f t="shared" si="24"/>
        <v>0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90">
        <f t="shared" si="25"/>
        <v>9</v>
      </c>
      <c r="B258" s="90" t="s">
        <v>1345</v>
      </c>
      <c r="C258" s="90"/>
      <c r="D258" s="90"/>
      <c r="E258" s="90"/>
      <c r="F258" s="90" t="s">
        <v>19</v>
      </c>
      <c r="G258" s="179">
        <v>24421.0</v>
      </c>
      <c r="H258" s="179"/>
      <c r="I258" s="109"/>
      <c r="J258" s="90"/>
      <c r="K258" s="90"/>
      <c r="L258" s="90">
        <v>0.0</v>
      </c>
      <c r="M258" s="90">
        <v>0.0</v>
      </c>
      <c r="N258" s="90">
        <v>0.0</v>
      </c>
      <c r="O258" s="90">
        <v>0.0</v>
      </c>
      <c r="P258" s="90">
        <v>0.0</v>
      </c>
      <c r="Q258" s="90">
        <v>0.0</v>
      </c>
      <c r="R258" s="90">
        <v>0.0</v>
      </c>
      <c r="S258" s="90">
        <v>0.0</v>
      </c>
      <c r="T258" s="90">
        <v>0.0</v>
      </c>
      <c r="U258" s="90">
        <v>0.0</v>
      </c>
      <c r="V258" s="90">
        <v>0.0</v>
      </c>
      <c r="W258" s="90">
        <v>0.0</v>
      </c>
      <c r="X258" s="86">
        <f t="shared" si="24"/>
        <v>0</v>
      </c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90">
        <f t="shared" si="25"/>
        <v>10</v>
      </c>
      <c r="B259" s="90" t="s">
        <v>1346</v>
      </c>
      <c r="C259" s="90"/>
      <c r="D259" s="90"/>
      <c r="E259" s="90"/>
      <c r="F259" s="90" t="s">
        <v>18</v>
      </c>
      <c r="G259" s="178">
        <v>31700.0</v>
      </c>
      <c r="H259" s="178"/>
      <c r="I259" s="109"/>
      <c r="J259" s="90"/>
      <c r="K259" s="90"/>
      <c r="L259" s="90">
        <v>0.0</v>
      </c>
      <c r="M259" s="90">
        <v>0.0</v>
      </c>
      <c r="N259" s="90">
        <v>0.0</v>
      </c>
      <c r="O259" s="90">
        <v>0.0</v>
      </c>
      <c r="P259" s="90">
        <v>0.0</v>
      </c>
      <c r="Q259" s="90">
        <v>0.0</v>
      </c>
      <c r="R259" s="90">
        <v>0.0</v>
      </c>
      <c r="S259" s="90">
        <v>0.0</v>
      </c>
      <c r="T259" s="90">
        <v>0.0</v>
      </c>
      <c r="U259" s="90">
        <v>0.0</v>
      </c>
      <c r="V259" s="90">
        <v>0.0</v>
      </c>
      <c r="W259" s="90">
        <v>0.0</v>
      </c>
      <c r="X259" s="86">
        <f t="shared" si="24"/>
        <v>0</v>
      </c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90">
        <f t="shared" si="25"/>
        <v>11</v>
      </c>
      <c r="B260" s="90" t="s">
        <v>1147</v>
      </c>
      <c r="C260" s="90"/>
      <c r="D260" s="90"/>
      <c r="E260" s="90"/>
      <c r="F260" s="90" t="s">
        <v>19</v>
      </c>
      <c r="G260" s="179">
        <v>31790.0</v>
      </c>
      <c r="H260" s="179"/>
      <c r="I260" s="109"/>
      <c r="J260" s="90"/>
      <c r="K260" s="90"/>
      <c r="L260" s="90">
        <v>0.0</v>
      </c>
      <c r="M260" s="90">
        <v>0.0</v>
      </c>
      <c r="N260" s="90">
        <v>0.0</v>
      </c>
      <c r="O260" s="90">
        <v>0.0</v>
      </c>
      <c r="P260" s="90">
        <v>0.0</v>
      </c>
      <c r="Q260" s="90">
        <v>0.0</v>
      </c>
      <c r="R260" s="90">
        <v>0.0</v>
      </c>
      <c r="S260" s="90">
        <v>0.0</v>
      </c>
      <c r="T260" s="90">
        <v>0.0</v>
      </c>
      <c r="U260" s="90">
        <v>0.0</v>
      </c>
      <c r="V260" s="90">
        <v>0.0</v>
      </c>
      <c r="W260" s="90">
        <v>0.0</v>
      </c>
      <c r="X260" s="86">
        <f t="shared" si="24"/>
        <v>0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90">
        <f t="shared" si="25"/>
        <v>12</v>
      </c>
      <c r="B261" s="90" t="s">
        <v>1127</v>
      </c>
      <c r="C261" s="90"/>
      <c r="D261" s="90"/>
      <c r="E261" s="90"/>
      <c r="F261" s="90" t="s">
        <v>18</v>
      </c>
      <c r="G261" s="179">
        <v>29862.0</v>
      </c>
      <c r="H261" s="179"/>
      <c r="I261" s="109"/>
      <c r="J261" s="90"/>
      <c r="K261" s="90"/>
      <c r="L261" s="90">
        <v>0.0</v>
      </c>
      <c r="M261" s="90">
        <v>0.0</v>
      </c>
      <c r="N261" s="90">
        <v>0.0</v>
      </c>
      <c r="O261" s="90">
        <v>0.0</v>
      </c>
      <c r="P261" s="90">
        <v>0.0</v>
      </c>
      <c r="Q261" s="90">
        <v>0.0</v>
      </c>
      <c r="R261" s="90">
        <v>0.0</v>
      </c>
      <c r="S261" s="90">
        <v>0.0</v>
      </c>
      <c r="T261" s="90">
        <v>0.0</v>
      </c>
      <c r="U261" s="90">
        <v>0.0</v>
      </c>
      <c r="V261" s="90">
        <v>0.0</v>
      </c>
      <c r="W261" s="90">
        <v>0.0</v>
      </c>
      <c r="X261" s="86">
        <f t="shared" si="24"/>
        <v>0</v>
      </c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90">
        <f t="shared" si="25"/>
        <v>13</v>
      </c>
      <c r="B262" s="90" t="s">
        <v>1126</v>
      </c>
      <c r="C262" s="90"/>
      <c r="D262" s="90"/>
      <c r="E262" s="90"/>
      <c r="F262" s="90" t="s">
        <v>19</v>
      </c>
      <c r="G262" s="179">
        <v>30087.0</v>
      </c>
      <c r="H262" s="179"/>
      <c r="I262" s="109"/>
      <c r="J262" s="90"/>
      <c r="K262" s="90"/>
      <c r="L262" s="90">
        <v>0.0</v>
      </c>
      <c r="M262" s="90">
        <v>0.0</v>
      </c>
      <c r="N262" s="90">
        <v>0.0</v>
      </c>
      <c r="O262" s="90">
        <v>0.0</v>
      </c>
      <c r="P262" s="90">
        <v>0.0</v>
      </c>
      <c r="Q262" s="90">
        <v>0.0</v>
      </c>
      <c r="R262" s="90">
        <v>0.0</v>
      </c>
      <c r="S262" s="90">
        <v>0.0</v>
      </c>
      <c r="T262" s="90">
        <v>0.0</v>
      </c>
      <c r="U262" s="90">
        <v>0.0</v>
      </c>
      <c r="V262" s="90">
        <v>0.0</v>
      </c>
      <c r="W262" s="90">
        <v>0.0</v>
      </c>
      <c r="X262" s="86">
        <f t="shared" si="24"/>
        <v>0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90">
        <f t="shared" si="25"/>
        <v>14</v>
      </c>
      <c r="B263" s="90" t="s">
        <v>1347</v>
      </c>
      <c r="C263" s="90"/>
      <c r="D263" s="90"/>
      <c r="E263" s="90"/>
      <c r="F263" s="90" t="s">
        <v>18</v>
      </c>
      <c r="G263" s="179">
        <v>27846.0</v>
      </c>
      <c r="H263" s="179"/>
      <c r="I263" s="109"/>
      <c r="J263" s="90"/>
      <c r="K263" s="90"/>
      <c r="L263" s="90">
        <v>0.0</v>
      </c>
      <c r="M263" s="90">
        <v>0.0</v>
      </c>
      <c r="N263" s="90">
        <v>0.0</v>
      </c>
      <c r="O263" s="90">
        <v>0.0</v>
      </c>
      <c r="P263" s="90">
        <v>0.0</v>
      </c>
      <c r="Q263" s="90">
        <v>0.0</v>
      </c>
      <c r="R263" s="90">
        <v>0.0</v>
      </c>
      <c r="S263" s="90">
        <v>0.0</v>
      </c>
      <c r="T263" s="90">
        <v>0.0</v>
      </c>
      <c r="U263" s="90">
        <v>0.0</v>
      </c>
      <c r="V263" s="90">
        <v>0.0</v>
      </c>
      <c r="W263" s="90">
        <v>0.0</v>
      </c>
      <c r="X263" s="86">
        <f t="shared" si="24"/>
        <v>0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90">
        <f t="shared" si="25"/>
        <v>15</v>
      </c>
      <c r="B264" s="90" t="s">
        <v>1348</v>
      </c>
      <c r="C264" s="90"/>
      <c r="D264" s="90"/>
      <c r="E264" s="90"/>
      <c r="F264" s="90" t="s">
        <v>19</v>
      </c>
      <c r="G264" s="178">
        <v>30229.0</v>
      </c>
      <c r="H264" s="178"/>
      <c r="I264" s="109"/>
      <c r="J264" s="90"/>
      <c r="K264" s="90"/>
      <c r="L264" s="90">
        <v>0.0</v>
      </c>
      <c r="M264" s="90">
        <v>0.0</v>
      </c>
      <c r="N264" s="90">
        <v>0.0</v>
      </c>
      <c r="O264" s="90">
        <v>0.0</v>
      </c>
      <c r="P264" s="90">
        <v>0.0</v>
      </c>
      <c r="Q264" s="90">
        <v>0.0</v>
      </c>
      <c r="R264" s="90">
        <v>0.0</v>
      </c>
      <c r="S264" s="90">
        <v>0.0</v>
      </c>
      <c r="T264" s="90">
        <v>0.0</v>
      </c>
      <c r="U264" s="90">
        <v>0.0</v>
      </c>
      <c r="V264" s="90">
        <v>0.0</v>
      </c>
      <c r="W264" s="90">
        <v>0.0</v>
      </c>
      <c r="X264" s="86">
        <f t="shared" si="24"/>
        <v>0</v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A265" s="90">
        <f t="shared" si="25"/>
        <v>16</v>
      </c>
      <c r="B265" s="90" t="s">
        <v>1349</v>
      </c>
      <c r="C265" s="90"/>
      <c r="D265" s="90"/>
      <c r="E265" s="90"/>
      <c r="F265" s="90" t="s">
        <v>19</v>
      </c>
      <c r="G265" s="179">
        <v>37032.0</v>
      </c>
      <c r="H265" s="179"/>
      <c r="I265" s="109"/>
      <c r="J265" s="90"/>
      <c r="K265" s="90"/>
      <c r="L265" s="90">
        <v>0.0</v>
      </c>
      <c r="M265" s="90">
        <v>0.0</v>
      </c>
      <c r="N265" s="90">
        <v>0.0</v>
      </c>
      <c r="O265" s="90">
        <v>0.0</v>
      </c>
      <c r="P265" s="90">
        <v>0.0</v>
      </c>
      <c r="Q265" s="90">
        <v>0.0</v>
      </c>
      <c r="R265" s="90">
        <v>0.0</v>
      </c>
      <c r="S265" s="90">
        <v>0.0</v>
      </c>
      <c r="T265" s="90">
        <v>0.0</v>
      </c>
      <c r="U265" s="90">
        <v>0.0</v>
      </c>
      <c r="V265" s="90">
        <v>0.0</v>
      </c>
      <c r="W265" s="90">
        <v>0.0</v>
      </c>
      <c r="X265" s="86">
        <f t="shared" si="24"/>
        <v>0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>
      <c r="A266" s="90">
        <f t="shared" si="25"/>
        <v>17</v>
      </c>
      <c r="B266" s="90" t="s">
        <v>1350</v>
      </c>
      <c r="C266" s="90"/>
      <c r="D266" s="90"/>
      <c r="E266" s="90"/>
      <c r="F266" s="90" t="s">
        <v>19</v>
      </c>
      <c r="G266" s="178">
        <v>38359.0</v>
      </c>
      <c r="H266" s="178"/>
      <c r="I266" s="109"/>
      <c r="J266" s="90"/>
      <c r="K266" s="90"/>
      <c r="L266" s="90">
        <v>0.0</v>
      </c>
      <c r="M266" s="90">
        <v>0.0</v>
      </c>
      <c r="N266" s="90">
        <v>0.0</v>
      </c>
      <c r="O266" s="90">
        <v>0.0</v>
      </c>
      <c r="P266" s="90">
        <v>0.0</v>
      </c>
      <c r="Q266" s="90">
        <v>0.0</v>
      </c>
      <c r="R266" s="90">
        <v>0.0</v>
      </c>
      <c r="S266" s="90">
        <v>0.0</v>
      </c>
      <c r="T266" s="90">
        <v>0.0</v>
      </c>
      <c r="U266" s="90">
        <v>0.0</v>
      </c>
      <c r="V266" s="90">
        <v>0.0</v>
      </c>
      <c r="W266" s="90">
        <v>0.0</v>
      </c>
      <c r="X266" s="86">
        <f t="shared" si="24"/>
        <v>0</v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>
      <c r="A267" s="90">
        <f t="shared" si="25"/>
        <v>18</v>
      </c>
      <c r="B267" s="90" t="s">
        <v>1114</v>
      </c>
      <c r="C267" s="90"/>
      <c r="D267" s="90"/>
      <c r="E267" s="90"/>
      <c r="F267" s="90" t="s">
        <v>18</v>
      </c>
      <c r="G267" s="179">
        <v>35512.0</v>
      </c>
      <c r="H267" s="179"/>
      <c r="I267" s="109"/>
      <c r="J267" s="90"/>
      <c r="K267" s="90"/>
      <c r="L267" s="90">
        <v>0.0</v>
      </c>
      <c r="M267" s="90">
        <v>0.0</v>
      </c>
      <c r="N267" s="90">
        <v>0.0</v>
      </c>
      <c r="O267" s="90">
        <v>0.0</v>
      </c>
      <c r="P267" s="90">
        <v>0.0</v>
      </c>
      <c r="Q267" s="90">
        <v>0.0</v>
      </c>
      <c r="R267" s="90">
        <v>0.0</v>
      </c>
      <c r="S267" s="90">
        <v>0.0</v>
      </c>
      <c r="T267" s="90">
        <v>0.0</v>
      </c>
      <c r="U267" s="90">
        <v>0.0</v>
      </c>
      <c r="V267" s="90">
        <v>0.0</v>
      </c>
      <c r="W267" s="90">
        <v>0.0</v>
      </c>
      <c r="X267" s="86">
        <f t="shared" si="24"/>
        <v>0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>
      <c r="A268" s="90">
        <f t="shared" si="25"/>
        <v>19</v>
      </c>
      <c r="B268" s="90" t="s">
        <v>1351</v>
      </c>
      <c r="C268" s="90"/>
      <c r="D268" s="90"/>
      <c r="E268" s="90"/>
      <c r="F268" s="90" t="s">
        <v>19</v>
      </c>
      <c r="G268" s="179">
        <v>35513.0</v>
      </c>
      <c r="H268" s="179"/>
      <c r="I268" s="109"/>
      <c r="J268" s="90"/>
      <c r="K268" s="90"/>
      <c r="L268" s="90">
        <v>0.0</v>
      </c>
      <c r="M268" s="90">
        <v>0.0</v>
      </c>
      <c r="N268" s="90">
        <v>0.0</v>
      </c>
      <c r="O268" s="90">
        <v>0.0</v>
      </c>
      <c r="P268" s="90">
        <v>0.0</v>
      </c>
      <c r="Q268" s="90">
        <v>0.0</v>
      </c>
      <c r="R268" s="90">
        <v>0.0</v>
      </c>
      <c r="S268" s="90">
        <v>0.0</v>
      </c>
      <c r="T268" s="90">
        <v>0.0</v>
      </c>
      <c r="U268" s="90">
        <v>0.0</v>
      </c>
      <c r="V268" s="90">
        <v>0.0</v>
      </c>
      <c r="W268" s="90">
        <v>0.0</v>
      </c>
      <c r="X268" s="86">
        <f t="shared" si="24"/>
        <v>0</v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>
      <c r="A269" s="90">
        <f t="shared" si="25"/>
        <v>20</v>
      </c>
      <c r="B269" s="90" t="s">
        <v>1352</v>
      </c>
      <c r="C269" s="90"/>
      <c r="D269" s="90"/>
      <c r="E269" s="90"/>
      <c r="F269" s="90" t="s">
        <v>18</v>
      </c>
      <c r="G269" s="179">
        <v>29816.0</v>
      </c>
      <c r="H269" s="179"/>
      <c r="I269" s="109"/>
      <c r="J269" s="90"/>
      <c r="K269" s="90"/>
      <c r="L269" s="90">
        <v>0.0</v>
      </c>
      <c r="M269" s="90">
        <v>0.0</v>
      </c>
      <c r="N269" s="90">
        <v>0.0</v>
      </c>
      <c r="O269" s="90">
        <v>0.0</v>
      </c>
      <c r="P269" s="90">
        <v>0.0</v>
      </c>
      <c r="Q269" s="90">
        <v>0.0</v>
      </c>
      <c r="R269" s="90">
        <v>0.0</v>
      </c>
      <c r="S269" s="90">
        <v>0.0</v>
      </c>
      <c r="T269" s="90">
        <v>0.0</v>
      </c>
      <c r="U269" s="90">
        <v>0.0</v>
      </c>
      <c r="V269" s="90">
        <v>0.0</v>
      </c>
      <c r="W269" s="90">
        <v>0.0</v>
      </c>
      <c r="X269" s="86">
        <f t="shared" si="24"/>
        <v>0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>
      <c r="A270" s="90">
        <f t="shared" si="25"/>
        <v>21</v>
      </c>
      <c r="B270" s="90" t="s">
        <v>1353</v>
      </c>
      <c r="C270" s="90"/>
      <c r="D270" s="90"/>
      <c r="E270" s="90"/>
      <c r="F270" s="90" t="s">
        <v>19</v>
      </c>
      <c r="G270" s="179">
        <v>33393.0</v>
      </c>
      <c r="H270" s="179"/>
      <c r="I270" s="109"/>
      <c r="J270" s="90"/>
      <c r="K270" s="90"/>
      <c r="L270" s="90">
        <v>0.0</v>
      </c>
      <c r="M270" s="90">
        <v>0.0</v>
      </c>
      <c r="N270" s="90">
        <v>0.0</v>
      </c>
      <c r="O270" s="90">
        <v>0.0</v>
      </c>
      <c r="P270" s="90">
        <v>0.0</v>
      </c>
      <c r="Q270" s="90">
        <v>0.0</v>
      </c>
      <c r="R270" s="90">
        <v>0.0</v>
      </c>
      <c r="S270" s="90">
        <v>0.0</v>
      </c>
      <c r="T270" s="90">
        <v>0.0</v>
      </c>
      <c r="U270" s="90">
        <v>0.0</v>
      </c>
      <c r="V270" s="90">
        <v>0.0</v>
      </c>
      <c r="W270" s="90">
        <v>0.0</v>
      </c>
      <c r="X270" s="86">
        <f t="shared" si="24"/>
        <v>0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>
      <c r="A271" s="90">
        <f t="shared" si="25"/>
        <v>22</v>
      </c>
      <c r="B271" s="90" t="s">
        <v>1354</v>
      </c>
      <c r="C271" s="90"/>
      <c r="D271" s="90"/>
      <c r="E271" s="90"/>
      <c r="F271" s="90" t="s">
        <v>18</v>
      </c>
      <c r="G271" s="179">
        <v>26735.0</v>
      </c>
      <c r="H271" s="179"/>
      <c r="I271" s="109"/>
      <c r="J271" s="90"/>
      <c r="K271" s="90"/>
      <c r="L271" s="90">
        <v>0.0</v>
      </c>
      <c r="M271" s="90">
        <v>0.0</v>
      </c>
      <c r="N271" s="90">
        <v>0.0</v>
      </c>
      <c r="O271" s="90">
        <v>1.0</v>
      </c>
      <c r="P271" s="90">
        <v>0.0</v>
      </c>
      <c r="Q271" s="90">
        <v>0.0</v>
      </c>
      <c r="R271" s="90">
        <v>0.0</v>
      </c>
      <c r="S271" s="90">
        <v>1.0</v>
      </c>
      <c r="T271" s="90">
        <v>0.0</v>
      </c>
      <c r="U271" s="90">
        <v>0.0</v>
      </c>
      <c r="V271" s="90">
        <v>0.0</v>
      </c>
      <c r="W271" s="90">
        <v>1.0</v>
      </c>
      <c r="X271" s="86">
        <f t="shared" si="24"/>
        <v>3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>
      <c r="A272" s="90">
        <f t="shared" si="25"/>
        <v>23</v>
      </c>
      <c r="B272" s="90" t="s">
        <v>1355</v>
      </c>
      <c r="C272" s="90"/>
      <c r="D272" s="90"/>
      <c r="E272" s="90"/>
      <c r="F272" s="90" t="s">
        <v>19</v>
      </c>
      <c r="G272" s="179">
        <v>27851.0</v>
      </c>
      <c r="H272" s="179"/>
      <c r="I272" s="109"/>
      <c r="J272" s="90"/>
      <c r="K272" s="90"/>
      <c r="L272" s="90">
        <v>0.0</v>
      </c>
      <c r="M272" s="90">
        <v>0.0</v>
      </c>
      <c r="N272" s="90">
        <v>0.0</v>
      </c>
      <c r="O272" s="90">
        <v>1.0</v>
      </c>
      <c r="P272" s="90">
        <v>0.0</v>
      </c>
      <c r="Q272" s="90">
        <v>0.0</v>
      </c>
      <c r="R272" s="90">
        <v>0.0</v>
      </c>
      <c r="S272" s="90">
        <v>1.0</v>
      </c>
      <c r="T272" s="90">
        <v>0.0</v>
      </c>
      <c r="U272" s="90">
        <v>0.0</v>
      </c>
      <c r="V272" s="90">
        <v>0.0</v>
      </c>
      <c r="W272" s="90">
        <v>1.0</v>
      </c>
      <c r="X272" s="86">
        <f t="shared" si="24"/>
        <v>3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90">
        <f t="shared" si="25"/>
        <v>24</v>
      </c>
      <c r="B273" s="90" t="s">
        <v>1356</v>
      </c>
      <c r="C273" s="90"/>
      <c r="D273" s="90"/>
      <c r="E273" s="90"/>
      <c r="F273" s="90" t="s">
        <v>19</v>
      </c>
      <c r="G273" s="179">
        <v>37169.0</v>
      </c>
      <c r="H273" s="179"/>
      <c r="I273" s="109"/>
      <c r="J273" s="90"/>
      <c r="K273" s="90"/>
      <c r="L273" s="90">
        <v>0.0</v>
      </c>
      <c r="M273" s="90">
        <v>0.0</v>
      </c>
      <c r="N273" s="90">
        <v>0.0</v>
      </c>
      <c r="O273" s="90">
        <v>0.0</v>
      </c>
      <c r="P273" s="90">
        <v>0.0</v>
      </c>
      <c r="Q273" s="90">
        <v>0.0</v>
      </c>
      <c r="R273" s="90">
        <v>0.0</v>
      </c>
      <c r="S273" s="90">
        <v>0.0</v>
      </c>
      <c r="T273" s="90">
        <v>0.0</v>
      </c>
      <c r="U273" s="90">
        <v>0.0</v>
      </c>
      <c r="V273" s="90">
        <v>0.0</v>
      </c>
      <c r="W273" s="90">
        <v>0.0</v>
      </c>
      <c r="X273" s="86">
        <f t="shared" si="24"/>
        <v>0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90">
        <f t="shared" si="25"/>
        <v>25</v>
      </c>
      <c r="B274" s="90" t="s">
        <v>1245</v>
      </c>
      <c r="C274" s="90"/>
      <c r="D274" s="90"/>
      <c r="E274" s="90"/>
      <c r="F274" s="90" t="s">
        <v>18</v>
      </c>
      <c r="G274" s="179">
        <v>27690.0</v>
      </c>
      <c r="H274" s="179"/>
      <c r="I274" s="109"/>
      <c r="J274" s="90"/>
      <c r="K274" s="90"/>
      <c r="L274" s="90">
        <v>0.0</v>
      </c>
      <c r="M274" s="90">
        <v>0.0</v>
      </c>
      <c r="N274" s="90">
        <v>0.0</v>
      </c>
      <c r="O274" s="90">
        <v>0.0</v>
      </c>
      <c r="P274" s="90">
        <v>0.0</v>
      </c>
      <c r="Q274" s="90">
        <v>0.0</v>
      </c>
      <c r="R274" s="90">
        <v>0.0</v>
      </c>
      <c r="S274" s="90">
        <v>0.0</v>
      </c>
      <c r="T274" s="90">
        <v>0.0</v>
      </c>
      <c r="U274" s="90">
        <v>0.0</v>
      </c>
      <c r="V274" s="90">
        <v>0.0</v>
      </c>
      <c r="W274" s="90">
        <v>0.0</v>
      </c>
      <c r="X274" s="86">
        <f t="shared" si="24"/>
        <v>0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90">
        <f t="shared" si="25"/>
        <v>26</v>
      </c>
      <c r="B275" s="90" t="s">
        <v>1244</v>
      </c>
      <c r="C275" s="90"/>
      <c r="D275" s="90"/>
      <c r="E275" s="90"/>
      <c r="F275" s="90" t="s">
        <v>19</v>
      </c>
      <c r="G275" s="179">
        <v>29838.0</v>
      </c>
      <c r="H275" s="179"/>
      <c r="I275" s="109"/>
      <c r="J275" s="90"/>
      <c r="K275" s="90"/>
      <c r="L275" s="90">
        <v>0.0</v>
      </c>
      <c r="M275" s="90">
        <v>0.0</v>
      </c>
      <c r="N275" s="90">
        <v>0.0</v>
      </c>
      <c r="O275" s="90">
        <v>0.0</v>
      </c>
      <c r="P275" s="90">
        <v>0.0</v>
      </c>
      <c r="Q275" s="90">
        <v>0.0</v>
      </c>
      <c r="R275" s="90">
        <v>0.0</v>
      </c>
      <c r="S275" s="90">
        <v>0.0</v>
      </c>
      <c r="T275" s="90">
        <v>0.0</v>
      </c>
      <c r="U275" s="90">
        <v>0.0</v>
      </c>
      <c r="V275" s="90">
        <v>0.0</v>
      </c>
      <c r="W275" s="90">
        <v>0.0</v>
      </c>
      <c r="X275" s="86">
        <f t="shared" si="24"/>
        <v>0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90">
        <f t="shared" si="25"/>
        <v>27</v>
      </c>
      <c r="B276" s="90" t="s">
        <v>1357</v>
      </c>
      <c r="C276" s="90"/>
      <c r="D276" s="90"/>
      <c r="E276" s="90"/>
      <c r="F276" s="90" t="s">
        <v>19</v>
      </c>
      <c r="G276" s="178">
        <v>38207.0</v>
      </c>
      <c r="H276" s="178"/>
      <c r="I276" s="109"/>
      <c r="J276" s="90"/>
      <c r="K276" s="90"/>
      <c r="L276" s="90">
        <v>0.0</v>
      </c>
      <c r="M276" s="90">
        <v>0.0</v>
      </c>
      <c r="N276" s="90">
        <v>0.0</v>
      </c>
      <c r="O276" s="90">
        <v>0.0</v>
      </c>
      <c r="P276" s="90">
        <v>0.0</v>
      </c>
      <c r="Q276" s="90">
        <v>0.0</v>
      </c>
      <c r="R276" s="90">
        <v>0.0</v>
      </c>
      <c r="S276" s="90">
        <v>0.0</v>
      </c>
      <c r="T276" s="90">
        <v>0.0</v>
      </c>
      <c r="U276" s="90">
        <v>0.0</v>
      </c>
      <c r="V276" s="90">
        <v>0.0</v>
      </c>
      <c r="W276" s="90">
        <v>0.0</v>
      </c>
      <c r="X276" s="86">
        <f t="shared" si="24"/>
        <v>0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90">
        <f t="shared" si="25"/>
        <v>28</v>
      </c>
      <c r="B277" s="20" t="s">
        <v>1358</v>
      </c>
      <c r="C277" s="20"/>
      <c r="D277" s="20"/>
      <c r="E277" s="20"/>
      <c r="F277" s="90" t="s">
        <v>19</v>
      </c>
      <c r="G277" s="180">
        <v>24395.0</v>
      </c>
      <c r="H277" s="180"/>
      <c r="I277" s="109"/>
      <c r="J277" s="20"/>
      <c r="K277" s="20"/>
      <c r="L277" s="90">
        <v>0.0</v>
      </c>
      <c r="M277" s="90">
        <v>0.0</v>
      </c>
      <c r="N277" s="90">
        <v>0.0</v>
      </c>
      <c r="O277" s="90">
        <v>1.0</v>
      </c>
      <c r="P277" s="90">
        <v>0.0</v>
      </c>
      <c r="Q277" s="90">
        <v>0.0</v>
      </c>
      <c r="R277" s="90">
        <v>0.0</v>
      </c>
      <c r="S277" s="90">
        <v>1.0</v>
      </c>
      <c r="T277" s="90">
        <v>0.0</v>
      </c>
      <c r="U277" s="90">
        <v>0.0</v>
      </c>
      <c r="V277" s="90">
        <v>0.0</v>
      </c>
      <c r="W277" s="90">
        <v>1.0</v>
      </c>
      <c r="X277" s="86">
        <f t="shared" si="24"/>
        <v>3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90">
        <f t="shared" si="25"/>
        <v>29</v>
      </c>
      <c r="B278" s="20" t="s">
        <v>1359</v>
      </c>
      <c r="C278" s="20"/>
      <c r="D278" s="20"/>
      <c r="E278" s="20"/>
      <c r="F278" s="90" t="s">
        <v>18</v>
      </c>
      <c r="G278" s="181">
        <v>34463.0</v>
      </c>
      <c r="H278" s="181"/>
      <c r="I278" s="109"/>
      <c r="J278" s="20"/>
      <c r="K278" s="20"/>
      <c r="L278" s="90">
        <v>0.0</v>
      </c>
      <c r="M278" s="90">
        <v>0.0</v>
      </c>
      <c r="N278" s="90">
        <v>0.0</v>
      </c>
      <c r="O278" s="90">
        <v>0.0</v>
      </c>
      <c r="P278" s="90">
        <v>0.0</v>
      </c>
      <c r="Q278" s="90">
        <v>0.0</v>
      </c>
      <c r="R278" s="90">
        <v>0.0</v>
      </c>
      <c r="S278" s="90">
        <v>0.0</v>
      </c>
      <c r="T278" s="90">
        <v>0.0</v>
      </c>
      <c r="U278" s="90">
        <v>0.0</v>
      </c>
      <c r="V278" s="90">
        <v>0.0</v>
      </c>
      <c r="W278" s="90">
        <v>0.0</v>
      </c>
      <c r="X278" s="86">
        <f t="shared" si="24"/>
        <v>0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90">
        <f t="shared" si="25"/>
        <v>30</v>
      </c>
      <c r="B279" s="20" t="s">
        <v>1071</v>
      </c>
      <c r="C279" s="20"/>
      <c r="D279" s="20"/>
      <c r="E279" s="20"/>
      <c r="F279" s="20" t="s">
        <v>18</v>
      </c>
      <c r="G279" s="181">
        <v>32175.0</v>
      </c>
      <c r="H279" s="181"/>
      <c r="I279" s="109"/>
      <c r="J279" s="20"/>
      <c r="K279" s="20"/>
      <c r="L279" s="90">
        <v>0.0</v>
      </c>
      <c r="M279" s="90">
        <v>0.0</v>
      </c>
      <c r="N279" s="90">
        <v>0.0</v>
      </c>
      <c r="O279" s="90">
        <v>0.0</v>
      </c>
      <c r="P279" s="90">
        <v>0.0</v>
      </c>
      <c r="Q279" s="90">
        <v>0.0</v>
      </c>
      <c r="R279" s="90">
        <v>0.0</v>
      </c>
      <c r="S279" s="90">
        <v>0.0</v>
      </c>
      <c r="T279" s="90">
        <v>0.0</v>
      </c>
      <c r="U279" s="90">
        <v>0.0</v>
      </c>
      <c r="V279" s="90">
        <v>0.0</v>
      </c>
      <c r="W279" s="90">
        <v>0.0</v>
      </c>
      <c r="X279" s="86">
        <f t="shared" si="24"/>
        <v>0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90">
        <f t="shared" si="25"/>
        <v>31</v>
      </c>
      <c r="B280" s="20" t="s">
        <v>1070</v>
      </c>
      <c r="C280" s="20"/>
      <c r="D280" s="20"/>
      <c r="E280" s="20"/>
      <c r="F280" s="20" t="s">
        <v>19</v>
      </c>
      <c r="G280" s="181">
        <v>34703.0</v>
      </c>
      <c r="H280" s="181"/>
      <c r="I280" s="109"/>
      <c r="J280" s="20"/>
      <c r="K280" s="20"/>
      <c r="L280" s="90">
        <v>0.0</v>
      </c>
      <c r="M280" s="90">
        <v>0.0</v>
      </c>
      <c r="N280" s="90">
        <v>0.0</v>
      </c>
      <c r="O280" s="90">
        <v>0.0</v>
      </c>
      <c r="P280" s="90">
        <v>0.0</v>
      </c>
      <c r="Q280" s="90"/>
      <c r="R280" s="90">
        <v>0.0</v>
      </c>
      <c r="S280" s="90">
        <v>0.0</v>
      </c>
      <c r="T280" s="90">
        <v>0.0</v>
      </c>
      <c r="U280" s="90">
        <v>0.0</v>
      </c>
      <c r="V280" s="90">
        <v>0.0</v>
      </c>
      <c r="W280" s="90">
        <v>0.0</v>
      </c>
      <c r="X280" s="86">
        <f t="shared" si="24"/>
        <v>0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90">
        <f t="shared" si="25"/>
        <v>32</v>
      </c>
      <c r="B281" s="20" t="s">
        <v>1099</v>
      </c>
      <c r="C281" s="20"/>
      <c r="D281" s="20"/>
      <c r="E281" s="20"/>
      <c r="F281" s="20" t="s">
        <v>18</v>
      </c>
      <c r="G281" s="181"/>
      <c r="H281" s="181"/>
      <c r="I281" s="109"/>
      <c r="J281" s="20"/>
      <c r="K281" s="20"/>
      <c r="L281" s="90">
        <v>0.0</v>
      </c>
      <c r="M281" s="90">
        <v>0.0</v>
      </c>
      <c r="N281" s="90">
        <v>0.0</v>
      </c>
      <c r="O281" s="90">
        <v>0.0</v>
      </c>
      <c r="P281" s="90">
        <v>0.0</v>
      </c>
      <c r="Q281" s="90">
        <v>0.0</v>
      </c>
      <c r="R281" s="90">
        <v>0.0</v>
      </c>
      <c r="S281" s="90">
        <v>0.0</v>
      </c>
      <c r="T281" s="90">
        <v>0.0</v>
      </c>
      <c r="U281" s="90">
        <v>0.0</v>
      </c>
      <c r="V281" s="90">
        <v>0.0</v>
      </c>
      <c r="W281" s="90">
        <v>0.0</v>
      </c>
      <c r="X281" s="86">
        <f t="shared" si="24"/>
        <v>0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90">
        <f t="shared" si="25"/>
        <v>33</v>
      </c>
      <c r="B282" s="20" t="s">
        <v>1360</v>
      </c>
      <c r="C282" s="20"/>
      <c r="D282" s="20"/>
      <c r="E282" s="20"/>
      <c r="F282" s="20" t="s">
        <v>19</v>
      </c>
      <c r="G282" s="181"/>
      <c r="H282" s="181"/>
      <c r="I282" s="109"/>
      <c r="J282" s="20"/>
      <c r="K282" s="20"/>
      <c r="L282" s="90">
        <v>0.0</v>
      </c>
      <c r="M282" s="90">
        <v>0.0</v>
      </c>
      <c r="N282" s="90">
        <v>0.0</v>
      </c>
      <c r="O282" s="90">
        <v>0.0</v>
      </c>
      <c r="P282" s="90">
        <v>0.0</v>
      </c>
      <c r="Q282" s="90">
        <v>0.0</v>
      </c>
      <c r="R282" s="90">
        <v>0.0</v>
      </c>
      <c r="S282" s="90">
        <v>0.0</v>
      </c>
      <c r="T282" s="90">
        <v>0.0</v>
      </c>
      <c r="U282" s="90">
        <v>0.0</v>
      </c>
      <c r="V282" s="90">
        <v>0.0</v>
      </c>
      <c r="W282" s="90">
        <v>0.0</v>
      </c>
      <c r="X282" s="86">
        <f t="shared" si="24"/>
        <v>0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90">
        <f t="shared" si="25"/>
        <v>34</v>
      </c>
      <c r="B283" s="20" t="s">
        <v>1068</v>
      </c>
      <c r="C283" s="20"/>
      <c r="D283" s="20"/>
      <c r="E283" s="20"/>
      <c r="F283" s="20" t="s">
        <v>18</v>
      </c>
      <c r="G283" s="181"/>
      <c r="H283" s="181"/>
      <c r="I283" s="109"/>
      <c r="J283" s="20"/>
      <c r="K283" s="20"/>
      <c r="L283" s="90">
        <v>0.0</v>
      </c>
      <c r="M283" s="90">
        <v>0.0</v>
      </c>
      <c r="N283" s="90">
        <v>0.0</v>
      </c>
      <c r="O283" s="90">
        <v>0.0</v>
      </c>
      <c r="P283" s="90">
        <v>0.0</v>
      </c>
      <c r="Q283" s="90">
        <v>0.0</v>
      </c>
      <c r="R283" s="90">
        <v>0.0</v>
      </c>
      <c r="S283" s="90">
        <v>0.0</v>
      </c>
      <c r="T283" s="90">
        <v>0.0</v>
      </c>
      <c r="U283" s="90">
        <v>0.0</v>
      </c>
      <c r="V283" s="90">
        <v>0.0</v>
      </c>
      <c r="W283" s="90">
        <v>0.0</v>
      </c>
      <c r="X283" s="86">
        <f t="shared" si="24"/>
        <v>0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90">
        <f t="shared" si="25"/>
        <v>35</v>
      </c>
      <c r="B284" s="20" t="s">
        <v>1067</v>
      </c>
      <c r="C284" s="20"/>
      <c r="D284" s="20"/>
      <c r="E284" s="20"/>
      <c r="F284" s="20" t="s">
        <v>19</v>
      </c>
      <c r="G284" s="181"/>
      <c r="H284" s="181"/>
      <c r="I284" s="109"/>
      <c r="J284" s="20"/>
      <c r="K284" s="20"/>
      <c r="L284" s="90">
        <v>0.0</v>
      </c>
      <c r="M284" s="90">
        <v>0.0</v>
      </c>
      <c r="N284" s="90">
        <v>0.0</v>
      </c>
      <c r="O284" s="90">
        <v>0.0</v>
      </c>
      <c r="P284" s="90">
        <v>0.0</v>
      </c>
      <c r="Q284" s="90">
        <v>0.0</v>
      </c>
      <c r="R284" s="90">
        <v>0.0</v>
      </c>
      <c r="S284" s="90">
        <v>0.0</v>
      </c>
      <c r="T284" s="90">
        <v>0.0</v>
      </c>
      <c r="U284" s="90">
        <v>0.0</v>
      </c>
      <c r="V284" s="90">
        <v>0.0</v>
      </c>
      <c r="W284" s="90">
        <v>0.0</v>
      </c>
      <c r="X284" s="86">
        <f t="shared" si="24"/>
        <v>0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90">
        <f t="shared" si="25"/>
        <v>36</v>
      </c>
      <c r="B285" s="20" t="s">
        <v>1058</v>
      </c>
      <c r="C285" s="20"/>
      <c r="D285" s="20"/>
      <c r="E285" s="20"/>
      <c r="F285" s="20" t="s">
        <v>18</v>
      </c>
      <c r="G285" s="181"/>
      <c r="H285" s="181"/>
      <c r="I285" s="109"/>
      <c r="J285" s="20"/>
      <c r="K285" s="20"/>
      <c r="L285" s="90">
        <v>0.0</v>
      </c>
      <c r="M285" s="90">
        <v>0.0</v>
      </c>
      <c r="N285" s="90">
        <v>0.0</v>
      </c>
      <c r="O285" s="90">
        <v>0.0</v>
      </c>
      <c r="P285" s="90">
        <v>0.0</v>
      </c>
      <c r="Q285" s="90">
        <v>0.0</v>
      </c>
      <c r="R285" s="90">
        <v>0.0</v>
      </c>
      <c r="S285" s="90">
        <v>0.0</v>
      </c>
      <c r="T285" s="90">
        <v>0.0</v>
      </c>
      <c r="U285" s="90">
        <v>0.0</v>
      </c>
      <c r="V285" s="90">
        <v>0.0</v>
      </c>
      <c r="W285" s="90">
        <v>0.0</v>
      </c>
      <c r="X285" s="86">
        <f t="shared" si="24"/>
        <v>0</v>
      </c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90">
        <f t="shared" si="25"/>
        <v>37</v>
      </c>
      <c r="B286" s="20" t="s">
        <v>1057</v>
      </c>
      <c r="C286" s="20"/>
      <c r="D286" s="20"/>
      <c r="E286" s="20"/>
      <c r="F286" s="20" t="s">
        <v>19</v>
      </c>
      <c r="G286" s="180"/>
      <c r="H286" s="180"/>
      <c r="I286" s="109"/>
      <c r="J286" s="20"/>
      <c r="K286" s="20"/>
      <c r="L286" s="90">
        <v>0.0</v>
      </c>
      <c r="M286" s="90">
        <v>0.0</v>
      </c>
      <c r="N286" s="90">
        <v>0.0</v>
      </c>
      <c r="O286" s="90">
        <v>0.0</v>
      </c>
      <c r="P286" s="90">
        <v>0.0</v>
      </c>
      <c r="Q286" s="90">
        <v>0.0</v>
      </c>
      <c r="R286" s="90">
        <v>0.0</v>
      </c>
      <c r="S286" s="90">
        <v>0.0</v>
      </c>
      <c r="T286" s="90">
        <v>0.0</v>
      </c>
      <c r="U286" s="90">
        <v>0.0</v>
      </c>
      <c r="V286" s="90">
        <v>0.0</v>
      </c>
      <c r="W286" s="90">
        <v>0.0</v>
      </c>
      <c r="X286" s="86">
        <f t="shared" si="24"/>
        <v>0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90">
        <f t="shared" si="25"/>
        <v>38</v>
      </c>
      <c r="B287" s="20" t="s">
        <v>1361</v>
      </c>
      <c r="C287" s="20"/>
      <c r="D287" s="20"/>
      <c r="E287" s="20"/>
      <c r="F287" s="20" t="s">
        <v>19</v>
      </c>
      <c r="G287" s="181"/>
      <c r="H287" s="181"/>
      <c r="I287" s="109"/>
      <c r="J287" s="20"/>
      <c r="K287" s="20"/>
      <c r="L287" s="90">
        <v>0.0</v>
      </c>
      <c r="M287" s="90">
        <v>0.0</v>
      </c>
      <c r="N287" s="90">
        <v>0.0</v>
      </c>
      <c r="O287" s="90">
        <v>0.0</v>
      </c>
      <c r="P287" s="90">
        <v>0.0</v>
      </c>
      <c r="Q287" s="90">
        <v>0.0</v>
      </c>
      <c r="R287" s="90">
        <v>0.0</v>
      </c>
      <c r="S287" s="90">
        <v>0.0</v>
      </c>
      <c r="T287" s="90">
        <v>0.0</v>
      </c>
      <c r="U287" s="90">
        <v>0.0</v>
      </c>
      <c r="V287" s="90">
        <v>0.0</v>
      </c>
      <c r="W287" s="90">
        <v>0.0</v>
      </c>
      <c r="X287" s="86">
        <f t="shared" si="24"/>
        <v>0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90">
        <f t="shared" si="25"/>
        <v>39</v>
      </c>
      <c r="B288" s="20" t="s">
        <v>1362</v>
      </c>
      <c r="C288" s="20"/>
      <c r="D288" s="20"/>
      <c r="E288" s="20"/>
      <c r="F288" s="20" t="s">
        <v>18</v>
      </c>
      <c r="G288" s="181"/>
      <c r="H288" s="181"/>
      <c r="I288" s="109"/>
      <c r="J288" s="20"/>
      <c r="K288" s="20"/>
      <c r="L288" s="90">
        <v>0.0</v>
      </c>
      <c r="M288" s="90">
        <v>0.0</v>
      </c>
      <c r="N288" s="90">
        <v>0.0</v>
      </c>
      <c r="O288" s="90">
        <v>0.0</v>
      </c>
      <c r="P288" s="90">
        <v>0.0</v>
      </c>
      <c r="Q288" s="90">
        <v>0.0</v>
      </c>
      <c r="R288" s="90">
        <v>0.0</v>
      </c>
      <c r="S288" s="90">
        <v>0.0</v>
      </c>
      <c r="T288" s="90">
        <v>0.0</v>
      </c>
      <c r="U288" s="90">
        <v>0.0</v>
      </c>
      <c r="V288" s="90">
        <v>0.0</v>
      </c>
      <c r="W288" s="90">
        <v>0.0</v>
      </c>
      <c r="X288" s="86">
        <f t="shared" si="24"/>
        <v>0</v>
      </c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90">
        <f t="shared" si="25"/>
        <v>40</v>
      </c>
      <c r="B289" s="20" t="s">
        <v>1363</v>
      </c>
      <c r="C289" s="20"/>
      <c r="D289" s="20"/>
      <c r="E289" s="20"/>
      <c r="F289" s="20" t="s">
        <v>19</v>
      </c>
      <c r="G289" s="181"/>
      <c r="H289" s="181"/>
      <c r="I289" s="109"/>
      <c r="J289" s="20"/>
      <c r="K289" s="20"/>
      <c r="L289" s="90">
        <v>0.0</v>
      </c>
      <c r="M289" s="90">
        <v>0.0</v>
      </c>
      <c r="N289" s="90">
        <v>0.0</v>
      </c>
      <c r="O289" s="90">
        <v>0.0</v>
      </c>
      <c r="P289" s="90">
        <v>0.0</v>
      </c>
      <c r="Q289" s="90">
        <v>0.0</v>
      </c>
      <c r="R289" s="90">
        <v>0.0</v>
      </c>
      <c r="S289" s="90">
        <v>0.0</v>
      </c>
      <c r="T289" s="90">
        <v>0.0</v>
      </c>
      <c r="U289" s="90">
        <v>0.0</v>
      </c>
      <c r="V289" s="90">
        <v>0.0</v>
      </c>
      <c r="W289" s="90">
        <v>0.0</v>
      </c>
      <c r="X289" s="86">
        <f t="shared" si="24"/>
        <v>0</v>
      </c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90">
        <f t="shared" si="25"/>
        <v>41</v>
      </c>
      <c r="B290" s="90" t="s">
        <v>1364</v>
      </c>
      <c r="C290" s="90"/>
      <c r="D290" s="90"/>
      <c r="E290" s="90"/>
      <c r="F290" s="90" t="s">
        <v>19</v>
      </c>
      <c r="G290" s="179"/>
      <c r="H290" s="179"/>
      <c r="I290" s="109"/>
      <c r="J290" s="90"/>
      <c r="K290" s="90"/>
      <c r="L290" s="90">
        <v>0.0</v>
      </c>
      <c r="M290" s="90">
        <v>0.0</v>
      </c>
      <c r="N290" s="90">
        <v>0.0</v>
      </c>
      <c r="O290" s="90">
        <v>0.0</v>
      </c>
      <c r="P290" s="90">
        <v>0.0</v>
      </c>
      <c r="Q290" s="90">
        <v>0.0</v>
      </c>
      <c r="R290" s="90">
        <v>0.0</v>
      </c>
      <c r="S290" s="90">
        <v>0.0</v>
      </c>
      <c r="T290" s="90">
        <v>0.0</v>
      </c>
      <c r="U290" s="90">
        <v>0.0</v>
      </c>
      <c r="V290" s="90">
        <v>0.0</v>
      </c>
      <c r="W290" s="90">
        <v>0.0</v>
      </c>
      <c r="X290" s="86">
        <f t="shared" si="24"/>
        <v>0</v>
      </c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90">
        <f t="shared" si="25"/>
        <v>42</v>
      </c>
      <c r="B291" s="90" t="s">
        <v>1365</v>
      </c>
      <c r="C291" s="90"/>
      <c r="D291" s="90"/>
      <c r="E291" s="90"/>
      <c r="F291" s="90" t="s">
        <v>18</v>
      </c>
      <c r="G291" s="179"/>
      <c r="H291" s="179"/>
      <c r="I291" s="109"/>
      <c r="J291" s="90"/>
      <c r="K291" s="90"/>
      <c r="L291" s="90">
        <v>0.0</v>
      </c>
      <c r="M291" s="90">
        <v>0.0</v>
      </c>
      <c r="N291" s="90">
        <v>0.0</v>
      </c>
      <c r="O291" s="90">
        <v>0.0</v>
      </c>
      <c r="P291" s="90">
        <v>0.0</v>
      </c>
      <c r="Q291" s="90">
        <v>0.0</v>
      </c>
      <c r="R291" s="90">
        <v>0.0</v>
      </c>
      <c r="S291" s="90">
        <v>0.0</v>
      </c>
      <c r="T291" s="90">
        <v>0.0</v>
      </c>
      <c r="U291" s="90">
        <v>0.0</v>
      </c>
      <c r="V291" s="90">
        <v>0.0</v>
      </c>
      <c r="W291" s="90">
        <v>0.0</v>
      </c>
      <c r="X291" s="86">
        <f t="shared" si="24"/>
        <v>0</v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90">
        <f t="shared" si="25"/>
        <v>43</v>
      </c>
      <c r="B292" s="90" t="s">
        <v>1366</v>
      </c>
      <c r="C292" s="90"/>
      <c r="D292" s="90"/>
      <c r="E292" s="90"/>
      <c r="F292" s="90" t="s">
        <v>18</v>
      </c>
      <c r="G292" s="179"/>
      <c r="H292" s="179"/>
      <c r="I292" s="109"/>
      <c r="J292" s="90"/>
      <c r="K292" s="90"/>
      <c r="L292" s="90">
        <v>0.0</v>
      </c>
      <c r="M292" s="90">
        <v>0.0</v>
      </c>
      <c r="N292" s="90">
        <v>0.0</v>
      </c>
      <c r="O292" s="90">
        <v>0.0</v>
      </c>
      <c r="P292" s="90">
        <v>0.0</v>
      </c>
      <c r="Q292" s="90">
        <v>0.0</v>
      </c>
      <c r="R292" s="90">
        <v>0.0</v>
      </c>
      <c r="S292" s="90">
        <v>0.0</v>
      </c>
      <c r="T292" s="90">
        <v>0.0</v>
      </c>
      <c r="U292" s="90">
        <v>0.0</v>
      </c>
      <c r="V292" s="90">
        <v>0.0</v>
      </c>
      <c r="W292" s="90">
        <v>0.0</v>
      </c>
      <c r="X292" s="86">
        <f t="shared" si="24"/>
        <v>0</v>
      </c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90">
        <f t="shared" si="25"/>
        <v>44</v>
      </c>
      <c r="B293" s="90" t="s">
        <v>1367</v>
      </c>
      <c r="C293" s="90"/>
      <c r="D293" s="90"/>
      <c r="E293" s="90"/>
      <c r="F293" s="90" t="s">
        <v>19</v>
      </c>
      <c r="G293" s="179"/>
      <c r="H293" s="179"/>
      <c r="I293" s="109"/>
      <c r="J293" s="90"/>
      <c r="K293" s="90"/>
      <c r="L293" s="90">
        <v>0.0</v>
      </c>
      <c r="M293" s="90">
        <v>0.0</v>
      </c>
      <c r="N293" s="90">
        <v>0.0</v>
      </c>
      <c r="O293" s="90">
        <v>0.0</v>
      </c>
      <c r="P293" s="90">
        <v>0.0</v>
      </c>
      <c r="Q293" s="90">
        <v>0.0</v>
      </c>
      <c r="R293" s="90">
        <v>0.0</v>
      </c>
      <c r="S293" s="90">
        <v>0.0</v>
      </c>
      <c r="T293" s="90">
        <v>0.0</v>
      </c>
      <c r="U293" s="90">
        <v>0.0</v>
      </c>
      <c r="V293" s="90">
        <v>0.0</v>
      </c>
      <c r="W293" s="90">
        <v>0.0</v>
      </c>
      <c r="X293" s="86">
        <f t="shared" si="24"/>
        <v>0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90">
        <f t="shared" si="25"/>
        <v>45</v>
      </c>
      <c r="B294" s="90" t="s">
        <v>1368</v>
      </c>
      <c r="C294" s="90"/>
      <c r="D294" s="90"/>
      <c r="E294" s="90"/>
      <c r="F294" s="90" t="s">
        <v>18</v>
      </c>
      <c r="G294" s="178"/>
      <c r="H294" s="178"/>
      <c r="I294" s="109"/>
      <c r="J294" s="90"/>
      <c r="K294" s="90"/>
      <c r="L294" s="90">
        <v>0.0</v>
      </c>
      <c r="M294" s="90">
        <v>0.0</v>
      </c>
      <c r="N294" s="90">
        <v>0.0</v>
      </c>
      <c r="O294" s="90">
        <v>0.0</v>
      </c>
      <c r="P294" s="90">
        <v>0.0</v>
      </c>
      <c r="Q294" s="90">
        <v>0.0</v>
      </c>
      <c r="R294" s="90">
        <v>0.0</v>
      </c>
      <c r="S294" s="90">
        <v>0.0</v>
      </c>
      <c r="T294" s="90">
        <v>0.0</v>
      </c>
      <c r="U294" s="90">
        <v>0.0</v>
      </c>
      <c r="V294" s="90">
        <v>0.0</v>
      </c>
      <c r="W294" s="90">
        <v>0.0</v>
      </c>
      <c r="X294" s="86">
        <f t="shared" si="24"/>
        <v>0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90">
        <f t="shared" si="25"/>
        <v>46</v>
      </c>
      <c r="B295" s="90" t="s">
        <v>477</v>
      </c>
      <c r="C295" s="90"/>
      <c r="D295" s="90"/>
      <c r="E295" s="90"/>
      <c r="F295" s="90" t="s">
        <v>18</v>
      </c>
      <c r="G295" s="178"/>
      <c r="H295" s="178"/>
      <c r="I295" s="109"/>
      <c r="J295" s="90"/>
      <c r="K295" s="90"/>
      <c r="L295" s="90">
        <v>0.0</v>
      </c>
      <c r="M295" s="90">
        <v>0.0</v>
      </c>
      <c r="N295" s="90">
        <v>0.0</v>
      </c>
      <c r="O295" s="90">
        <v>0.0</v>
      </c>
      <c r="P295" s="90">
        <v>0.0</v>
      </c>
      <c r="Q295" s="90">
        <v>0.0</v>
      </c>
      <c r="R295" s="90">
        <v>0.0</v>
      </c>
      <c r="S295" s="90">
        <v>0.0</v>
      </c>
      <c r="T295" s="90">
        <v>0.0</v>
      </c>
      <c r="U295" s="90">
        <v>0.0</v>
      </c>
      <c r="V295" s="90">
        <v>0.0</v>
      </c>
      <c r="W295" s="90">
        <v>0.0</v>
      </c>
      <c r="X295" s="86">
        <f t="shared" si="24"/>
        <v>0</v>
      </c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90">
        <f t="shared" si="25"/>
        <v>47</v>
      </c>
      <c r="B296" s="90" t="s">
        <v>820</v>
      </c>
      <c r="C296" s="90"/>
      <c r="D296" s="90"/>
      <c r="E296" s="90"/>
      <c r="F296" s="90" t="s">
        <v>19</v>
      </c>
      <c r="G296" s="179"/>
      <c r="H296" s="179"/>
      <c r="I296" s="109"/>
      <c r="J296" s="90"/>
      <c r="K296" s="90"/>
      <c r="L296" s="90">
        <v>0.0</v>
      </c>
      <c r="M296" s="90">
        <v>0.0</v>
      </c>
      <c r="N296" s="90">
        <v>0.0</v>
      </c>
      <c r="O296" s="90">
        <v>0.0</v>
      </c>
      <c r="P296" s="90">
        <v>0.0</v>
      </c>
      <c r="Q296" s="90">
        <v>0.0</v>
      </c>
      <c r="R296" s="90">
        <v>0.0</v>
      </c>
      <c r="S296" s="90">
        <v>0.0</v>
      </c>
      <c r="T296" s="90">
        <v>0.0</v>
      </c>
      <c r="U296" s="90">
        <v>0.0</v>
      </c>
      <c r="V296" s="90">
        <v>0.0</v>
      </c>
      <c r="W296" s="90">
        <v>0.0</v>
      </c>
      <c r="X296" s="86">
        <f t="shared" si="24"/>
        <v>0</v>
      </c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90">
        <v>48.0</v>
      </c>
      <c r="B297" s="90" t="s">
        <v>1176</v>
      </c>
      <c r="C297" s="90"/>
      <c r="D297" s="90"/>
      <c r="E297" s="90"/>
      <c r="F297" s="90" t="s">
        <v>18</v>
      </c>
      <c r="G297" s="179"/>
      <c r="H297" s="179"/>
      <c r="I297" s="109"/>
      <c r="J297" s="90"/>
      <c r="K297" s="90"/>
      <c r="L297" s="90">
        <v>0.0</v>
      </c>
      <c r="M297" s="90">
        <v>0.0</v>
      </c>
      <c r="N297" s="90">
        <v>0.0</v>
      </c>
      <c r="O297" s="90">
        <v>0.0</v>
      </c>
      <c r="P297" s="90">
        <v>0.0</v>
      </c>
      <c r="Q297" s="90">
        <v>0.0</v>
      </c>
      <c r="R297" s="90">
        <v>0.0</v>
      </c>
      <c r="S297" s="90">
        <v>0.0</v>
      </c>
      <c r="T297" s="90">
        <v>0.0</v>
      </c>
      <c r="U297" s="90">
        <v>0.0</v>
      </c>
      <c r="V297" s="90">
        <v>0.0</v>
      </c>
      <c r="W297" s="90">
        <v>0.0</v>
      </c>
      <c r="X297" s="90">
        <v>0.0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90">
        <v>49.0</v>
      </c>
      <c r="B298" s="90" t="s">
        <v>1177</v>
      </c>
      <c r="C298" s="90"/>
      <c r="D298" s="90"/>
      <c r="E298" s="90"/>
      <c r="F298" s="90" t="s">
        <v>19</v>
      </c>
      <c r="G298" s="179"/>
      <c r="H298" s="179"/>
      <c r="I298" s="109"/>
      <c r="J298" s="90"/>
      <c r="K298" s="90"/>
      <c r="L298" s="90">
        <v>0.0</v>
      </c>
      <c r="M298" s="90">
        <v>0.0</v>
      </c>
      <c r="N298" s="90">
        <v>0.0</v>
      </c>
      <c r="O298" s="90">
        <v>0.0</v>
      </c>
      <c r="P298" s="90">
        <v>0.0</v>
      </c>
      <c r="Q298" s="90">
        <v>0.0</v>
      </c>
      <c r="R298" s="90">
        <v>0.0</v>
      </c>
      <c r="S298" s="90">
        <v>0.0</v>
      </c>
      <c r="T298" s="90">
        <v>0.0</v>
      </c>
      <c r="U298" s="90">
        <v>0.0</v>
      </c>
      <c r="V298" s="90">
        <v>0.0</v>
      </c>
      <c r="W298" s="90">
        <v>0.0</v>
      </c>
      <c r="X298" s="90">
        <v>0.0</v>
      </c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90">
        <v>50.0</v>
      </c>
      <c r="B299" s="90" t="s">
        <v>1179</v>
      </c>
      <c r="C299" s="90"/>
      <c r="D299" s="90"/>
      <c r="E299" s="90"/>
      <c r="F299" s="90" t="s">
        <v>18</v>
      </c>
      <c r="G299" s="179"/>
      <c r="H299" s="179"/>
      <c r="I299" s="109"/>
      <c r="J299" s="90"/>
      <c r="K299" s="90"/>
      <c r="L299" s="90">
        <v>0.0</v>
      </c>
      <c r="M299" s="90">
        <v>0.0</v>
      </c>
      <c r="N299" s="90">
        <v>0.0</v>
      </c>
      <c r="O299" s="90">
        <v>0.0</v>
      </c>
      <c r="P299" s="90">
        <v>0.0</v>
      </c>
      <c r="Q299" s="90">
        <v>0.0</v>
      </c>
      <c r="R299" s="90">
        <v>0.0</v>
      </c>
      <c r="S299" s="90">
        <v>0.0</v>
      </c>
      <c r="T299" s="90">
        <v>0.0</v>
      </c>
      <c r="U299" s="90">
        <v>0.0</v>
      </c>
      <c r="V299" s="90">
        <v>0.0</v>
      </c>
      <c r="W299" s="90">
        <v>0.0</v>
      </c>
      <c r="X299" s="90">
        <v>0.0</v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>
      <c r="A300" s="90">
        <v>51.0</v>
      </c>
      <c r="B300" s="90" t="s">
        <v>1180</v>
      </c>
      <c r="C300" s="90"/>
      <c r="D300" s="90"/>
      <c r="E300" s="90"/>
      <c r="F300" s="90" t="s">
        <v>19</v>
      </c>
      <c r="G300" s="179"/>
      <c r="H300" s="179"/>
      <c r="I300" s="109"/>
      <c r="J300" s="90"/>
      <c r="K300" s="90"/>
      <c r="L300" s="90">
        <v>0.0</v>
      </c>
      <c r="M300" s="90">
        <v>0.0</v>
      </c>
      <c r="N300" s="90">
        <v>0.0</v>
      </c>
      <c r="O300" s="90">
        <v>0.0</v>
      </c>
      <c r="P300" s="90">
        <v>0.0</v>
      </c>
      <c r="Q300" s="90">
        <v>0.0</v>
      </c>
      <c r="R300" s="90">
        <v>0.0</v>
      </c>
      <c r="S300" s="90">
        <v>0.0</v>
      </c>
      <c r="T300" s="90">
        <v>0.0</v>
      </c>
      <c r="U300" s="90">
        <v>0.0</v>
      </c>
      <c r="V300" s="90">
        <v>0.0</v>
      </c>
      <c r="W300" s="90">
        <v>0.0</v>
      </c>
      <c r="X300" s="90">
        <v>0.0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>
      <c r="A301" s="90">
        <v>52.0</v>
      </c>
      <c r="B301" s="90" t="s">
        <v>1129</v>
      </c>
      <c r="C301" s="90"/>
      <c r="D301" s="90"/>
      <c r="E301" s="90"/>
      <c r="F301" s="90" t="s">
        <v>19</v>
      </c>
      <c r="G301" s="179"/>
      <c r="H301" s="179"/>
      <c r="I301" s="109"/>
      <c r="J301" s="90"/>
      <c r="K301" s="90"/>
      <c r="L301" s="90">
        <v>0.0</v>
      </c>
      <c r="M301" s="90">
        <v>0.0</v>
      </c>
      <c r="N301" s="90">
        <v>0.0</v>
      </c>
      <c r="O301" s="90">
        <v>0.0</v>
      </c>
      <c r="P301" s="90">
        <v>0.0</v>
      </c>
      <c r="Q301" s="90">
        <v>0.0</v>
      </c>
      <c r="R301" s="90">
        <v>0.0</v>
      </c>
      <c r="S301" s="90">
        <v>0.0</v>
      </c>
      <c r="T301" s="90">
        <v>0.0</v>
      </c>
      <c r="U301" s="90">
        <v>0.0</v>
      </c>
      <c r="V301" s="90">
        <v>0.0</v>
      </c>
      <c r="W301" s="90">
        <v>0.0</v>
      </c>
      <c r="X301" s="90">
        <v>0.0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>
      <c r="A302" s="90">
        <v>53.0</v>
      </c>
      <c r="B302" s="90" t="s">
        <v>1183</v>
      </c>
      <c r="C302" s="90"/>
      <c r="D302" s="90"/>
      <c r="E302" s="90"/>
      <c r="F302" s="90" t="s">
        <v>18</v>
      </c>
      <c r="G302" s="179"/>
      <c r="H302" s="179"/>
      <c r="I302" s="109"/>
      <c r="J302" s="90"/>
      <c r="K302" s="90"/>
      <c r="L302" s="90">
        <v>0.0</v>
      </c>
      <c r="M302" s="90">
        <v>0.0</v>
      </c>
      <c r="N302" s="90">
        <v>0.0</v>
      </c>
      <c r="O302" s="90">
        <v>0.0</v>
      </c>
      <c r="P302" s="90">
        <v>0.0</v>
      </c>
      <c r="Q302" s="90">
        <v>0.0</v>
      </c>
      <c r="R302" s="90">
        <v>0.0</v>
      </c>
      <c r="S302" s="90">
        <v>0.0</v>
      </c>
      <c r="T302" s="90">
        <v>0.0</v>
      </c>
      <c r="U302" s="90">
        <v>0.0</v>
      </c>
      <c r="V302" s="90">
        <v>0.0</v>
      </c>
      <c r="W302" s="90">
        <v>0.0</v>
      </c>
      <c r="X302" s="90">
        <v>0.0</v>
      </c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>
      <c r="A303" s="90">
        <v>54.0</v>
      </c>
      <c r="B303" s="90" t="s">
        <v>1184</v>
      </c>
      <c r="C303" s="90"/>
      <c r="D303" s="90"/>
      <c r="E303" s="90"/>
      <c r="F303" s="90" t="s">
        <v>19</v>
      </c>
      <c r="G303" s="179"/>
      <c r="H303" s="179"/>
      <c r="I303" s="109"/>
      <c r="J303" s="90"/>
      <c r="K303" s="90"/>
      <c r="L303" s="90">
        <v>0.0</v>
      </c>
      <c r="M303" s="90">
        <v>0.0</v>
      </c>
      <c r="N303" s="90">
        <v>0.0</v>
      </c>
      <c r="O303" s="90">
        <v>1.0</v>
      </c>
      <c r="P303" s="90">
        <v>0.0</v>
      </c>
      <c r="Q303" s="90">
        <v>0.0</v>
      </c>
      <c r="R303" s="90">
        <v>0.0</v>
      </c>
      <c r="S303" s="90">
        <v>1.0</v>
      </c>
      <c r="T303" s="90">
        <v>0.0</v>
      </c>
      <c r="U303" s="90">
        <v>0.0</v>
      </c>
      <c r="V303" s="90">
        <v>0.0</v>
      </c>
      <c r="W303" s="90">
        <v>0.0</v>
      </c>
      <c r="X303" s="90">
        <v>0.0</v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>
      <c r="A304" s="90">
        <v>55.0</v>
      </c>
      <c r="B304" s="90" t="s">
        <v>1105</v>
      </c>
      <c r="C304" s="90"/>
      <c r="D304" s="90"/>
      <c r="E304" s="90"/>
      <c r="F304" s="90" t="s">
        <v>18</v>
      </c>
      <c r="G304" s="179"/>
      <c r="H304" s="179"/>
      <c r="I304" s="109"/>
      <c r="J304" s="90"/>
      <c r="K304" s="90"/>
      <c r="L304" s="90">
        <v>0.0</v>
      </c>
      <c r="M304" s="90">
        <v>0.0</v>
      </c>
      <c r="N304" s="90">
        <v>0.0</v>
      </c>
      <c r="O304" s="90">
        <v>0.0</v>
      </c>
      <c r="P304" s="90">
        <v>0.0</v>
      </c>
      <c r="Q304" s="90">
        <v>0.0</v>
      </c>
      <c r="R304" s="90">
        <v>0.0</v>
      </c>
      <c r="S304" s="90">
        <v>0.0</v>
      </c>
      <c r="T304" s="90">
        <v>0.0</v>
      </c>
      <c r="U304" s="90">
        <v>0.0</v>
      </c>
      <c r="V304" s="90">
        <v>0.0</v>
      </c>
      <c r="W304" s="90">
        <v>0.0</v>
      </c>
      <c r="X304" s="90">
        <v>0.0</v>
      </c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>
      <c r="A305" s="90">
        <v>56.0</v>
      </c>
      <c r="B305" s="90" t="s">
        <v>1104</v>
      </c>
      <c r="C305" s="90"/>
      <c r="D305" s="90"/>
      <c r="E305" s="90"/>
      <c r="F305" s="90" t="s">
        <v>19</v>
      </c>
      <c r="G305" s="179"/>
      <c r="H305" s="179"/>
      <c r="I305" s="109"/>
      <c r="J305" s="90"/>
      <c r="K305" s="90"/>
      <c r="L305" s="90">
        <v>0.0</v>
      </c>
      <c r="M305" s="90">
        <v>0.0</v>
      </c>
      <c r="N305" s="90">
        <v>0.0</v>
      </c>
      <c r="O305" s="90">
        <v>0.0</v>
      </c>
      <c r="P305" s="90">
        <v>0.0</v>
      </c>
      <c r="Q305" s="90">
        <v>0.0</v>
      </c>
      <c r="R305" s="90">
        <v>0.0</v>
      </c>
      <c r="S305" s="90">
        <v>0.0</v>
      </c>
      <c r="T305" s="90">
        <v>0.0</v>
      </c>
      <c r="U305" s="90">
        <v>0.0</v>
      </c>
      <c r="V305" s="90">
        <v>0.0</v>
      </c>
      <c r="W305" s="90">
        <v>0.0</v>
      </c>
      <c r="X305" s="90">
        <v>0.0</v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>
      <c r="A306" s="90">
        <v>57.0</v>
      </c>
      <c r="B306" s="90" t="s">
        <v>1369</v>
      </c>
      <c r="C306" s="90"/>
      <c r="D306" s="90"/>
      <c r="E306" s="90"/>
      <c r="F306" s="90" t="s">
        <v>18</v>
      </c>
      <c r="G306" s="179"/>
      <c r="H306" s="179"/>
      <c r="I306" s="109"/>
      <c r="J306" s="90"/>
      <c r="K306" s="90"/>
      <c r="L306" s="90">
        <v>0.0</v>
      </c>
      <c r="M306" s="90">
        <v>0.0</v>
      </c>
      <c r="N306" s="90">
        <v>0.0</v>
      </c>
      <c r="O306" s="90">
        <v>0.0</v>
      </c>
      <c r="P306" s="90">
        <v>0.0</v>
      </c>
      <c r="Q306" s="90">
        <v>0.0</v>
      </c>
      <c r="R306" s="90">
        <v>0.0</v>
      </c>
      <c r="S306" s="90">
        <v>0.0</v>
      </c>
      <c r="T306" s="90">
        <v>0.0</v>
      </c>
      <c r="U306" s="90">
        <v>0.0</v>
      </c>
      <c r="V306" s="90">
        <v>0.0</v>
      </c>
      <c r="W306" s="90">
        <v>0.0</v>
      </c>
      <c r="X306" s="90">
        <v>0.0</v>
      </c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>
      <c r="A307" s="90">
        <v>58.0</v>
      </c>
      <c r="B307" s="90" t="s">
        <v>1370</v>
      </c>
      <c r="C307" s="90"/>
      <c r="D307" s="90"/>
      <c r="E307" s="90"/>
      <c r="F307" s="90" t="s">
        <v>19</v>
      </c>
      <c r="G307" s="179"/>
      <c r="H307" s="179"/>
      <c r="I307" s="109"/>
      <c r="J307" s="90"/>
      <c r="K307" s="90"/>
      <c r="L307" s="90">
        <v>0.0</v>
      </c>
      <c r="M307" s="90">
        <v>0.0</v>
      </c>
      <c r="N307" s="90">
        <v>0.0</v>
      </c>
      <c r="O307" s="90">
        <v>0.0</v>
      </c>
      <c r="P307" s="90">
        <v>0.0</v>
      </c>
      <c r="Q307" s="90">
        <v>0.0</v>
      </c>
      <c r="R307" s="90">
        <v>0.0</v>
      </c>
      <c r="S307" s="90">
        <v>0.0</v>
      </c>
      <c r="T307" s="90">
        <v>0.0</v>
      </c>
      <c r="U307" s="90">
        <v>0.0</v>
      </c>
      <c r="V307" s="90">
        <v>0.0</v>
      </c>
      <c r="W307" s="90">
        <v>0.0</v>
      </c>
      <c r="X307" s="90">
        <v>0.0</v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>
      <c r="A308" s="90">
        <v>59.0</v>
      </c>
      <c r="B308" s="90" t="s">
        <v>1371</v>
      </c>
      <c r="C308" s="90"/>
      <c r="D308" s="90"/>
      <c r="E308" s="90"/>
      <c r="F308" s="90" t="s">
        <v>19</v>
      </c>
      <c r="G308" s="179"/>
      <c r="H308" s="179"/>
      <c r="I308" s="109"/>
      <c r="J308" s="90"/>
      <c r="K308" s="90"/>
      <c r="L308" s="90">
        <v>0.0</v>
      </c>
      <c r="M308" s="90">
        <v>0.0</v>
      </c>
      <c r="N308" s="90">
        <v>0.0</v>
      </c>
      <c r="O308" s="90">
        <v>0.0</v>
      </c>
      <c r="P308" s="90">
        <v>0.0</v>
      </c>
      <c r="Q308" s="90">
        <v>0.0</v>
      </c>
      <c r="R308" s="90">
        <v>0.0</v>
      </c>
      <c r="S308" s="90">
        <v>0.0</v>
      </c>
      <c r="T308" s="90">
        <v>0.0</v>
      </c>
      <c r="U308" s="90">
        <v>0.0</v>
      </c>
      <c r="V308" s="90">
        <v>0.0</v>
      </c>
      <c r="W308" s="90">
        <v>0.0</v>
      </c>
      <c r="X308" s="90">
        <v>0.0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>
      <c r="A309" s="90">
        <v>60.0</v>
      </c>
      <c r="B309" s="90" t="s">
        <v>1372</v>
      </c>
      <c r="C309" s="90"/>
      <c r="D309" s="90"/>
      <c r="E309" s="90"/>
      <c r="F309" s="90" t="s">
        <v>19</v>
      </c>
      <c r="G309" s="179"/>
      <c r="H309" s="179"/>
      <c r="I309" s="109"/>
      <c r="J309" s="90"/>
      <c r="K309" s="90"/>
      <c r="L309" s="90">
        <v>0.0</v>
      </c>
      <c r="M309" s="90">
        <v>0.0</v>
      </c>
      <c r="N309" s="90">
        <v>0.0</v>
      </c>
      <c r="O309" s="90">
        <v>0.0</v>
      </c>
      <c r="P309" s="90">
        <v>0.0</v>
      </c>
      <c r="Q309" s="90">
        <v>0.0</v>
      </c>
      <c r="R309" s="90">
        <v>0.0</v>
      </c>
      <c r="S309" s="90">
        <v>0.0</v>
      </c>
      <c r="T309" s="90">
        <v>0.0</v>
      </c>
      <c r="U309" s="90">
        <v>0.0</v>
      </c>
      <c r="V309" s="90">
        <v>0.0</v>
      </c>
      <c r="W309" s="90">
        <v>0.0</v>
      </c>
      <c r="X309" s="90">
        <v>0.0</v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>
      <c r="A310" s="90">
        <v>61.0</v>
      </c>
      <c r="B310" s="90" t="s">
        <v>1373</v>
      </c>
      <c r="C310" s="90"/>
      <c r="D310" s="90"/>
      <c r="E310" s="90"/>
      <c r="F310" s="90" t="s">
        <v>18</v>
      </c>
      <c r="G310" s="179"/>
      <c r="H310" s="179"/>
      <c r="I310" s="109"/>
      <c r="J310" s="90"/>
      <c r="K310" s="90"/>
      <c r="L310" s="90">
        <v>0.0</v>
      </c>
      <c r="M310" s="90">
        <v>0.0</v>
      </c>
      <c r="N310" s="90">
        <v>0.0</v>
      </c>
      <c r="O310" s="90">
        <v>0.0</v>
      </c>
      <c r="P310" s="90">
        <v>0.0</v>
      </c>
      <c r="Q310" s="90">
        <v>0.0</v>
      </c>
      <c r="R310" s="90">
        <v>0.0</v>
      </c>
      <c r="S310" s="90">
        <v>0.0</v>
      </c>
      <c r="T310" s="90">
        <v>0.0</v>
      </c>
      <c r="U310" s="90">
        <v>0.0</v>
      </c>
      <c r="V310" s="90">
        <v>0.0</v>
      </c>
      <c r="W310" s="90">
        <v>0.0</v>
      </c>
      <c r="X310" s="90">
        <v>0.0</v>
      </c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>
      <c r="A311" s="90">
        <v>62.0</v>
      </c>
      <c r="B311" s="90" t="s">
        <v>1186</v>
      </c>
      <c r="C311" s="90"/>
      <c r="D311" s="90"/>
      <c r="E311" s="90"/>
      <c r="F311" s="90" t="s">
        <v>18</v>
      </c>
      <c r="G311" s="179"/>
      <c r="H311" s="179"/>
      <c r="I311" s="109"/>
      <c r="J311" s="90"/>
      <c r="K311" s="90"/>
      <c r="L311" s="90">
        <v>0.0</v>
      </c>
      <c r="M311" s="90">
        <v>0.0</v>
      </c>
      <c r="N311" s="90">
        <v>0.0</v>
      </c>
      <c r="O311" s="90">
        <v>0.0</v>
      </c>
      <c r="P311" s="90">
        <v>0.0</v>
      </c>
      <c r="Q311" s="90">
        <v>0.0</v>
      </c>
      <c r="R311" s="90">
        <v>0.0</v>
      </c>
      <c r="S311" s="90">
        <v>0.0</v>
      </c>
      <c r="T311" s="90">
        <v>0.0</v>
      </c>
      <c r="U311" s="90">
        <v>0.0</v>
      </c>
      <c r="V311" s="90">
        <v>0.0</v>
      </c>
      <c r="W311" s="90">
        <v>0.0</v>
      </c>
      <c r="X311" s="90">
        <v>0.0</v>
      </c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>
      <c r="A312" s="90">
        <v>63.0</v>
      </c>
      <c r="B312" s="90" t="s">
        <v>468</v>
      </c>
      <c r="C312" s="90"/>
      <c r="D312" s="90"/>
      <c r="E312" s="90"/>
      <c r="F312" s="90" t="s">
        <v>19</v>
      </c>
      <c r="G312" s="179"/>
      <c r="H312" s="179"/>
      <c r="I312" s="109"/>
      <c r="J312" s="90"/>
      <c r="K312" s="90"/>
      <c r="L312" s="90">
        <v>0.0</v>
      </c>
      <c r="M312" s="90">
        <v>0.0</v>
      </c>
      <c r="N312" s="90">
        <v>0.0</v>
      </c>
      <c r="O312" s="90">
        <v>0.0</v>
      </c>
      <c r="P312" s="90">
        <v>0.0</v>
      </c>
      <c r="Q312" s="90">
        <v>0.0</v>
      </c>
      <c r="R312" s="90">
        <v>0.0</v>
      </c>
      <c r="S312" s="90">
        <v>0.0</v>
      </c>
      <c r="T312" s="90">
        <v>0.0</v>
      </c>
      <c r="U312" s="90">
        <v>0.0</v>
      </c>
      <c r="V312" s="90">
        <v>0.0</v>
      </c>
      <c r="W312" s="90">
        <v>0.0</v>
      </c>
      <c r="X312" s="90">
        <v>0.0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>
      <c r="A313" s="90">
        <v>64.0</v>
      </c>
      <c r="B313" s="90" t="s">
        <v>1083</v>
      </c>
      <c r="C313" s="90"/>
      <c r="D313" s="90"/>
      <c r="E313" s="90"/>
      <c r="F313" s="90" t="s">
        <v>18</v>
      </c>
      <c r="G313" s="179"/>
      <c r="H313" s="179"/>
      <c r="I313" s="109"/>
      <c r="J313" s="90"/>
      <c r="K313" s="90"/>
      <c r="L313" s="90">
        <v>0.0</v>
      </c>
      <c r="M313" s="90">
        <v>0.0</v>
      </c>
      <c r="N313" s="90">
        <v>0.0</v>
      </c>
      <c r="O313" s="90">
        <v>0.0</v>
      </c>
      <c r="P313" s="90">
        <v>0.0</v>
      </c>
      <c r="Q313" s="90">
        <v>0.0</v>
      </c>
      <c r="R313" s="90">
        <v>0.0</v>
      </c>
      <c r="S313" s="90">
        <v>0.0</v>
      </c>
      <c r="T313" s="90">
        <v>0.0</v>
      </c>
      <c r="U313" s="90">
        <v>0.0</v>
      </c>
      <c r="V313" s="90">
        <v>0.0</v>
      </c>
      <c r="W313" s="90">
        <v>0.0</v>
      </c>
      <c r="X313" s="90">
        <v>0.0</v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>
      <c r="A314" s="90">
        <v>65.0</v>
      </c>
      <c r="B314" s="90" t="s">
        <v>1082</v>
      </c>
      <c r="C314" s="90"/>
      <c r="D314" s="90"/>
      <c r="E314" s="90"/>
      <c r="F314" s="90" t="s">
        <v>19</v>
      </c>
      <c r="G314" s="179"/>
      <c r="H314" s="179"/>
      <c r="I314" s="109"/>
      <c r="J314" s="90"/>
      <c r="K314" s="90"/>
      <c r="L314" s="90">
        <v>0.0</v>
      </c>
      <c r="M314" s="90">
        <v>0.0</v>
      </c>
      <c r="N314" s="90">
        <v>0.0</v>
      </c>
      <c r="O314" s="90">
        <v>0.0</v>
      </c>
      <c r="P314" s="90">
        <v>0.0</v>
      </c>
      <c r="Q314" s="90">
        <v>0.0</v>
      </c>
      <c r="R314" s="90">
        <v>0.0</v>
      </c>
      <c r="S314" s="90">
        <v>0.0</v>
      </c>
      <c r="T314" s="90">
        <v>0.0</v>
      </c>
      <c r="U314" s="90">
        <v>0.0</v>
      </c>
      <c r="V314" s="90">
        <v>0.0</v>
      </c>
      <c r="W314" s="90">
        <v>0.0</v>
      </c>
      <c r="X314" s="90">
        <v>0.0</v>
      </c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>
      <c r="A315" s="90">
        <v>66.0</v>
      </c>
      <c r="B315" s="90" t="s">
        <v>1052</v>
      </c>
      <c r="C315" s="90"/>
      <c r="D315" s="90"/>
      <c r="E315" s="90"/>
      <c r="F315" s="90" t="s">
        <v>18</v>
      </c>
      <c r="G315" s="179"/>
      <c r="H315" s="179"/>
      <c r="I315" s="109"/>
      <c r="J315" s="90"/>
      <c r="K315" s="90"/>
      <c r="L315" s="90">
        <v>0.0</v>
      </c>
      <c r="M315" s="90">
        <v>0.0</v>
      </c>
      <c r="N315" s="90">
        <v>0.0</v>
      </c>
      <c r="O315" s="90">
        <v>0.0</v>
      </c>
      <c r="P315" s="90">
        <v>0.0</v>
      </c>
      <c r="Q315" s="90">
        <v>0.0</v>
      </c>
      <c r="R315" s="90">
        <v>0.0</v>
      </c>
      <c r="S315" s="90">
        <v>0.0</v>
      </c>
      <c r="T315" s="90">
        <v>0.0</v>
      </c>
      <c r="U315" s="90">
        <v>0.0</v>
      </c>
      <c r="V315" s="90">
        <v>0.0</v>
      </c>
      <c r="W315" s="90">
        <v>0.0</v>
      </c>
      <c r="X315" s="90">
        <v>0.0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>
      <c r="A316" s="90">
        <v>67.0</v>
      </c>
      <c r="B316" s="90" t="s">
        <v>1190</v>
      </c>
      <c r="C316" s="90"/>
      <c r="D316" s="90"/>
      <c r="E316" s="90"/>
      <c r="F316" s="90" t="s">
        <v>19</v>
      </c>
      <c r="G316" s="179"/>
      <c r="H316" s="179"/>
      <c r="I316" s="109"/>
      <c r="J316" s="90"/>
      <c r="K316" s="90"/>
      <c r="L316" s="90">
        <v>0.0</v>
      </c>
      <c r="M316" s="90">
        <v>0.0</v>
      </c>
      <c r="N316" s="90">
        <v>0.0</v>
      </c>
      <c r="O316" s="90">
        <v>0.0</v>
      </c>
      <c r="P316" s="90">
        <v>0.0</v>
      </c>
      <c r="Q316" s="90">
        <v>0.0</v>
      </c>
      <c r="R316" s="90">
        <v>0.0</v>
      </c>
      <c r="S316" s="90">
        <v>0.0</v>
      </c>
      <c r="T316" s="90">
        <v>0.0</v>
      </c>
      <c r="U316" s="90">
        <v>0.0</v>
      </c>
      <c r="V316" s="90">
        <v>0.0</v>
      </c>
      <c r="W316" s="90">
        <v>0.0</v>
      </c>
      <c r="X316" s="90">
        <v>0.0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>
      <c r="A317" s="90">
        <v>68.0</v>
      </c>
      <c r="B317" s="90" t="s">
        <v>1193</v>
      </c>
      <c r="C317" s="90"/>
      <c r="D317" s="90"/>
      <c r="E317" s="90"/>
      <c r="F317" s="90" t="s">
        <v>18</v>
      </c>
      <c r="G317" s="179"/>
      <c r="H317" s="179"/>
      <c r="I317" s="109"/>
      <c r="J317" s="90"/>
      <c r="K317" s="90"/>
      <c r="L317" s="90">
        <v>0.0</v>
      </c>
      <c r="M317" s="90">
        <v>0.0</v>
      </c>
      <c r="N317" s="90">
        <v>0.0</v>
      </c>
      <c r="O317" s="90">
        <v>0.0</v>
      </c>
      <c r="P317" s="90">
        <v>0.0</v>
      </c>
      <c r="Q317" s="90">
        <v>0.0</v>
      </c>
      <c r="R317" s="90">
        <v>0.0</v>
      </c>
      <c r="S317" s="90">
        <v>0.0</v>
      </c>
      <c r="T317" s="90">
        <v>0.0</v>
      </c>
      <c r="U317" s="90">
        <v>0.0</v>
      </c>
      <c r="V317" s="90">
        <v>0.0</v>
      </c>
      <c r="W317" s="90">
        <v>0.0</v>
      </c>
      <c r="X317" s="90">
        <v>0.0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>
      <c r="A318" s="90">
        <v>69.0</v>
      </c>
      <c r="B318" s="90" t="s">
        <v>1192</v>
      </c>
      <c r="C318" s="90"/>
      <c r="D318" s="90"/>
      <c r="E318" s="90"/>
      <c r="F318" s="90" t="s">
        <v>19</v>
      </c>
      <c r="G318" s="179"/>
      <c r="H318" s="179"/>
      <c r="I318" s="109"/>
      <c r="J318" s="90"/>
      <c r="K318" s="90"/>
      <c r="L318" s="90">
        <v>0.0</v>
      </c>
      <c r="M318" s="90">
        <v>0.0</v>
      </c>
      <c r="N318" s="90">
        <v>0.0</v>
      </c>
      <c r="O318" s="90">
        <v>0.0</v>
      </c>
      <c r="P318" s="90">
        <v>0.0</v>
      </c>
      <c r="Q318" s="90">
        <v>0.0</v>
      </c>
      <c r="R318" s="90">
        <v>0.0</v>
      </c>
      <c r="S318" s="90">
        <v>0.0</v>
      </c>
      <c r="T318" s="90">
        <v>0.0</v>
      </c>
      <c r="U318" s="90">
        <v>0.0</v>
      </c>
      <c r="V318" s="90">
        <v>0.0</v>
      </c>
      <c r="W318" s="90">
        <v>0.0</v>
      </c>
      <c r="X318" s="90">
        <v>0.0</v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>
      <c r="A319" s="90">
        <v>70.0</v>
      </c>
      <c r="B319" s="90" t="s">
        <v>694</v>
      </c>
      <c r="C319" s="90"/>
      <c r="D319" s="90"/>
      <c r="E319" s="90"/>
      <c r="F319" s="90" t="s">
        <v>18</v>
      </c>
      <c r="G319" s="179"/>
      <c r="H319" s="179"/>
      <c r="I319" s="109"/>
      <c r="J319" s="90"/>
      <c r="K319" s="90"/>
      <c r="L319" s="90">
        <v>0.0</v>
      </c>
      <c r="M319" s="90">
        <v>0.0</v>
      </c>
      <c r="N319" s="90">
        <v>0.0</v>
      </c>
      <c r="O319" s="90">
        <v>0.0</v>
      </c>
      <c r="P319" s="90">
        <v>0.0</v>
      </c>
      <c r="Q319" s="90">
        <v>0.0</v>
      </c>
      <c r="R319" s="90">
        <v>0.0</v>
      </c>
      <c r="S319" s="90">
        <v>0.0</v>
      </c>
      <c r="T319" s="90">
        <v>0.0</v>
      </c>
      <c r="U319" s="90">
        <v>0.0</v>
      </c>
      <c r="V319" s="90">
        <v>0.0</v>
      </c>
      <c r="W319" s="90">
        <v>0.0</v>
      </c>
      <c r="X319" s="90">
        <v>0.0</v>
      </c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>
      <c r="A320" s="90">
        <v>71.0</v>
      </c>
      <c r="B320" s="90" t="s">
        <v>1196</v>
      </c>
      <c r="C320" s="90"/>
      <c r="D320" s="90"/>
      <c r="E320" s="90"/>
      <c r="F320" s="90" t="s">
        <v>19</v>
      </c>
      <c r="G320" s="179"/>
      <c r="H320" s="179"/>
      <c r="I320" s="109"/>
      <c r="J320" s="90"/>
      <c r="K320" s="90"/>
      <c r="L320" s="90">
        <v>0.0</v>
      </c>
      <c r="M320" s="90">
        <v>0.0</v>
      </c>
      <c r="N320" s="90">
        <v>0.0</v>
      </c>
      <c r="O320" s="90">
        <v>0.0</v>
      </c>
      <c r="P320" s="90">
        <v>0.0</v>
      </c>
      <c r="Q320" s="90">
        <v>0.0</v>
      </c>
      <c r="R320" s="90">
        <v>0.0</v>
      </c>
      <c r="S320" s="90">
        <v>0.0</v>
      </c>
      <c r="T320" s="90">
        <v>0.0</v>
      </c>
      <c r="U320" s="90">
        <v>0.0</v>
      </c>
      <c r="V320" s="90">
        <v>0.0</v>
      </c>
      <c r="W320" s="90">
        <v>0.0</v>
      </c>
      <c r="X320" s="90">
        <v>0.0</v>
      </c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>
      <c r="A321" s="90">
        <v>72.0</v>
      </c>
      <c r="B321" s="90" t="s">
        <v>1374</v>
      </c>
      <c r="C321" s="90"/>
      <c r="D321" s="90"/>
      <c r="E321" s="90"/>
      <c r="F321" s="90" t="s">
        <v>19</v>
      </c>
      <c r="G321" s="179"/>
      <c r="H321" s="179"/>
      <c r="I321" s="109"/>
      <c r="J321" s="90"/>
      <c r="K321" s="90"/>
      <c r="L321" s="90">
        <v>0.0</v>
      </c>
      <c r="M321" s="90">
        <v>0.0</v>
      </c>
      <c r="N321" s="90">
        <v>0.0</v>
      </c>
      <c r="O321" s="90">
        <v>0.0</v>
      </c>
      <c r="P321" s="90">
        <v>0.0</v>
      </c>
      <c r="Q321" s="90">
        <v>0.0</v>
      </c>
      <c r="R321" s="90">
        <v>0.0</v>
      </c>
      <c r="S321" s="90">
        <v>0.0</v>
      </c>
      <c r="T321" s="90">
        <v>0.0</v>
      </c>
      <c r="U321" s="90">
        <v>0.0</v>
      </c>
      <c r="V321" s="90">
        <v>0.0</v>
      </c>
      <c r="W321" s="90">
        <v>0.0</v>
      </c>
      <c r="X321" s="90">
        <v>0.0</v>
      </c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>
      <c r="A322" s="90">
        <v>73.0</v>
      </c>
      <c r="B322" s="90" t="s">
        <v>1375</v>
      </c>
      <c r="C322" s="90"/>
      <c r="D322" s="90"/>
      <c r="E322" s="90"/>
      <c r="F322" s="90" t="s">
        <v>19</v>
      </c>
      <c r="G322" s="179"/>
      <c r="H322" s="179"/>
      <c r="I322" s="109"/>
      <c r="J322" s="90"/>
      <c r="K322" s="90"/>
      <c r="L322" s="90">
        <v>0.0</v>
      </c>
      <c r="M322" s="90">
        <v>0.0</v>
      </c>
      <c r="N322" s="90">
        <v>0.0</v>
      </c>
      <c r="O322" s="90">
        <v>0.0</v>
      </c>
      <c r="P322" s="90">
        <v>0.0</v>
      </c>
      <c r="Q322" s="90">
        <v>0.0</v>
      </c>
      <c r="R322" s="90">
        <v>0.0</v>
      </c>
      <c r="S322" s="90">
        <v>0.0</v>
      </c>
      <c r="T322" s="90">
        <v>0.0</v>
      </c>
      <c r="U322" s="90">
        <v>0.0</v>
      </c>
      <c r="V322" s="90">
        <v>0.0</v>
      </c>
      <c r="W322" s="90">
        <v>0.0</v>
      </c>
      <c r="X322" s="90">
        <v>0.0</v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>
      <c r="A323" s="90">
        <v>74.0</v>
      </c>
      <c r="B323" s="90" t="s">
        <v>1376</v>
      </c>
      <c r="C323" s="90"/>
      <c r="D323" s="90"/>
      <c r="E323" s="90"/>
      <c r="F323" s="90" t="s">
        <v>19</v>
      </c>
      <c r="G323" s="179"/>
      <c r="H323" s="179"/>
      <c r="I323" s="109"/>
      <c r="J323" s="90"/>
      <c r="K323" s="90"/>
      <c r="L323" s="90">
        <v>0.0</v>
      </c>
      <c r="M323" s="90">
        <v>0.0</v>
      </c>
      <c r="N323" s="90">
        <v>0.0</v>
      </c>
      <c r="O323" s="90">
        <v>0.0</v>
      </c>
      <c r="P323" s="90">
        <v>0.0</v>
      </c>
      <c r="Q323" s="90">
        <v>0.0</v>
      </c>
      <c r="R323" s="90">
        <v>0.0</v>
      </c>
      <c r="S323" s="90">
        <v>0.0</v>
      </c>
      <c r="T323" s="90">
        <v>0.0</v>
      </c>
      <c r="U323" s="90">
        <v>0.0</v>
      </c>
      <c r="V323" s="90">
        <v>0.0</v>
      </c>
      <c r="W323" s="90">
        <v>0.0</v>
      </c>
      <c r="X323" s="90">
        <v>0.0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>
      <c r="A324" s="90">
        <v>75.0</v>
      </c>
      <c r="B324" s="90" t="s">
        <v>1377</v>
      </c>
      <c r="C324" s="90"/>
      <c r="D324" s="90"/>
      <c r="E324" s="90"/>
      <c r="F324" s="90" t="s">
        <v>19</v>
      </c>
      <c r="G324" s="179"/>
      <c r="H324" s="179"/>
      <c r="I324" s="109"/>
      <c r="J324" s="90"/>
      <c r="K324" s="90"/>
      <c r="L324" s="90">
        <v>0.0</v>
      </c>
      <c r="M324" s="90">
        <v>0.0</v>
      </c>
      <c r="N324" s="90">
        <v>0.0</v>
      </c>
      <c r="O324" s="90">
        <v>0.0</v>
      </c>
      <c r="P324" s="90">
        <v>0.0</v>
      </c>
      <c r="Q324" s="90">
        <v>0.0</v>
      </c>
      <c r="R324" s="90">
        <v>0.0</v>
      </c>
      <c r="S324" s="90">
        <v>0.0</v>
      </c>
      <c r="T324" s="90">
        <v>0.0</v>
      </c>
      <c r="U324" s="90">
        <v>0.0</v>
      </c>
      <c r="V324" s="90">
        <v>0.0</v>
      </c>
      <c r="W324" s="90">
        <v>0.0</v>
      </c>
      <c r="X324" s="90">
        <v>0.0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>
      <c r="A325" s="90">
        <v>76.0</v>
      </c>
      <c r="B325" s="90" t="s">
        <v>1200</v>
      </c>
      <c r="C325" s="90"/>
      <c r="D325" s="90"/>
      <c r="E325" s="90"/>
      <c r="F325" s="90" t="s">
        <v>18</v>
      </c>
      <c r="G325" s="179"/>
      <c r="H325" s="179"/>
      <c r="I325" s="109"/>
      <c r="J325" s="90"/>
      <c r="K325" s="90"/>
      <c r="L325" s="90">
        <v>0.0</v>
      </c>
      <c r="M325" s="90">
        <v>0.0</v>
      </c>
      <c r="N325" s="90">
        <v>0.0</v>
      </c>
      <c r="O325" s="90">
        <v>0.0</v>
      </c>
      <c r="P325" s="90">
        <v>0.0</v>
      </c>
      <c r="Q325" s="90">
        <v>0.0</v>
      </c>
      <c r="R325" s="90">
        <v>0.0</v>
      </c>
      <c r="S325" s="90">
        <v>0.0</v>
      </c>
      <c r="T325" s="90">
        <v>0.0</v>
      </c>
      <c r="U325" s="90">
        <v>0.0</v>
      </c>
      <c r="V325" s="90">
        <v>0.0</v>
      </c>
      <c r="W325" s="90">
        <v>0.0</v>
      </c>
      <c r="X325" s="90">
        <v>0.0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>
      <c r="A326" s="90">
        <v>77.0</v>
      </c>
      <c r="B326" s="90" t="s">
        <v>1199</v>
      </c>
      <c r="C326" s="90"/>
      <c r="D326" s="90"/>
      <c r="E326" s="90"/>
      <c r="F326" s="90" t="s">
        <v>19</v>
      </c>
      <c r="G326" s="179"/>
      <c r="H326" s="179"/>
      <c r="I326" s="109"/>
      <c r="J326" s="90"/>
      <c r="K326" s="90"/>
      <c r="L326" s="90">
        <v>0.0</v>
      </c>
      <c r="M326" s="90">
        <v>0.0</v>
      </c>
      <c r="N326" s="90">
        <v>0.0</v>
      </c>
      <c r="O326" s="90">
        <v>0.0</v>
      </c>
      <c r="P326" s="90">
        <v>0.0</v>
      </c>
      <c r="Q326" s="90">
        <v>0.0</v>
      </c>
      <c r="R326" s="90">
        <v>0.0</v>
      </c>
      <c r="S326" s="90">
        <v>0.0</v>
      </c>
      <c r="T326" s="90">
        <v>0.0</v>
      </c>
      <c r="U326" s="90">
        <v>0.0</v>
      </c>
      <c r="V326" s="90">
        <v>0.0</v>
      </c>
      <c r="W326" s="90">
        <v>0.0</v>
      </c>
      <c r="X326" s="90">
        <v>0.0</v>
      </c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>
      <c r="A327" s="90">
        <v>78.0</v>
      </c>
      <c r="B327" s="90" t="s">
        <v>1378</v>
      </c>
      <c r="C327" s="90"/>
      <c r="D327" s="90"/>
      <c r="E327" s="90"/>
      <c r="F327" s="90" t="s">
        <v>19</v>
      </c>
      <c r="G327" s="179"/>
      <c r="H327" s="179"/>
      <c r="I327" s="109"/>
      <c r="J327" s="90"/>
      <c r="K327" s="90"/>
      <c r="L327" s="90">
        <v>0.0</v>
      </c>
      <c r="M327" s="90">
        <v>0.0</v>
      </c>
      <c r="N327" s="90">
        <v>0.0</v>
      </c>
      <c r="O327" s="90">
        <v>0.0</v>
      </c>
      <c r="P327" s="90">
        <v>0.0</v>
      </c>
      <c r="Q327" s="90">
        <v>0.0</v>
      </c>
      <c r="R327" s="90">
        <v>0.0</v>
      </c>
      <c r="S327" s="90">
        <v>0.0</v>
      </c>
      <c r="T327" s="90">
        <v>0.0</v>
      </c>
      <c r="U327" s="90">
        <v>0.0</v>
      </c>
      <c r="V327" s="90">
        <v>0.0</v>
      </c>
      <c r="W327" s="90">
        <v>0.0</v>
      </c>
      <c r="X327" s="90">
        <v>0.0</v>
      </c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>
      <c r="A328" s="90">
        <v>79.0</v>
      </c>
      <c r="B328" s="90" t="s">
        <v>1203</v>
      </c>
      <c r="C328" s="90"/>
      <c r="D328" s="90"/>
      <c r="E328" s="90"/>
      <c r="F328" s="90" t="s">
        <v>18</v>
      </c>
      <c r="G328" s="179"/>
      <c r="H328" s="179"/>
      <c r="I328" s="109"/>
      <c r="J328" s="90"/>
      <c r="K328" s="90"/>
      <c r="L328" s="90">
        <v>0.0</v>
      </c>
      <c r="M328" s="90">
        <v>0.0</v>
      </c>
      <c r="N328" s="90">
        <v>0.0</v>
      </c>
      <c r="O328" s="90">
        <v>0.0</v>
      </c>
      <c r="P328" s="90">
        <v>0.0</v>
      </c>
      <c r="Q328" s="90">
        <v>0.0</v>
      </c>
      <c r="R328" s="90">
        <v>0.0</v>
      </c>
      <c r="S328" s="90">
        <v>0.0</v>
      </c>
      <c r="T328" s="90">
        <v>0.0</v>
      </c>
      <c r="U328" s="90">
        <v>0.0</v>
      </c>
      <c r="V328" s="90">
        <v>0.0</v>
      </c>
      <c r="W328" s="90">
        <v>0.0</v>
      </c>
      <c r="X328" s="90">
        <v>0.0</v>
      </c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>
      <c r="A329" s="90">
        <v>80.0</v>
      </c>
      <c r="B329" s="90" t="s">
        <v>1379</v>
      </c>
      <c r="C329" s="90"/>
      <c r="D329" s="90"/>
      <c r="E329" s="90"/>
      <c r="F329" s="90" t="s">
        <v>19</v>
      </c>
      <c r="G329" s="179"/>
      <c r="H329" s="179"/>
      <c r="I329" s="109"/>
      <c r="J329" s="90"/>
      <c r="K329" s="90"/>
      <c r="L329" s="90">
        <v>0.0</v>
      </c>
      <c r="M329" s="90">
        <v>0.0</v>
      </c>
      <c r="N329" s="90">
        <v>0.0</v>
      </c>
      <c r="O329" s="90">
        <v>0.0</v>
      </c>
      <c r="P329" s="90">
        <v>0.0</v>
      </c>
      <c r="Q329" s="90">
        <v>0.0</v>
      </c>
      <c r="R329" s="90">
        <v>0.0</v>
      </c>
      <c r="S329" s="90">
        <v>0.0</v>
      </c>
      <c r="T329" s="90">
        <v>0.0</v>
      </c>
      <c r="U329" s="90">
        <v>0.0</v>
      </c>
      <c r="V329" s="90">
        <v>0.0</v>
      </c>
      <c r="W329" s="90">
        <v>0.0</v>
      </c>
      <c r="X329" s="90">
        <v>0.0</v>
      </c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>
      <c r="A330" s="90">
        <v>81.0</v>
      </c>
      <c r="B330" s="90" t="s">
        <v>1380</v>
      </c>
      <c r="C330" s="90"/>
      <c r="D330" s="90"/>
      <c r="E330" s="90"/>
      <c r="F330" s="90" t="s">
        <v>19</v>
      </c>
      <c r="G330" s="179"/>
      <c r="H330" s="179"/>
      <c r="I330" s="109"/>
      <c r="J330" s="90"/>
      <c r="K330" s="90"/>
      <c r="L330" s="90">
        <v>0.0</v>
      </c>
      <c r="M330" s="90">
        <v>0.0</v>
      </c>
      <c r="N330" s="90">
        <v>0.0</v>
      </c>
      <c r="O330" s="90">
        <v>0.0</v>
      </c>
      <c r="P330" s="90">
        <v>0.0</v>
      </c>
      <c r="Q330" s="90">
        <v>0.0</v>
      </c>
      <c r="R330" s="90">
        <v>0.0</v>
      </c>
      <c r="S330" s="90">
        <v>0.0</v>
      </c>
      <c r="T330" s="90">
        <v>0.0</v>
      </c>
      <c r="U330" s="90">
        <v>0.0</v>
      </c>
      <c r="V330" s="90">
        <v>0.0</v>
      </c>
      <c r="W330" s="90">
        <v>0.0</v>
      </c>
      <c r="X330" s="90">
        <v>0.0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>
      <c r="A331" s="90">
        <v>82.0</v>
      </c>
      <c r="B331" s="90" t="s">
        <v>1381</v>
      </c>
      <c r="C331" s="90"/>
      <c r="D331" s="90"/>
      <c r="E331" s="90"/>
      <c r="F331" s="90" t="s">
        <v>18</v>
      </c>
      <c r="G331" s="179"/>
      <c r="H331" s="179"/>
      <c r="I331" s="109"/>
      <c r="J331" s="90"/>
      <c r="K331" s="90"/>
      <c r="L331" s="90">
        <v>0.0</v>
      </c>
      <c r="M331" s="90">
        <v>0.0</v>
      </c>
      <c r="N331" s="90">
        <v>0.0</v>
      </c>
      <c r="O331" s="90">
        <v>0.0</v>
      </c>
      <c r="P331" s="90">
        <v>0.0</v>
      </c>
      <c r="Q331" s="90">
        <v>0.0</v>
      </c>
      <c r="R331" s="90">
        <v>0.0</v>
      </c>
      <c r="S331" s="90">
        <v>0.0</v>
      </c>
      <c r="T331" s="90">
        <v>0.0</v>
      </c>
      <c r="U331" s="90">
        <v>0.0</v>
      </c>
      <c r="V331" s="90">
        <v>0.0</v>
      </c>
      <c r="W331" s="90">
        <v>0.0</v>
      </c>
      <c r="X331" s="90">
        <v>0.0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>
      <c r="A332" s="90">
        <v>83.0</v>
      </c>
      <c r="B332" s="90" t="s">
        <v>1382</v>
      </c>
      <c r="C332" s="90"/>
      <c r="D332" s="90"/>
      <c r="E332" s="90"/>
      <c r="F332" s="90" t="s">
        <v>18</v>
      </c>
      <c r="G332" s="179"/>
      <c r="H332" s="179"/>
      <c r="I332" s="109"/>
      <c r="J332" s="90"/>
      <c r="K332" s="90"/>
      <c r="L332" s="90">
        <v>0.0</v>
      </c>
      <c r="M332" s="90">
        <v>0.0</v>
      </c>
      <c r="N332" s="90">
        <v>0.0</v>
      </c>
      <c r="O332" s="90">
        <v>0.0</v>
      </c>
      <c r="P332" s="90">
        <v>0.0</v>
      </c>
      <c r="Q332" s="90">
        <v>0.0</v>
      </c>
      <c r="R332" s="90">
        <v>0.0</v>
      </c>
      <c r="S332" s="90">
        <v>0.0</v>
      </c>
      <c r="T332" s="90">
        <v>0.0</v>
      </c>
      <c r="U332" s="90">
        <v>0.0</v>
      </c>
      <c r="V332" s="90">
        <v>0.0</v>
      </c>
      <c r="W332" s="90">
        <v>0.0</v>
      </c>
      <c r="X332" s="90">
        <v>0.0</v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>
      <c r="A333" s="90">
        <v>84.0</v>
      </c>
      <c r="B333" s="90" t="s">
        <v>1205</v>
      </c>
      <c r="C333" s="90"/>
      <c r="D333" s="90"/>
      <c r="E333" s="90"/>
      <c r="F333" s="90" t="s">
        <v>19</v>
      </c>
      <c r="G333" s="179"/>
      <c r="H333" s="179"/>
      <c r="I333" s="109"/>
      <c r="J333" s="90"/>
      <c r="K333" s="90"/>
      <c r="L333" s="90">
        <v>0.0</v>
      </c>
      <c r="M333" s="90">
        <v>0.0</v>
      </c>
      <c r="N333" s="90">
        <v>0.0</v>
      </c>
      <c r="O333" s="90">
        <v>0.0</v>
      </c>
      <c r="P333" s="90">
        <v>0.0</v>
      </c>
      <c r="Q333" s="90">
        <v>0.0</v>
      </c>
      <c r="R333" s="90">
        <v>0.0</v>
      </c>
      <c r="S333" s="90">
        <v>0.0</v>
      </c>
      <c r="T333" s="90">
        <v>0.0</v>
      </c>
      <c r="U333" s="90">
        <v>0.0</v>
      </c>
      <c r="V333" s="90">
        <v>0.0</v>
      </c>
      <c r="W333" s="90">
        <v>0.0</v>
      </c>
      <c r="X333" s="90">
        <v>0.0</v>
      </c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>
      <c r="A334" s="90">
        <v>85.0</v>
      </c>
      <c r="B334" s="90" t="s">
        <v>1209</v>
      </c>
      <c r="C334" s="90"/>
      <c r="D334" s="90"/>
      <c r="E334" s="90"/>
      <c r="F334" s="90" t="s">
        <v>18</v>
      </c>
      <c r="G334" s="179"/>
      <c r="H334" s="179"/>
      <c r="I334" s="109"/>
      <c r="J334" s="90"/>
      <c r="K334" s="90"/>
      <c r="L334" s="90">
        <v>0.0</v>
      </c>
      <c r="M334" s="90">
        <v>0.0</v>
      </c>
      <c r="N334" s="90">
        <v>0.0</v>
      </c>
      <c r="O334" s="90">
        <v>0.0</v>
      </c>
      <c r="P334" s="90">
        <v>0.0</v>
      </c>
      <c r="Q334" s="90">
        <v>0.0</v>
      </c>
      <c r="R334" s="90">
        <v>0.0</v>
      </c>
      <c r="S334" s="90">
        <v>0.0</v>
      </c>
      <c r="T334" s="90">
        <v>0.0</v>
      </c>
      <c r="U334" s="90">
        <v>0.0</v>
      </c>
      <c r="V334" s="90">
        <v>0.0</v>
      </c>
      <c r="W334" s="90">
        <v>0.0</v>
      </c>
      <c r="X334" s="90">
        <v>0.0</v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>
      <c r="A335" s="90">
        <v>86.0</v>
      </c>
      <c r="B335" s="90" t="s">
        <v>1208</v>
      </c>
      <c r="C335" s="90"/>
      <c r="D335" s="90"/>
      <c r="E335" s="90"/>
      <c r="F335" s="90" t="s">
        <v>19</v>
      </c>
      <c r="G335" s="179"/>
      <c r="H335" s="179"/>
      <c r="I335" s="109"/>
      <c r="J335" s="90"/>
      <c r="K335" s="90"/>
      <c r="L335" s="90">
        <v>0.0</v>
      </c>
      <c r="M335" s="90">
        <v>0.0</v>
      </c>
      <c r="N335" s="90">
        <v>0.0</v>
      </c>
      <c r="O335" s="90">
        <v>0.0</v>
      </c>
      <c r="P335" s="90">
        <v>0.0</v>
      </c>
      <c r="Q335" s="90">
        <v>0.0</v>
      </c>
      <c r="R335" s="90">
        <v>0.0</v>
      </c>
      <c r="S335" s="90">
        <v>0.0</v>
      </c>
      <c r="T335" s="90">
        <v>0.0</v>
      </c>
      <c r="U335" s="90">
        <v>0.0</v>
      </c>
      <c r="V335" s="90">
        <v>0.0</v>
      </c>
      <c r="W335" s="90">
        <v>0.0</v>
      </c>
      <c r="X335" s="90">
        <v>0.0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>
      <c r="A336" s="90">
        <v>87.0</v>
      </c>
      <c r="B336" s="90" t="s">
        <v>1383</v>
      </c>
      <c r="C336" s="90"/>
      <c r="D336" s="90"/>
      <c r="E336" s="90"/>
      <c r="F336" s="90" t="s">
        <v>18</v>
      </c>
      <c r="G336" s="179"/>
      <c r="H336" s="179"/>
      <c r="I336" s="109"/>
      <c r="J336" s="90"/>
      <c r="K336" s="90"/>
      <c r="L336" s="90">
        <v>0.0</v>
      </c>
      <c r="M336" s="90">
        <v>0.0</v>
      </c>
      <c r="N336" s="90">
        <v>0.0</v>
      </c>
      <c r="O336" s="90">
        <v>0.0</v>
      </c>
      <c r="P336" s="90">
        <v>0.0</v>
      </c>
      <c r="Q336" s="90">
        <v>0.0</v>
      </c>
      <c r="R336" s="90">
        <v>0.0</v>
      </c>
      <c r="S336" s="90">
        <v>0.0</v>
      </c>
      <c r="T336" s="90">
        <v>0.0</v>
      </c>
      <c r="U336" s="90">
        <v>0.0</v>
      </c>
      <c r="V336" s="90">
        <v>0.0</v>
      </c>
      <c r="W336" s="90">
        <v>0.0</v>
      </c>
      <c r="X336" s="90">
        <v>0.0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>
      <c r="A337" s="90">
        <v>88.0</v>
      </c>
      <c r="B337" s="90" t="s">
        <v>1384</v>
      </c>
      <c r="C337" s="90"/>
      <c r="D337" s="90"/>
      <c r="E337" s="90"/>
      <c r="F337" s="90" t="s">
        <v>18</v>
      </c>
      <c r="G337" s="179"/>
      <c r="H337" s="179"/>
      <c r="I337" s="109"/>
      <c r="J337" s="90"/>
      <c r="K337" s="90"/>
      <c r="L337" s="90">
        <v>0.0</v>
      </c>
      <c r="M337" s="90">
        <v>0.0</v>
      </c>
      <c r="N337" s="90">
        <v>0.0</v>
      </c>
      <c r="O337" s="90">
        <v>0.0</v>
      </c>
      <c r="P337" s="90">
        <v>0.0</v>
      </c>
      <c r="Q337" s="90">
        <v>0.0</v>
      </c>
      <c r="R337" s="90">
        <v>0.0</v>
      </c>
      <c r="S337" s="90">
        <v>0.0</v>
      </c>
      <c r="T337" s="90">
        <v>0.0</v>
      </c>
      <c r="U337" s="90">
        <v>0.0</v>
      </c>
      <c r="V337" s="90">
        <v>0.0</v>
      </c>
      <c r="W337" s="90">
        <v>0.0</v>
      </c>
      <c r="X337" s="90">
        <v>0.0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>
      <c r="A338" s="90">
        <v>89.0</v>
      </c>
      <c r="B338" s="90" t="s">
        <v>1385</v>
      </c>
      <c r="C338" s="90"/>
      <c r="D338" s="90"/>
      <c r="E338" s="90"/>
      <c r="F338" s="90" t="s">
        <v>18</v>
      </c>
      <c r="G338" s="179"/>
      <c r="H338" s="179"/>
      <c r="I338" s="109"/>
      <c r="J338" s="90"/>
      <c r="K338" s="90"/>
      <c r="L338" s="90">
        <v>0.0</v>
      </c>
      <c r="M338" s="90">
        <v>0.0</v>
      </c>
      <c r="N338" s="90">
        <v>0.0</v>
      </c>
      <c r="O338" s="90">
        <v>0.0</v>
      </c>
      <c r="P338" s="90">
        <v>0.0</v>
      </c>
      <c r="Q338" s="90">
        <v>0.0</v>
      </c>
      <c r="R338" s="90">
        <v>0.0</v>
      </c>
      <c r="S338" s="90">
        <v>0.0</v>
      </c>
      <c r="T338" s="90">
        <v>0.0</v>
      </c>
      <c r="U338" s="90">
        <v>0.0</v>
      </c>
      <c r="V338" s="90">
        <v>0.0</v>
      </c>
      <c r="W338" s="90">
        <v>0.0</v>
      </c>
      <c r="X338" s="90">
        <v>0.0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>
      <c r="A339" s="90">
        <v>90.0</v>
      </c>
      <c r="B339" s="90" t="s">
        <v>1386</v>
      </c>
      <c r="C339" s="90"/>
      <c r="D339" s="90"/>
      <c r="E339" s="90"/>
      <c r="F339" s="90" t="s">
        <v>19</v>
      </c>
      <c r="G339" s="179"/>
      <c r="H339" s="179"/>
      <c r="I339" s="109"/>
      <c r="J339" s="90"/>
      <c r="K339" s="90"/>
      <c r="L339" s="90">
        <v>0.0</v>
      </c>
      <c r="M339" s="90">
        <v>0.0</v>
      </c>
      <c r="N339" s="90">
        <v>0.0</v>
      </c>
      <c r="O339" s="90">
        <v>0.0</v>
      </c>
      <c r="P339" s="90">
        <v>0.0</v>
      </c>
      <c r="Q339" s="90">
        <v>0.0</v>
      </c>
      <c r="R339" s="90">
        <v>0.0</v>
      </c>
      <c r="S339" s="90">
        <v>0.0</v>
      </c>
      <c r="T339" s="90">
        <v>0.0</v>
      </c>
      <c r="U339" s="90">
        <v>0.0</v>
      </c>
      <c r="V339" s="90">
        <v>0.0</v>
      </c>
      <c r="W339" s="90">
        <v>0.0</v>
      </c>
      <c r="X339" s="90">
        <v>0.0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>
      <c r="A340" s="90">
        <v>91.0</v>
      </c>
      <c r="B340" s="90" t="s">
        <v>1387</v>
      </c>
      <c r="C340" s="90"/>
      <c r="D340" s="90"/>
      <c r="E340" s="90"/>
      <c r="F340" s="90" t="s">
        <v>19</v>
      </c>
      <c r="G340" s="179"/>
      <c r="H340" s="179"/>
      <c r="I340" s="109"/>
      <c r="J340" s="90"/>
      <c r="K340" s="90"/>
      <c r="L340" s="90">
        <v>0.0</v>
      </c>
      <c r="M340" s="90">
        <v>0.0</v>
      </c>
      <c r="N340" s="90">
        <v>0.0</v>
      </c>
      <c r="O340" s="90">
        <v>0.0</v>
      </c>
      <c r="P340" s="90">
        <v>0.0</v>
      </c>
      <c r="Q340" s="90">
        <v>0.0</v>
      </c>
      <c r="R340" s="90">
        <v>0.0</v>
      </c>
      <c r="S340" s="90">
        <v>0.0</v>
      </c>
      <c r="T340" s="90">
        <v>0.0</v>
      </c>
      <c r="U340" s="90">
        <v>0.0</v>
      </c>
      <c r="V340" s="90">
        <v>0.0</v>
      </c>
      <c r="W340" s="90">
        <v>0.0</v>
      </c>
      <c r="X340" s="90">
        <v>0.0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>
      <c r="A341" s="90">
        <v>92.0</v>
      </c>
      <c r="B341" s="90" t="s">
        <v>1388</v>
      </c>
      <c r="C341" s="90"/>
      <c r="D341" s="90"/>
      <c r="E341" s="90"/>
      <c r="F341" s="90" t="s">
        <v>19</v>
      </c>
      <c r="G341" s="179"/>
      <c r="H341" s="179"/>
      <c r="I341" s="109"/>
      <c r="J341" s="90"/>
      <c r="K341" s="90"/>
      <c r="L341" s="90">
        <v>0.0</v>
      </c>
      <c r="M341" s="90">
        <v>0.0</v>
      </c>
      <c r="N341" s="90">
        <v>0.0</v>
      </c>
      <c r="O341" s="90">
        <v>0.0</v>
      </c>
      <c r="P341" s="90">
        <v>0.0</v>
      </c>
      <c r="Q341" s="90">
        <v>0.0</v>
      </c>
      <c r="R341" s="90">
        <v>0.0</v>
      </c>
      <c r="S341" s="90">
        <v>0.0</v>
      </c>
      <c r="T341" s="90">
        <v>0.0</v>
      </c>
      <c r="U341" s="90">
        <v>0.0</v>
      </c>
      <c r="V341" s="90">
        <v>0.0</v>
      </c>
      <c r="W341" s="90">
        <v>0.0</v>
      </c>
      <c r="X341" s="90">
        <v>0.0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>
      <c r="A342" s="90">
        <v>93.0</v>
      </c>
      <c r="B342" s="90" t="s">
        <v>1389</v>
      </c>
      <c r="C342" s="90"/>
      <c r="D342" s="90"/>
      <c r="E342" s="90"/>
      <c r="F342" s="90" t="s">
        <v>18</v>
      </c>
      <c r="G342" s="179"/>
      <c r="H342" s="179"/>
      <c r="I342" s="109"/>
      <c r="J342" s="90"/>
      <c r="K342" s="90"/>
      <c r="L342" s="90">
        <v>0.0</v>
      </c>
      <c r="M342" s="90">
        <v>0.0</v>
      </c>
      <c r="N342" s="90">
        <v>0.0</v>
      </c>
      <c r="O342" s="90">
        <v>0.0</v>
      </c>
      <c r="P342" s="90">
        <v>0.0</v>
      </c>
      <c r="Q342" s="90">
        <v>0.0</v>
      </c>
      <c r="R342" s="90">
        <v>0.0</v>
      </c>
      <c r="S342" s="90">
        <v>0.0</v>
      </c>
      <c r="T342" s="90">
        <v>0.0</v>
      </c>
      <c r="U342" s="90">
        <v>0.0</v>
      </c>
      <c r="V342" s="90">
        <v>0.0</v>
      </c>
      <c r="W342" s="90">
        <v>0.0</v>
      </c>
      <c r="X342" s="90">
        <v>0.0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>
      <c r="A343" s="90">
        <v>94.0</v>
      </c>
      <c r="B343" s="90" t="s">
        <v>1111</v>
      </c>
      <c r="C343" s="90"/>
      <c r="D343" s="90"/>
      <c r="E343" s="90"/>
      <c r="F343" s="90" t="s">
        <v>18</v>
      </c>
      <c r="G343" s="179"/>
      <c r="H343" s="179"/>
      <c r="I343" s="109"/>
      <c r="J343" s="90"/>
      <c r="K343" s="90"/>
      <c r="L343" s="90">
        <v>0.0</v>
      </c>
      <c r="M343" s="90">
        <v>0.0</v>
      </c>
      <c r="N343" s="90">
        <v>0.0</v>
      </c>
      <c r="O343" s="90">
        <v>0.0</v>
      </c>
      <c r="P343" s="90">
        <v>0.0</v>
      </c>
      <c r="Q343" s="90">
        <v>0.0</v>
      </c>
      <c r="R343" s="90">
        <v>0.0</v>
      </c>
      <c r="S343" s="90">
        <v>0.0</v>
      </c>
      <c r="T343" s="90">
        <v>0.0</v>
      </c>
      <c r="U343" s="90">
        <v>0.0</v>
      </c>
      <c r="V343" s="90">
        <v>0.0</v>
      </c>
      <c r="W343" s="90">
        <v>0.0</v>
      </c>
      <c r="X343" s="90">
        <v>0.0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>
      <c r="A344" s="90">
        <v>95.0</v>
      </c>
      <c r="B344" s="90" t="s">
        <v>1390</v>
      </c>
      <c r="C344" s="90"/>
      <c r="D344" s="90"/>
      <c r="E344" s="90"/>
      <c r="F344" s="90" t="s">
        <v>19</v>
      </c>
      <c r="G344" s="179"/>
      <c r="H344" s="179"/>
      <c r="I344" s="109"/>
      <c r="J344" s="90"/>
      <c r="K344" s="90"/>
      <c r="L344" s="90">
        <v>0.0</v>
      </c>
      <c r="M344" s="90">
        <v>0.0</v>
      </c>
      <c r="N344" s="90">
        <v>0.0</v>
      </c>
      <c r="O344" s="90">
        <v>0.0</v>
      </c>
      <c r="P344" s="90">
        <v>0.0</v>
      </c>
      <c r="Q344" s="90">
        <v>0.0</v>
      </c>
      <c r="R344" s="90">
        <v>0.0</v>
      </c>
      <c r="S344" s="90">
        <v>0.0</v>
      </c>
      <c r="T344" s="90">
        <v>0.0</v>
      </c>
      <c r="U344" s="90">
        <v>0.0</v>
      </c>
      <c r="V344" s="90">
        <v>0.0</v>
      </c>
      <c r="W344" s="90">
        <v>0.0</v>
      </c>
      <c r="X344" s="90">
        <v>0.0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>
      <c r="A345" s="90">
        <v>96.0</v>
      </c>
      <c r="B345" s="90" t="s">
        <v>1391</v>
      </c>
      <c r="C345" s="90"/>
      <c r="D345" s="90"/>
      <c r="E345" s="90"/>
      <c r="F345" s="90" t="s">
        <v>18</v>
      </c>
      <c r="G345" s="179"/>
      <c r="H345" s="179"/>
      <c r="I345" s="109"/>
      <c r="J345" s="90"/>
      <c r="K345" s="90"/>
      <c r="L345" s="90">
        <v>0.0</v>
      </c>
      <c r="M345" s="90">
        <v>0.0</v>
      </c>
      <c r="N345" s="90">
        <v>0.0</v>
      </c>
      <c r="O345" s="90">
        <v>0.0</v>
      </c>
      <c r="P345" s="90">
        <v>0.0</v>
      </c>
      <c r="Q345" s="90">
        <v>0.0</v>
      </c>
      <c r="R345" s="90">
        <v>0.0</v>
      </c>
      <c r="S345" s="90">
        <v>0.0</v>
      </c>
      <c r="T345" s="90">
        <v>0.0</v>
      </c>
      <c r="U345" s="90">
        <v>0.0</v>
      </c>
      <c r="V345" s="90">
        <v>0.0</v>
      </c>
      <c r="W345" s="90">
        <v>0.0</v>
      </c>
      <c r="X345" s="90">
        <v>0.0</v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>
      <c r="A346" s="90">
        <v>97.0</v>
      </c>
      <c r="B346" s="90" t="s">
        <v>1392</v>
      </c>
      <c r="C346" s="90"/>
      <c r="D346" s="90"/>
      <c r="E346" s="90"/>
      <c r="F346" s="90" t="s">
        <v>19</v>
      </c>
      <c r="G346" s="179"/>
      <c r="H346" s="179"/>
      <c r="I346" s="109"/>
      <c r="J346" s="90"/>
      <c r="K346" s="90"/>
      <c r="L346" s="90">
        <v>0.0</v>
      </c>
      <c r="M346" s="90">
        <v>0.0</v>
      </c>
      <c r="N346" s="90">
        <v>0.0</v>
      </c>
      <c r="O346" s="90">
        <v>0.0</v>
      </c>
      <c r="P346" s="90">
        <v>0.0</v>
      </c>
      <c r="Q346" s="90">
        <v>0.0</v>
      </c>
      <c r="R346" s="90">
        <v>0.0</v>
      </c>
      <c r="S346" s="90">
        <v>0.0</v>
      </c>
      <c r="T346" s="90">
        <v>0.0</v>
      </c>
      <c r="U346" s="90">
        <v>0.0</v>
      </c>
      <c r="V346" s="90">
        <v>0.0</v>
      </c>
      <c r="W346" s="90">
        <v>0.0</v>
      </c>
      <c r="X346" s="90">
        <v>0.0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>
      <c r="A347" s="90">
        <v>98.0</v>
      </c>
      <c r="B347" s="90" t="s">
        <v>1215</v>
      </c>
      <c r="C347" s="90"/>
      <c r="D347" s="90"/>
      <c r="E347" s="90"/>
      <c r="F347" s="90" t="s">
        <v>18</v>
      </c>
      <c r="G347" s="179"/>
      <c r="H347" s="179"/>
      <c r="I347" s="109"/>
      <c r="J347" s="90"/>
      <c r="K347" s="90"/>
      <c r="L347" s="90">
        <v>0.0</v>
      </c>
      <c r="M347" s="90">
        <v>0.0</v>
      </c>
      <c r="N347" s="90">
        <v>0.0</v>
      </c>
      <c r="O347" s="90">
        <v>0.0</v>
      </c>
      <c r="P347" s="90">
        <v>0.0</v>
      </c>
      <c r="Q347" s="90">
        <v>0.0</v>
      </c>
      <c r="R347" s="90">
        <v>0.0</v>
      </c>
      <c r="S347" s="90">
        <v>0.0</v>
      </c>
      <c r="T347" s="90">
        <v>0.0</v>
      </c>
      <c r="U347" s="90">
        <v>0.0</v>
      </c>
      <c r="V347" s="90">
        <v>0.0</v>
      </c>
      <c r="W347" s="90">
        <v>0.0</v>
      </c>
      <c r="X347" s="90">
        <v>0.0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>
      <c r="A348" s="90">
        <v>99.0</v>
      </c>
      <c r="B348" s="90" t="s">
        <v>1214</v>
      </c>
      <c r="C348" s="90"/>
      <c r="D348" s="90"/>
      <c r="E348" s="90"/>
      <c r="F348" s="90" t="s">
        <v>19</v>
      </c>
      <c r="G348" s="179"/>
      <c r="H348" s="179"/>
      <c r="I348" s="109"/>
      <c r="J348" s="90"/>
      <c r="K348" s="90"/>
      <c r="L348" s="90">
        <v>0.0</v>
      </c>
      <c r="M348" s="90">
        <v>0.0</v>
      </c>
      <c r="N348" s="90">
        <v>0.0</v>
      </c>
      <c r="O348" s="90">
        <v>0.0</v>
      </c>
      <c r="P348" s="90">
        <v>0.0</v>
      </c>
      <c r="Q348" s="90">
        <v>0.0</v>
      </c>
      <c r="R348" s="90">
        <v>0.0</v>
      </c>
      <c r="S348" s="90">
        <v>0.0</v>
      </c>
      <c r="T348" s="90">
        <v>0.0</v>
      </c>
      <c r="U348" s="90">
        <v>0.0</v>
      </c>
      <c r="V348" s="90">
        <v>0.0</v>
      </c>
      <c r="W348" s="90">
        <v>0.0</v>
      </c>
      <c r="X348" s="90">
        <v>0.0</v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>
      <c r="A349" s="90">
        <v>100.0</v>
      </c>
      <c r="B349" s="90" t="s">
        <v>1393</v>
      </c>
      <c r="C349" s="90"/>
      <c r="D349" s="90"/>
      <c r="E349" s="90"/>
      <c r="F349" s="90" t="s">
        <v>18</v>
      </c>
      <c r="G349" s="179"/>
      <c r="H349" s="179"/>
      <c r="I349" s="109"/>
      <c r="J349" s="90"/>
      <c r="K349" s="90"/>
      <c r="L349" s="90">
        <v>0.0</v>
      </c>
      <c r="M349" s="90">
        <v>0.0</v>
      </c>
      <c r="N349" s="90">
        <v>0.0</v>
      </c>
      <c r="O349" s="90">
        <v>0.0</v>
      </c>
      <c r="P349" s="90">
        <v>0.0</v>
      </c>
      <c r="Q349" s="90">
        <v>0.0</v>
      </c>
      <c r="R349" s="90">
        <v>0.0</v>
      </c>
      <c r="S349" s="90">
        <v>0.0</v>
      </c>
      <c r="T349" s="90">
        <v>0.0</v>
      </c>
      <c r="U349" s="90">
        <v>0.0</v>
      </c>
      <c r="V349" s="90">
        <v>0.0</v>
      </c>
      <c r="W349" s="90">
        <v>0.0</v>
      </c>
      <c r="X349" s="90">
        <v>0.0</v>
      </c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>
      <c r="A350" s="90">
        <v>101.0</v>
      </c>
      <c r="B350" s="90" t="s">
        <v>1217</v>
      </c>
      <c r="C350" s="90"/>
      <c r="D350" s="90"/>
      <c r="E350" s="90"/>
      <c r="F350" s="90" t="s">
        <v>19</v>
      </c>
      <c r="G350" s="179"/>
      <c r="H350" s="179"/>
      <c r="I350" s="109"/>
      <c r="J350" s="90"/>
      <c r="K350" s="90"/>
      <c r="L350" s="90">
        <v>0.0</v>
      </c>
      <c r="M350" s="90">
        <v>0.0</v>
      </c>
      <c r="N350" s="90">
        <v>0.0</v>
      </c>
      <c r="O350" s="90">
        <v>0.0</v>
      </c>
      <c r="P350" s="90">
        <v>0.0</v>
      </c>
      <c r="Q350" s="90">
        <v>0.0</v>
      </c>
      <c r="R350" s="90">
        <v>0.0</v>
      </c>
      <c r="S350" s="90">
        <v>0.0</v>
      </c>
      <c r="T350" s="90">
        <v>0.0</v>
      </c>
      <c r="U350" s="90">
        <v>0.0</v>
      </c>
      <c r="V350" s="90">
        <v>0.0</v>
      </c>
      <c r="W350" s="90">
        <v>0.0</v>
      </c>
      <c r="X350" s="90">
        <v>0.0</v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>
      <c r="A351" s="90">
        <v>102.0</v>
      </c>
      <c r="B351" s="90" t="s">
        <v>1221</v>
      </c>
      <c r="C351" s="90"/>
      <c r="D351" s="90"/>
      <c r="E351" s="90"/>
      <c r="F351" s="90" t="s">
        <v>18</v>
      </c>
      <c r="G351" s="179"/>
      <c r="H351" s="179"/>
      <c r="I351" s="109"/>
      <c r="J351" s="90"/>
      <c r="K351" s="90"/>
      <c r="L351" s="90">
        <v>0.0</v>
      </c>
      <c r="M351" s="90">
        <v>0.0</v>
      </c>
      <c r="N351" s="90">
        <v>0.0</v>
      </c>
      <c r="O351" s="90">
        <v>0.0</v>
      </c>
      <c r="P351" s="90">
        <v>0.0</v>
      </c>
      <c r="Q351" s="90">
        <v>0.0</v>
      </c>
      <c r="R351" s="90">
        <v>0.0</v>
      </c>
      <c r="S351" s="90">
        <v>0.0</v>
      </c>
      <c r="T351" s="90">
        <v>0.0</v>
      </c>
      <c r="U351" s="90">
        <v>0.0</v>
      </c>
      <c r="V351" s="90">
        <v>0.0</v>
      </c>
      <c r="W351" s="90">
        <v>0.0</v>
      </c>
      <c r="X351" s="90">
        <v>0.0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>
      <c r="A352" s="90">
        <v>103.0</v>
      </c>
      <c r="B352" s="90" t="s">
        <v>1220</v>
      </c>
      <c r="C352" s="90"/>
      <c r="D352" s="90"/>
      <c r="E352" s="90"/>
      <c r="F352" s="90" t="s">
        <v>19</v>
      </c>
      <c r="G352" s="179"/>
      <c r="H352" s="179"/>
      <c r="I352" s="109"/>
      <c r="J352" s="90"/>
      <c r="K352" s="90"/>
      <c r="L352" s="90">
        <v>0.0</v>
      </c>
      <c r="M352" s="90">
        <v>0.0</v>
      </c>
      <c r="N352" s="90">
        <v>0.0</v>
      </c>
      <c r="O352" s="90">
        <v>0.0</v>
      </c>
      <c r="P352" s="90">
        <v>0.0</v>
      </c>
      <c r="Q352" s="90">
        <v>0.0</v>
      </c>
      <c r="R352" s="90">
        <v>0.0</v>
      </c>
      <c r="S352" s="90">
        <v>0.0</v>
      </c>
      <c r="T352" s="90">
        <v>0.0</v>
      </c>
      <c r="U352" s="90">
        <v>0.0</v>
      </c>
      <c r="V352" s="90">
        <v>0.0</v>
      </c>
      <c r="W352" s="90">
        <v>0.0</v>
      </c>
      <c r="X352" s="90">
        <v>0.0</v>
      </c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>
      <c r="A353" s="90">
        <v>104.0</v>
      </c>
      <c r="B353" s="90" t="s">
        <v>1394</v>
      </c>
      <c r="C353" s="90"/>
      <c r="D353" s="90"/>
      <c r="E353" s="90"/>
      <c r="F353" s="90" t="s">
        <v>18</v>
      </c>
      <c r="G353" s="179"/>
      <c r="H353" s="179"/>
      <c r="I353" s="109"/>
      <c r="J353" s="90"/>
      <c r="K353" s="90"/>
      <c r="L353" s="90">
        <v>0.0</v>
      </c>
      <c r="M353" s="90">
        <v>0.0</v>
      </c>
      <c r="N353" s="90">
        <v>0.0</v>
      </c>
      <c r="O353" s="90">
        <v>0.0</v>
      </c>
      <c r="P353" s="90">
        <v>0.0</v>
      </c>
      <c r="Q353" s="90">
        <v>0.0</v>
      </c>
      <c r="R353" s="90">
        <v>0.0</v>
      </c>
      <c r="S353" s="90">
        <v>0.0</v>
      </c>
      <c r="T353" s="90">
        <v>0.0</v>
      </c>
      <c r="U353" s="90">
        <v>0.0</v>
      </c>
      <c r="V353" s="90">
        <v>0.0</v>
      </c>
      <c r="W353" s="90">
        <v>0.0</v>
      </c>
      <c r="X353" s="90">
        <v>0.0</v>
      </c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>
      <c r="A354" s="90">
        <v>105.0</v>
      </c>
      <c r="B354" s="90" t="s">
        <v>1224</v>
      </c>
      <c r="C354" s="90"/>
      <c r="D354" s="90"/>
      <c r="E354" s="90"/>
      <c r="F354" s="90" t="s">
        <v>18</v>
      </c>
      <c r="G354" s="179"/>
      <c r="H354" s="179"/>
      <c r="I354" s="109"/>
      <c r="J354" s="90"/>
      <c r="K354" s="90"/>
      <c r="L354" s="90">
        <v>0.0</v>
      </c>
      <c r="M354" s="90">
        <v>0.0</v>
      </c>
      <c r="N354" s="90">
        <v>0.0</v>
      </c>
      <c r="O354" s="90">
        <v>0.0</v>
      </c>
      <c r="P354" s="90">
        <v>0.0</v>
      </c>
      <c r="Q354" s="90">
        <v>0.0</v>
      </c>
      <c r="R354" s="90">
        <v>0.0</v>
      </c>
      <c r="S354" s="90">
        <v>0.0</v>
      </c>
      <c r="T354" s="90">
        <v>0.0</v>
      </c>
      <c r="U354" s="90">
        <v>0.0</v>
      </c>
      <c r="V354" s="90">
        <v>0.0</v>
      </c>
      <c r="W354" s="90">
        <v>0.0</v>
      </c>
      <c r="X354" s="90">
        <v>0.0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>
      <c r="A355" s="90">
        <v>106.0</v>
      </c>
      <c r="B355" s="90" t="s">
        <v>1223</v>
      </c>
      <c r="C355" s="90"/>
      <c r="D355" s="90"/>
      <c r="E355" s="90"/>
      <c r="F355" s="90" t="s">
        <v>19</v>
      </c>
      <c r="G355" s="179"/>
      <c r="H355" s="179"/>
      <c r="I355" s="109"/>
      <c r="J355" s="90"/>
      <c r="K355" s="90"/>
      <c r="L355" s="90">
        <v>0.0</v>
      </c>
      <c r="M355" s="90">
        <v>0.0</v>
      </c>
      <c r="N355" s="90">
        <v>0.0</v>
      </c>
      <c r="O355" s="90">
        <v>0.0</v>
      </c>
      <c r="P355" s="90">
        <v>0.0</v>
      </c>
      <c r="Q355" s="90">
        <v>0.0</v>
      </c>
      <c r="R355" s="90">
        <v>0.0</v>
      </c>
      <c r="S355" s="90">
        <v>0.0</v>
      </c>
      <c r="T355" s="90">
        <v>0.0</v>
      </c>
      <c r="U355" s="90">
        <v>0.0</v>
      </c>
      <c r="V355" s="90">
        <v>0.0</v>
      </c>
      <c r="W355" s="90">
        <v>0.0</v>
      </c>
      <c r="X355" s="90">
        <v>0.0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>
      <c r="A356" s="90">
        <v>107.0</v>
      </c>
      <c r="B356" s="90" t="s">
        <v>1227</v>
      </c>
      <c r="C356" s="90"/>
      <c r="D356" s="90"/>
      <c r="E356" s="90"/>
      <c r="F356" s="90" t="s">
        <v>18</v>
      </c>
      <c r="G356" s="179"/>
      <c r="H356" s="179"/>
      <c r="I356" s="109"/>
      <c r="J356" s="90"/>
      <c r="K356" s="90"/>
      <c r="L356" s="90">
        <v>0.0</v>
      </c>
      <c r="M356" s="90">
        <v>0.0</v>
      </c>
      <c r="N356" s="90">
        <v>0.0</v>
      </c>
      <c r="O356" s="90">
        <v>0.0</v>
      </c>
      <c r="P356" s="90">
        <v>0.0</v>
      </c>
      <c r="Q356" s="90">
        <v>0.0</v>
      </c>
      <c r="R356" s="90">
        <v>0.0</v>
      </c>
      <c r="S356" s="90">
        <v>0.0</v>
      </c>
      <c r="T356" s="90">
        <v>0.0</v>
      </c>
      <c r="U356" s="90">
        <v>0.0</v>
      </c>
      <c r="V356" s="90">
        <v>0.0</v>
      </c>
      <c r="W356" s="90">
        <v>0.0</v>
      </c>
      <c r="X356" s="90">
        <v>0.0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90">
        <v>108.0</v>
      </c>
      <c r="B357" s="90" t="s">
        <v>1395</v>
      </c>
      <c r="C357" s="90"/>
      <c r="D357" s="90"/>
      <c r="E357" s="90"/>
      <c r="F357" s="90" t="s">
        <v>19</v>
      </c>
      <c r="G357" s="179"/>
      <c r="H357" s="179"/>
      <c r="I357" s="109"/>
      <c r="J357" s="90"/>
      <c r="K357" s="90"/>
      <c r="L357" s="90">
        <v>0.0</v>
      </c>
      <c r="M357" s="90">
        <v>0.0</v>
      </c>
      <c r="N357" s="90">
        <v>0.0</v>
      </c>
      <c r="O357" s="90">
        <v>0.0</v>
      </c>
      <c r="P357" s="90">
        <v>0.0</v>
      </c>
      <c r="Q357" s="90">
        <v>0.0</v>
      </c>
      <c r="R357" s="90">
        <v>0.0</v>
      </c>
      <c r="S357" s="90">
        <v>0.0</v>
      </c>
      <c r="T357" s="90">
        <v>0.0</v>
      </c>
      <c r="U357" s="90">
        <v>0.0</v>
      </c>
      <c r="V357" s="90">
        <v>0.0</v>
      </c>
      <c r="W357" s="90">
        <v>0.0</v>
      </c>
      <c r="X357" s="90">
        <v>0.0</v>
      </c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>
      <c r="A358" s="90">
        <v>109.0</v>
      </c>
      <c r="B358" s="90" t="s">
        <v>1396</v>
      </c>
      <c r="C358" s="90"/>
      <c r="D358" s="90"/>
      <c r="E358" s="90"/>
      <c r="F358" s="90" t="s">
        <v>19</v>
      </c>
      <c r="G358" s="179"/>
      <c r="H358" s="179"/>
      <c r="I358" s="109"/>
      <c r="J358" s="90"/>
      <c r="K358" s="90"/>
      <c r="L358" s="90">
        <v>0.0</v>
      </c>
      <c r="M358" s="90">
        <v>0.0</v>
      </c>
      <c r="N358" s="90">
        <v>0.0</v>
      </c>
      <c r="O358" s="90">
        <v>0.0</v>
      </c>
      <c r="P358" s="90">
        <v>0.0</v>
      </c>
      <c r="Q358" s="90">
        <v>0.0</v>
      </c>
      <c r="R358" s="90">
        <v>0.0</v>
      </c>
      <c r="S358" s="90">
        <v>0.0</v>
      </c>
      <c r="T358" s="90">
        <v>0.0</v>
      </c>
      <c r="U358" s="90">
        <v>0.0</v>
      </c>
      <c r="V358" s="90">
        <v>0.0</v>
      </c>
      <c r="W358" s="90">
        <v>0.0</v>
      </c>
      <c r="X358" s="90">
        <v>0.0</v>
      </c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>
      <c r="A359" s="90">
        <v>110.0</v>
      </c>
      <c r="B359" s="90" t="s">
        <v>1397</v>
      </c>
      <c r="C359" s="90"/>
      <c r="D359" s="90"/>
      <c r="E359" s="90"/>
      <c r="F359" s="90" t="s">
        <v>18</v>
      </c>
      <c r="G359" s="179"/>
      <c r="H359" s="179"/>
      <c r="I359" s="109"/>
      <c r="J359" s="90"/>
      <c r="K359" s="90"/>
      <c r="L359" s="90">
        <v>0.0</v>
      </c>
      <c r="M359" s="90">
        <v>0.0</v>
      </c>
      <c r="N359" s="90">
        <v>0.0</v>
      </c>
      <c r="O359" s="90">
        <v>0.0</v>
      </c>
      <c r="P359" s="90">
        <v>0.0</v>
      </c>
      <c r="Q359" s="90">
        <v>0.0</v>
      </c>
      <c r="R359" s="90">
        <v>0.0</v>
      </c>
      <c r="S359" s="90">
        <v>0.0</v>
      </c>
      <c r="T359" s="90">
        <v>0.0</v>
      </c>
      <c r="U359" s="90">
        <v>0.0</v>
      </c>
      <c r="V359" s="90">
        <v>0.0</v>
      </c>
      <c r="W359" s="90">
        <v>0.0</v>
      </c>
      <c r="X359" s="90">
        <v>0.0</v>
      </c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>
      <c r="A360" s="90">
        <v>111.0</v>
      </c>
      <c r="B360" s="90" t="s">
        <v>1230</v>
      </c>
      <c r="C360" s="90"/>
      <c r="D360" s="90"/>
      <c r="E360" s="90"/>
      <c r="F360" s="90" t="s">
        <v>18</v>
      </c>
      <c r="G360" s="179"/>
      <c r="H360" s="179"/>
      <c r="I360" s="109"/>
      <c r="J360" s="90"/>
      <c r="K360" s="90"/>
      <c r="L360" s="90">
        <v>0.0</v>
      </c>
      <c r="M360" s="90">
        <v>0.0</v>
      </c>
      <c r="N360" s="90">
        <v>0.0</v>
      </c>
      <c r="O360" s="90">
        <v>0.0</v>
      </c>
      <c r="P360" s="90">
        <v>0.0</v>
      </c>
      <c r="Q360" s="90">
        <v>0.0</v>
      </c>
      <c r="R360" s="90">
        <v>0.0</v>
      </c>
      <c r="S360" s="90">
        <v>0.0</v>
      </c>
      <c r="T360" s="90">
        <v>0.0</v>
      </c>
      <c r="U360" s="90">
        <v>0.0</v>
      </c>
      <c r="V360" s="90">
        <v>0.0</v>
      </c>
      <c r="W360" s="90">
        <v>0.0</v>
      </c>
      <c r="X360" s="90">
        <v>0.0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>
      <c r="A361" s="90">
        <v>112.0</v>
      </c>
      <c r="B361" s="90" t="s">
        <v>1229</v>
      </c>
      <c r="C361" s="90"/>
      <c r="D361" s="90"/>
      <c r="E361" s="90"/>
      <c r="F361" s="90" t="s">
        <v>19</v>
      </c>
      <c r="G361" s="179"/>
      <c r="H361" s="179"/>
      <c r="I361" s="109"/>
      <c r="J361" s="90"/>
      <c r="K361" s="90"/>
      <c r="L361" s="90">
        <v>0.0</v>
      </c>
      <c r="M361" s="90">
        <v>0.0</v>
      </c>
      <c r="N361" s="90">
        <v>0.0</v>
      </c>
      <c r="O361" s="90">
        <v>0.0</v>
      </c>
      <c r="P361" s="90">
        <v>0.0</v>
      </c>
      <c r="Q361" s="90">
        <v>0.0</v>
      </c>
      <c r="R361" s="90">
        <v>0.0</v>
      </c>
      <c r="S361" s="90">
        <v>0.0</v>
      </c>
      <c r="T361" s="90">
        <v>0.0</v>
      </c>
      <c r="U361" s="90">
        <v>0.0</v>
      </c>
      <c r="V361" s="90">
        <v>0.0</v>
      </c>
      <c r="W361" s="90">
        <v>0.0</v>
      </c>
      <c r="X361" s="90">
        <v>0.0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>
      <c r="A362" s="90">
        <v>113.0</v>
      </c>
      <c r="B362" s="90" t="s">
        <v>1398</v>
      </c>
      <c r="C362" s="90"/>
      <c r="D362" s="90"/>
      <c r="E362" s="90"/>
      <c r="F362" s="90" t="s">
        <v>19</v>
      </c>
      <c r="G362" s="179"/>
      <c r="H362" s="179"/>
      <c r="I362" s="109"/>
      <c r="J362" s="90"/>
      <c r="K362" s="90"/>
      <c r="L362" s="90">
        <v>0.0</v>
      </c>
      <c r="M362" s="90">
        <v>0.0</v>
      </c>
      <c r="N362" s="90">
        <v>0.0</v>
      </c>
      <c r="O362" s="90">
        <v>0.0</v>
      </c>
      <c r="P362" s="90">
        <v>0.0</v>
      </c>
      <c r="Q362" s="90">
        <v>0.0</v>
      </c>
      <c r="R362" s="90">
        <v>0.0</v>
      </c>
      <c r="S362" s="90">
        <v>0.0</v>
      </c>
      <c r="T362" s="90">
        <v>0.0</v>
      </c>
      <c r="U362" s="90">
        <v>0.0</v>
      </c>
      <c r="V362" s="90">
        <v>0.0</v>
      </c>
      <c r="W362" s="90">
        <v>0.0</v>
      </c>
      <c r="X362" s="90">
        <v>0.0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>
      <c r="A363" s="90">
        <v>114.0</v>
      </c>
      <c r="B363" s="90" t="s">
        <v>1399</v>
      </c>
      <c r="C363" s="90"/>
      <c r="D363" s="90"/>
      <c r="E363" s="90"/>
      <c r="F363" s="90" t="s">
        <v>18</v>
      </c>
      <c r="G363" s="179"/>
      <c r="H363" s="179"/>
      <c r="I363" s="109"/>
      <c r="J363" s="90"/>
      <c r="K363" s="90"/>
      <c r="L363" s="90">
        <v>0.0</v>
      </c>
      <c r="M363" s="90">
        <v>0.0</v>
      </c>
      <c r="N363" s="90">
        <v>0.0</v>
      </c>
      <c r="O363" s="90">
        <v>0.0</v>
      </c>
      <c r="P363" s="90">
        <v>0.0</v>
      </c>
      <c r="Q363" s="90">
        <v>0.0</v>
      </c>
      <c r="R363" s="90">
        <v>0.0</v>
      </c>
      <c r="S363" s="90">
        <v>0.0</v>
      </c>
      <c r="T363" s="90">
        <v>0.0</v>
      </c>
      <c r="U363" s="90">
        <v>0.0</v>
      </c>
      <c r="V363" s="90">
        <v>0.0</v>
      </c>
      <c r="W363" s="90">
        <v>0.0</v>
      </c>
      <c r="X363" s="90">
        <v>0.0</v>
      </c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>
      <c r="A364" s="90">
        <v>115.0</v>
      </c>
      <c r="B364" s="90" t="s">
        <v>1028</v>
      </c>
      <c r="C364" s="90"/>
      <c r="D364" s="90"/>
      <c r="E364" s="90"/>
      <c r="F364" s="90" t="s">
        <v>19</v>
      </c>
      <c r="G364" s="179"/>
      <c r="H364" s="179"/>
      <c r="I364" s="109"/>
      <c r="J364" s="90"/>
      <c r="K364" s="90"/>
      <c r="L364" s="90">
        <v>0.0</v>
      </c>
      <c r="M364" s="90">
        <v>0.0</v>
      </c>
      <c r="N364" s="90">
        <v>0.0</v>
      </c>
      <c r="O364" s="90">
        <v>0.0</v>
      </c>
      <c r="P364" s="90">
        <v>0.0</v>
      </c>
      <c r="Q364" s="90">
        <v>0.0</v>
      </c>
      <c r="R364" s="90">
        <v>0.0</v>
      </c>
      <c r="S364" s="90">
        <v>0.0</v>
      </c>
      <c r="T364" s="90">
        <v>0.0</v>
      </c>
      <c r="U364" s="90">
        <v>0.0</v>
      </c>
      <c r="V364" s="90">
        <v>0.0</v>
      </c>
      <c r="W364" s="90">
        <v>0.0</v>
      </c>
      <c r="X364" s="90">
        <v>0.0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>
      <c r="A365" s="90">
        <v>116.0</v>
      </c>
      <c r="B365" s="90" t="s">
        <v>978</v>
      </c>
      <c r="C365" s="90"/>
      <c r="D365" s="90"/>
      <c r="E365" s="90"/>
      <c r="F365" s="90" t="s">
        <v>18</v>
      </c>
      <c r="G365" s="179"/>
      <c r="H365" s="179"/>
      <c r="I365" s="109"/>
      <c r="J365" s="90"/>
      <c r="K365" s="90"/>
      <c r="L365" s="90">
        <v>0.0</v>
      </c>
      <c r="M365" s="90">
        <v>0.0</v>
      </c>
      <c r="N365" s="90">
        <v>0.0</v>
      </c>
      <c r="O365" s="90">
        <v>0.0</v>
      </c>
      <c r="P365" s="90">
        <v>0.0</v>
      </c>
      <c r="Q365" s="90">
        <v>0.0</v>
      </c>
      <c r="R365" s="90">
        <v>0.0</v>
      </c>
      <c r="S365" s="90">
        <v>0.0</v>
      </c>
      <c r="T365" s="90">
        <v>0.0</v>
      </c>
      <c r="U365" s="90">
        <v>0.0</v>
      </c>
      <c r="V365" s="90">
        <v>0.0</v>
      </c>
      <c r="W365" s="90">
        <v>0.0</v>
      </c>
      <c r="X365" s="90">
        <v>0.0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>
      <c r="A366" s="90">
        <v>117.0</v>
      </c>
      <c r="B366" s="90" t="s">
        <v>977</v>
      </c>
      <c r="C366" s="90"/>
      <c r="D366" s="90"/>
      <c r="E366" s="90"/>
      <c r="F366" s="90" t="s">
        <v>19</v>
      </c>
      <c r="G366" s="179"/>
      <c r="H366" s="179"/>
      <c r="I366" s="109"/>
      <c r="J366" s="90"/>
      <c r="K366" s="90"/>
      <c r="L366" s="90">
        <v>0.0</v>
      </c>
      <c r="M366" s="90">
        <v>0.0</v>
      </c>
      <c r="N366" s="90">
        <v>0.0</v>
      </c>
      <c r="O366" s="90">
        <v>0.0</v>
      </c>
      <c r="P366" s="90">
        <v>0.0</v>
      </c>
      <c r="Q366" s="90">
        <v>0.0</v>
      </c>
      <c r="R366" s="90">
        <v>0.0</v>
      </c>
      <c r="S366" s="90">
        <v>0.0</v>
      </c>
      <c r="T366" s="90">
        <v>0.0</v>
      </c>
      <c r="U366" s="90">
        <v>0.0</v>
      </c>
      <c r="V366" s="90">
        <v>0.0</v>
      </c>
      <c r="W366" s="90">
        <v>0.0</v>
      </c>
      <c r="X366" s="90">
        <v>0.0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>
      <c r="A367" s="90">
        <v>118.0</v>
      </c>
      <c r="B367" s="90" t="s">
        <v>1400</v>
      </c>
      <c r="C367" s="90"/>
      <c r="D367" s="90"/>
      <c r="E367" s="90"/>
      <c r="F367" s="90" t="s">
        <v>19</v>
      </c>
      <c r="G367" s="179"/>
      <c r="H367" s="179"/>
      <c r="I367" s="109"/>
      <c r="J367" s="90"/>
      <c r="K367" s="90"/>
      <c r="L367" s="90">
        <v>0.0</v>
      </c>
      <c r="M367" s="90">
        <v>0.0</v>
      </c>
      <c r="N367" s="90">
        <v>0.0</v>
      </c>
      <c r="O367" s="90">
        <v>0.0</v>
      </c>
      <c r="P367" s="90">
        <v>0.0</v>
      </c>
      <c r="Q367" s="90">
        <v>0.0</v>
      </c>
      <c r="R367" s="90">
        <v>0.0</v>
      </c>
      <c r="S367" s="90">
        <v>0.0</v>
      </c>
      <c r="T367" s="90">
        <v>0.0</v>
      </c>
      <c r="U367" s="90">
        <v>0.0</v>
      </c>
      <c r="V367" s="90">
        <v>0.0</v>
      </c>
      <c r="W367" s="90">
        <v>0.0</v>
      </c>
      <c r="X367" s="90">
        <v>0.0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>
      <c r="A368" s="90">
        <v>119.0</v>
      </c>
      <c r="B368" s="90" t="s">
        <v>1401</v>
      </c>
      <c r="C368" s="90"/>
      <c r="D368" s="90"/>
      <c r="E368" s="90"/>
      <c r="F368" s="90" t="s">
        <v>18</v>
      </c>
      <c r="G368" s="179">
        <v>35219.0</v>
      </c>
      <c r="H368" s="179"/>
      <c r="I368" s="109"/>
      <c r="J368" s="90" t="s">
        <v>760</v>
      </c>
      <c r="K368" s="90" t="s">
        <v>1402</v>
      </c>
      <c r="L368" s="90">
        <v>0.0</v>
      </c>
      <c r="M368" s="90">
        <v>0.0</v>
      </c>
      <c r="N368" s="90">
        <v>0.0</v>
      </c>
      <c r="O368" s="90">
        <v>0.0</v>
      </c>
      <c r="P368" s="90">
        <v>0.0</v>
      </c>
      <c r="Q368" s="90">
        <v>0.0</v>
      </c>
      <c r="R368" s="90">
        <v>0.0</v>
      </c>
      <c r="S368" s="90">
        <v>0.0</v>
      </c>
      <c r="T368" s="90">
        <v>0.0</v>
      </c>
      <c r="U368" s="90">
        <v>0.0</v>
      </c>
      <c r="V368" s="90">
        <v>0.0</v>
      </c>
      <c r="W368" s="90">
        <v>0.0</v>
      </c>
      <c r="X368" s="90">
        <v>0.0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>
      <c r="A369" s="90">
        <v>120.0</v>
      </c>
      <c r="B369" s="90" t="s">
        <v>1403</v>
      </c>
      <c r="C369" s="90"/>
      <c r="D369" s="90"/>
      <c r="E369" s="90"/>
      <c r="F369" s="90" t="s">
        <v>18</v>
      </c>
      <c r="G369" s="179"/>
      <c r="H369" s="179"/>
      <c r="I369" s="109"/>
      <c r="J369" s="90"/>
      <c r="K369" s="90"/>
      <c r="L369" s="90">
        <v>0.0</v>
      </c>
      <c r="M369" s="90">
        <v>0.0</v>
      </c>
      <c r="N369" s="90">
        <v>0.0</v>
      </c>
      <c r="O369" s="90">
        <v>0.0</v>
      </c>
      <c r="P369" s="90">
        <v>0.0</v>
      </c>
      <c r="Q369" s="90">
        <v>0.0</v>
      </c>
      <c r="R369" s="90">
        <v>0.0</v>
      </c>
      <c r="S369" s="90">
        <v>0.0</v>
      </c>
      <c r="T369" s="90">
        <v>0.0</v>
      </c>
      <c r="U369" s="90">
        <v>0.0</v>
      </c>
      <c r="V369" s="90">
        <v>0.0</v>
      </c>
      <c r="W369" s="90">
        <v>0.0</v>
      </c>
      <c r="X369" s="90">
        <v>0.0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>
      <c r="A370" s="90">
        <v>121.0</v>
      </c>
      <c r="B370" s="90" t="s">
        <v>1404</v>
      </c>
      <c r="C370" s="90"/>
      <c r="D370" s="90"/>
      <c r="E370" s="90"/>
      <c r="F370" s="90" t="s">
        <v>19</v>
      </c>
      <c r="G370" s="179"/>
      <c r="H370" s="179"/>
      <c r="I370" s="109"/>
      <c r="J370" s="90"/>
      <c r="K370" s="90"/>
      <c r="L370" s="90">
        <v>0.0</v>
      </c>
      <c r="M370" s="90">
        <v>0.0</v>
      </c>
      <c r="N370" s="90">
        <v>0.0</v>
      </c>
      <c r="O370" s="90">
        <v>0.0</v>
      </c>
      <c r="P370" s="90">
        <v>0.0</v>
      </c>
      <c r="Q370" s="90">
        <v>0.0</v>
      </c>
      <c r="R370" s="90">
        <v>0.0</v>
      </c>
      <c r="S370" s="90">
        <v>0.0</v>
      </c>
      <c r="T370" s="90">
        <v>0.0</v>
      </c>
      <c r="U370" s="90">
        <v>0.0</v>
      </c>
      <c r="V370" s="90">
        <v>0.0</v>
      </c>
      <c r="W370" s="90">
        <v>0.0</v>
      </c>
      <c r="X370" s="90">
        <v>0.0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>
      <c r="A371" s="90">
        <v>122.0</v>
      </c>
      <c r="B371" s="90" t="s">
        <v>1405</v>
      </c>
      <c r="C371" s="90"/>
      <c r="D371" s="90"/>
      <c r="E371" s="90"/>
      <c r="F371" s="90" t="s">
        <v>18</v>
      </c>
      <c r="G371" s="179"/>
      <c r="H371" s="179"/>
      <c r="I371" s="109"/>
      <c r="J371" s="90"/>
      <c r="K371" s="90"/>
      <c r="L371" s="90">
        <v>0.0</v>
      </c>
      <c r="M371" s="90">
        <v>0.0</v>
      </c>
      <c r="N371" s="90">
        <v>0.0</v>
      </c>
      <c r="O371" s="90">
        <v>0.0</v>
      </c>
      <c r="P371" s="90">
        <v>0.0</v>
      </c>
      <c r="Q371" s="90">
        <v>0.0</v>
      </c>
      <c r="R371" s="90">
        <v>0.0</v>
      </c>
      <c r="S371" s="90">
        <v>0.0</v>
      </c>
      <c r="T371" s="90">
        <v>0.0</v>
      </c>
      <c r="U371" s="90">
        <v>0.0</v>
      </c>
      <c r="V371" s="90">
        <v>0.0</v>
      </c>
      <c r="W371" s="90">
        <v>0.0</v>
      </c>
      <c r="X371" s="90">
        <v>0.0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>
      <c r="A372" s="90">
        <v>123.0</v>
      </c>
      <c r="B372" s="90" t="s">
        <v>1406</v>
      </c>
      <c r="C372" s="90"/>
      <c r="D372" s="90"/>
      <c r="E372" s="90"/>
      <c r="F372" s="90" t="s">
        <v>18</v>
      </c>
      <c r="G372" s="179"/>
      <c r="H372" s="179"/>
      <c r="I372" s="109"/>
      <c r="J372" s="90"/>
      <c r="K372" s="90"/>
      <c r="L372" s="90">
        <v>0.0</v>
      </c>
      <c r="M372" s="90">
        <v>0.0</v>
      </c>
      <c r="N372" s="90">
        <v>0.0</v>
      </c>
      <c r="O372" s="90">
        <v>0.0</v>
      </c>
      <c r="P372" s="90">
        <v>0.0</v>
      </c>
      <c r="Q372" s="90">
        <v>0.0</v>
      </c>
      <c r="R372" s="90">
        <v>0.0</v>
      </c>
      <c r="S372" s="90">
        <v>0.0</v>
      </c>
      <c r="T372" s="90">
        <v>0.0</v>
      </c>
      <c r="U372" s="90">
        <v>0.0</v>
      </c>
      <c r="V372" s="90">
        <v>0.0</v>
      </c>
      <c r="W372" s="90">
        <v>0.0</v>
      </c>
      <c r="X372" s="90">
        <v>0.0</v>
      </c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>
      <c r="A373" s="90">
        <v>124.0</v>
      </c>
      <c r="B373" s="90" t="s">
        <v>1407</v>
      </c>
      <c r="C373" s="90"/>
      <c r="D373" s="90"/>
      <c r="E373" s="90"/>
      <c r="F373" s="90" t="s">
        <v>19</v>
      </c>
      <c r="G373" s="179"/>
      <c r="H373" s="179"/>
      <c r="I373" s="109"/>
      <c r="J373" s="90"/>
      <c r="K373" s="90"/>
      <c r="L373" s="90">
        <v>0.0</v>
      </c>
      <c r="M373" s="90">
        <v>0.0</v>
      </c>
      <c r="N373" s="90">
        <v>0.0</v>
      </c>
      <c r="O373" s="90">
        <v>0.0</v>
      </c>
      <c r="P373" s="90">
        <v>0.0</v>
      </c>
      <c r="Q373" s="90">
        <v>0.0</v>
      </c>
      <c r="R373" s="90">
        <v>0.0</v>
      </c>
      <c r="S373" s="90">
        <v>0.0</v>
      </c>
      <c r="T373" s="90">
        <v>0.0</v>
      </c>
      <c r="U373" s="90">
        <v>0.0</v>
      </c>
      <c r="V373" s="90">
        <v>0.0</v>
      </c>
      <c r="W373" s="90">
        <v>0.0</v>
      </c>
      <c r="X373" s="90">
        <v>0.0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>
      <c r="A374" s="90">
        <v>125.0</v>
      </c>
      <c r="B374" s="90" t="s">
        <v>1408</v>
      </c>
      <c r="C374" s="90"/>
      <c r="D374" s="90"/>
      <c r="E374" s="90"/>
      <c r="F374" s="90" t="s">
        <v>19</v>
      </c>
      <c r="G374" s="179"/>
      <c r="H374" s="179"/>
      <c r="I374" s="109"/>
      <c r="J374" s="90"/>
      <c r="K374" s="90"/>
      <c r="L374" s="90">
        <v>0.0</v>
      </c>
      <c r="M374" s="90">
        <v>0.0</v>
      </c>
      <c r="N374" s="90">
        <v>0.0</v>
      </c>
      <c r="O374" s="90">
        <v>0.0</v>
      </c>
      <c r="P374" s="90">
        <v>0.0</v>
      </c>
      <c r="Q374" s="90">
        <v>0.0</v>
      </c>
      <c r="R374" s="90">
        <v>0.0</v>
      </c>
      <c r="S374" s="90">
        <v>0.0</v>
      </c>
      <c r="T374" s="90">
        <v>0.0</v>
      </c>
      <c r="U374" s="90">
        <v>0.0</v>
      </c>
      <c r="V374" s="90">
        <v>0.0</v>
      </c>
      <c r="W374" s="90">
        <v>0.0</v>
      </c>
      <c r="X374" s="90">
        <v>0.0</v>
      </c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>
      <c r="A375" s="90">
        <v>126.0</v>
      </c>
      <c r="B375" s="90" t="s">
        <v>1409</v>
      </c>
      <c r="C375" s="90"/>
      <c r="D375" s="90"/>
      <c r="E375" s="90"/>
      <c r="F375" s="90" t="s">
        <v>19</v>
      </c>
      <c r="G375" s="179"/>
      <c r="H375" s="179"/>
      <c r="I375" s="109"/>
      <c r="J375" s="90"/>
      <c r="K375" s="90"/>
      <c r="L375" s="90">
        <v>0.0</v>
      </c>
      <c r="M375" s="90">
        <v>0.0</v>
      </c>
      <c r="N375" s="90">
        <v>0.0</v>
      </c>
      <c r="O375" s="90">
        <v>0.0</v>
      </c>
      <c r="P375" s="90">
        <v>0.0</v>
      </c>
      <c r="Q375" s="90">
        <v>0.0</v>
      </c>
      <c r="R375" s="90">
        <v>0.0</v>
      </c>
      <c r="S375" s="90">
        <v>0.0</v>
      </c>
      <c r="T375" s="90">
        <v>0.0</v>
      </c>
      <c r="U375" s="90">
        <v>0.0</v>
      </c>
      <c r="V375" s="90">
        <v>0.0</v>
      </c>
      <c r="W375" s="90">
        <v>0.0</v>
      </c>
      <c r="X375" s="90">
        <v>0.0</v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>
      <c r="A376" s="90">
        <v>127.0</v>
      </c>
      <c r="B376" s="90" t="s">
        <v>1410</v>
      </c>
      <c r="C376" s="90"/>
      <c r="D376" s="90"/>
      <c r="E376" s="90"/>
      <c r="F376" s="90" t="s">
        <v>19</v>
      </c>
      <c r="G376" s="179"/>
      <c r="H376" s="179"/>
      <c r="I376" s="109"/>
      <c r="J376" s="90"/>
      <c r="K376" s="90"/>
      <c r="L376" s="90">
        <v>0.0</v>
      </c>
      <c r="M376" s="90">
        <v>0.0</v>
      </c>
      <c r="N376" s="90">
        <v>0.0</v>
      </c>
      <c r="O376" s="90">
        <v>0.0</v>
      </c>
      <c r="P376" s="90">
        <v>0.0</v>
      </c>
      <c r="Q376" s="90">
        <v>0.0</v>
      </c>
      <c r="R376" s="90">
        <v>0.0</v>
      </c>
      <c r="S376" s="90">
        <v>0.0</v>
      </c>
      <c r="T376" s="90">
        <v>0.0</v>
      </c>
      <c r="U376" s="90">
        <v>0.0</v>
      </c>
      <c r="V376" s="90">
        <v>0.0</v>
      </c>
      <c r="W376" s="90">
        <v>0.0</v>
      </c>
      <c r="X376" s="90">
        <v>0.0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>
      <c r="A377" s="90">
        <v>128.0</v>
      </c>
      <c r="B377" s="90" t="s">
        <v>1411</v>
      </c>
      <c r="C377" s="90"/>
      <c r="D377" s="90"/>
      <c r="E377" s="90"/>
      <c r="F377" s="90" t="s">
        <v>18</v>
      </c>
      <c r="G377" s="179"/>
      <c r="H377" s="179"/>
      <c r="I377" s="109"/>
      <c r="J377" s="90"/>
      <c r="K377" s="90"/>
      <c r="L377" s="90">
        <v>0.0</v>
      </c>
      <c r="M377" s="90">
        <v>0.0</v>
      </c>
      <c r="N377" s="90">
        <v>0.0</v>
      </c>
      <c r="O377" s="90">
        <v>0.0</v>
      </c>
      <c r="P377" s="90">
        <v>0.0</v>
      </c>
      <c r="Q377" s="90">
        <v>0.0</v>
      </c>
      <c r="R377" s="90">
        <v>0.0</v>
      </c>
      <c r="S377" s="90">
        <v>0.0</v>
      </c>
      <c r="T377" s="90">
        <v>0.0</v>
      </c>
      <c r="U377" s="90">
        <v>0.0</v>
      </c>
      <c r="V377" s="90">
        <v>0.0</v>
      </c>
      <c r="W377" s="90">
        <v>0.0</v>
      </c>
      <c r="X377" s="90">
        <v>0.0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>
      <c r="A378" s="90">
        <v>129.0</v>
      </c>
      <c r="B378" s="90" t="s">
        <v>1412</v>
      </c>
      <c r="C378" s="90"/>
      <c r="D378" s="90"/>
      <c r="E378" s="90"/>
      <c r="F378" s="90" t="s">
        <v>18</v>
      </c>
      <c r="G378" s="179"/>
      <c r="H378" s="179"/>
      <c r="I378" s="109"/>
      <c r="J378" s="90"/>
      <c r="K378" s="90"/>
      <c r="L378" s="90">
        <v>0.0</v>
      </c>
      <c r="M378" s="90">
        <v>0.0</v>
      </c>
      <c r="N378" s="90">
        <v>0.0</v>
      </c>
      <c r="O378" s="90">
        <v>0.0</v>
      </c>
      <c r="P378" s="90">
        <v>0.0</v>
      </c>
      <c r="Q378" s="90">
        <v>0.0</v>
      </c>
      <c r="R378" s="90">
        <v>0.0</v>
      </c>
      <c r="S378" s="90">
        <v>0.0</v>
      </c>
      <c r="T378" s="90">
        <v>0.0</v>
      </c>
      <c r="U378" s="90">
        <v>0.0</v>
      </c>
      <c r="V378" s="90">
        <v>0.0</v>
      </c>
      <c r="W378" s="90">
        <v>0.0</v>
      </c>
      <c r="X378" s="90">
        <v>0.0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>
      <c r="A379" s="90">
        <v>130.0</v>
      </c>
      <c r="B379" s="90" t="s">
        <v>1413</v>
      </c>
      <c r="C379" s="90"/>
      <c r="D379" s="90"/>
      <c r="E379" s="90"/>
      <c r="F379" s="90" t="s">
        <v>19</v>
      </c>
      <c r="G379" s="179"/>
      <c r="H379" s="179"/>
      <c r="I379" s="109"/>
      <c r="J379" s="90"/>
      <c r="K379" s="90"/>
      <c r="L379" s="90">
        <v>0.0</v>
      </c>
      <c r="M379" s="90">
        <v>0.0</v>
      </c>
      <c r="N379" s="90">
        <v>0.0</v>
      </c>
      <c r="O379" s="90">
        <v>0.0</v>
      </c>
      <c r="P379" s="90">
        <v>0.0</v>
      </c>
      <c r="Q379" s="90">
        <v>0.0</v>
      </c>
      <c r="R379" s="90">
        <v>0.0</v>
      </c>
      <c r="S379" s="90">
        <v>0.0</v>
      </c>
      <c r="T379" s="90">
        <v>0.0</v>
      </c>
      <c r="U379" s="90">
        <v>0.0</v>
      </c>
      <c r="V379" s="90">
        <v>0.0</v>
      </c>
      <c r="W379" s="90">
        <v>0.0</v>
      </c>
      <c r="X379" s="90">
        <v>0.0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>
      <c r="A380" s="90">
        <v>131.0</v>
      </c>
      <c r="B380" s="90" t="s">
        <v>1414</v>
      </c>
      <c r="C380" s="90"/>
      <c r="D380" s="90"/>
      <c r="E380" s="90"/>
      <c r="F380" s="90" t="s">
        <v>18</v>
      </c>
      <c r="G380" s="179"/>
      <c r="H380" s="179"/>
      <c r="I380" s="109"/>
      <c r="J380" s="90"/>
      <c r="K380" s="90"/>
      <c r="L380" s="90">
        <v>0.0</v>
      </c>
      <c r="M380" s="90">
        <v>0.0</v>
      </c>
      <c r="N380" s="90">
        <v>0.0</v>
      </c>
      <c r="O380" s="90">
        <v>0.0</v>
      </c>
      <c r="P380" s="90">
        <v>0.0</v>
      </c>
      <c r="Q380" s="90">
        <v>0.0</v>
      </c>
      <c r="R380" s="90">
        <v>0.0</v>
      </c>
      <c r="S380" s="90">
        <v>0.0</v>
      </c>
      <c r="T380" s="90">
        <v>0.0</v>
      </c>
      <c r="U380" s="90">
        <v>0.0</v>
      </c>
      <c r="V380" s="90">
        <v>0.0</v>
      </c>
      <c r="W380" s="90">
        <v>0.0</v>
      </c>
      <c r="X380" s="90">
        <v>0.0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>
      <c r="A381" s="90">
        <v>132.0</v>
      </c>
      <c r="B381" s="90" t="s">
        <v>1415</v>
      </c>
      <c r="C381" s="90"/>
      <c r="D381" s="90"/>
      <c r="E381" s="90"/>
      <c r="F381" s="90" t="s">
        <v>18</v>
      </c>
      <c r="G381" s="179"/>
      <c r="H381" s="179"/>
      <c r="I381" s="109"/>
      <c r="J381" s="90"/>
      <c r="K381" s="90"/>
      <c r="L381" s="90">
        <v>0.0</v>
      </c>
      <c r="M381" s="90">
        <v>0.0</v>
      </c>
      <c r="N381" s="90">
        <v>0.0</v>
      </c>
      <c r="O381" s="90">
        <v>0.0</v>
      </c>
      <c r="P381" s="90">
        <v>0.0</v>
      </c>
      <c r="Q381" s="90">
        <v>0.0</v>
      </c>
      <c r="R381" s="90">
        <v>0.0</v>
      </c>
      <c r="S381" s="90">
        <v>0.0</v>
      </c>
      <c r="T381" s="90">
        <v>0.0</v>
      </c>
      <c r="U381" s="90">
        <v>0.0</v>
      </c>
      <c r="V381" s="90">
        <v>0.0</v>
      </c>
      <c r="W381" s="90">
        <v>0.0</v>
      </c>
      <c r="X381" s="90">
        <v>0.0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>
      <c r="A382" s="90">
        <v>133.0</v>
      </c>
      <c r="B382" s="90" t="s">
        <v>1416</v>
      </c>
      <c r="C382" s="90"/>
      <c r="D382" s="90"/>
      <c r="E382" s="90"/>
      <c r="F382" s="90" t="s">
        <v>19</v>
      </c>
      <c r="G382" s="179"/>
      <c r="H382" s="179"/>
      <c r="I382" s="109"/>
      <c r="J382" s="90"/>
      <c r="K382" s="90"/>
      <c r="L382" s="90">
        <v>0.0</v>
      </c>
      <c r="M382" s="90">
        <v>0.0</v>
      </c>
      <c r="N382" s="90">
        <v>0.0</v>
      </c>
      <c r="O382" s="90">
        <v>0.0</v>
      </c>
      <c r="P382" s="90">
        <v>0.0</v>
      </c>
      <c r="Q382" s="90">
        <v>0.0</v>
      </c>
      <c r="R382" s="90">
        <v>0.0</v>
      </c>
      <c r="S382" s="90">
        <v>0.0</v>
      </c>
      <c r="T382" s="90">
        <v>0.0</v>
      </c>
      <c r="U382" s="90">
        <v>0.0</v>
      </c>
      <c r="V382" s="90">
        <v>0.0</v>
      </c>
      <c r="W382" s="90">
        <v>0.0</v>
      </c>
      <c r="X382" s="90">
        <v>0.0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>
      <c r="A383" s="90">
        <v>134.0</v>
      </c>
      <c r="B383" s="90" t="s">
        <v>1417</v>
      </c>
      <c r="C383" s="90"/>
      <c r="D383" s="90"/>
      <c r="E383" s="90"/>
      <c r="F383" s="90" t="s">
        <v>18</v>
      </c>
      <c r="G383" s="179">
        <v>39786.0</v>
      </c>
      <c r="H383" s="179"/>
      <c r="I383" s="109"/>
      <c r="J383" s="90"/>
      <c r="K383" s="90"/>
      <c r="L383" s="90">
        <v>0.0</v>
      </c>
      <c r="M383" s="90">
        <v>0.0</v>
      </c>
      <c r="N383" s="90">
        <v>0.0</v>
      </c>
      <c r="O383" s="90">
        <v>0.0</v>
      </c>
      <c r="P383" s="90">
        <v>0.0</v>
      </c>
      <c r="Q383" s="90">
        <v>0.0</v>
      </c>
      <c r="R383" s="90">
        <v>0.0</v>
      </c>
      <c r="S383" s="90">
        <v>0.0</v>
      </c>
      <c r="T383" s="90">
        <v>0.0</v>
      </c>
      <c r="U383" s="90">
        <v>0.0</v>
      </c>
      <c r="V383" s="90">
        <v>0.0</v>
      </c>
      <c r="W383" s="90">
        <v>0.0</v>
      </c>
      <c r="X383" s="90">
        <v>0.0</v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>
      <c r="A384" s="90">
        <v>135.0</v>
      </c>
      <c r="B384" s="90" t="s">
        <v>1418</v>
      </c>
      <c r="C384" s="90"/>
      <c r="D384" s="90"/>
      <c r="E384" s="90"/>
      <c r="F384" s="90" t="s">
        <v>19</v>
      </c>
      <c r="G384" s="179">
        <v>39629.0</v>
      </c>
      <c r="H384" s="179"/>
      <c r="I384" s="109"/>
      <c r="J384" s="90"/>
      <c r="K384" s="90"/>
      <c r="L384" s="90">
        <v>0.0</v>
      </c>
      <c r="M384" s="90">
        <v>0.0</v>
      </c>
      <c r="N384" s="90">
        <v>0.0</v>
      </c>
      <c r="O384" s="90">
        <v>0.0</v>
      </c>
      <c r="P384" s="90">
        <v>0.0</v>
      </c>
      <c r="Q384" s="90">
        <v>0.0</v>
      </c>
      <c r="R384" s="90">
        <v>0.0</v>
      </c>
      <c r="S384" s="90">
        <v>0.0</v>
      </c>
      <c r="T384" s="90">
        <v>0.0</v>
      </c>
      <c r="U384" s="90">
        <v>0.0</v>
      </c>
      <c r="V384" s="90">
        <v>0.0</v>
      </c>
      <c r="W384" s="90">
        <v>0.0</v>
      </c>
      <c r="X384" s="90">
        <v>0.0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>
      <c r="A385" s="90">
        <v>136.0</v>
      </c>
      <c r="B385" s="90" t="s">
        <v>1419</v>
      </c>
      <c r="C385" s="90"/>
      <c r="D385" s="90"/>
      <c r="E385" s="90"/>
      <c r="F385" s="90" t="s">
        <v>18</v>
      </c>
      <c r="G385" s="179">
        <v>39276.0</v>
      </c>
      <c r="H385" s="179"/>
      <c r="I385" s="109"/>
      <c r="J385" s="90"/>
      <c r="K385" s="90"/>
      <c r="L385" s="90">
        <v>0.0</v>
      </c>
      <c r="M385" s="90">
        <v>0.0</v>
      </c>
      <c r="N385" s="90">
        <v>0.0</v>
      </c>
      <c r="O385" s="90">
        <v>0.0</v>
      </c>
      <c r="P385" s="90">
        <v>0.0</v>
      </c>
      <c r="Q385" s="90">
        <v>0.0</v>
      </c>
      <c r="R385" s="90">
        <v>0.0</v>
      </c>
      <c r="S385" s="90">
        <v>0.0</v>
      </c>
      <c r="T385" s="90">
        <v>0.0</v>
      </c>
      <c r="U385" s="90">
        <v>0.0</v>
      </c>
      <c r="V385" s="90">
        <v>0.0</v>
      </c>
      <c r="W385" s="90">
        <v>0.0</v>
      </c>
      <c r="X385" s="90">
        <v>0.0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>
      <c r="A386" s="90">
        <v>137.0</v>
      </c>
      <c r="B386" s="90" t="s">
        <v>1420</v>
      </c>
      <c r="C386" s="90"/>
      <c r="D386" s="90"/>
      <c r="E386" s="90"/>
      <c r="F386" s="90" t="s">
        <v>18</v>
      </c>
      <c r="G386" s="179">
        <v>40195.0</v>
      </c>
      <c r="H386" s="179"/>
      <c r="I386" s="109"/>
      <c r="J386" s="90"/>
      <c r="K386" s="90"/>
      <c r="L386" s="90">
        <v>0.0</v>
      </c>
      <c r="M386" s="90">
        <v>0.0</v>
      </c>
      <c r="N386" s="90">
        <v>0.0</v>
      </c>
      <c r="O386" s="90">
        <v>0.0</v>
      </c>
      <c r="P386" s="90">
        <v>0.0</v>
      </c>
      <c r="Q386" s="90">
        <v>0.0</v>
      </c>
      <c r="R386" s="90">
        <v>0.0</v>
      </c>
      <c r="S386" s="90">
        <v>0.0</v>
      </c>
      <c r="T386" s="90">
        <v>0.0</v>
      </c>
      <c r="U386" s="90">
        <v>0.0</v>
      </c>
      <c r="V386" s="90">
        <v>0.0</v>
      </c>
      <c r="W386" s="90">
        <v>0.0</v>
      </c>
      <c r="X386" s="90">
        <v>0.0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>
      <c r="A387" s="90">
        <v>138.0</v>
      </c>
      <c r="B387" s="90" t="s">
        <v>1421</v>
      </c>
      <c r="C387" s="90"/>
      <c r="D387" s="90"/>
      <c r="E387" s="90"/>
      <c r="F387" s="90" t="s">
        <v>18</v>
      </c>
      <c r="G387" s="179">
        <v>40196.0</v>
      </c>
      <c r="H387" s="179"/>
      <c r="I387" s="109"/>
      <c r="J387" s="90"/>
      <c r="K387" s="90"/>
      <c r="L387" s="90">
        <v>0.0</v>
      </c>
      <c r="M387" s="90">
        <v>0.0</v>
      </c>
      <c r="N387" s="90">
        <v>0.0</v>
      </c>
      <c r="O387" s="90">
        <v>0.0</v>
      </c>
      <c r="P387" s="90">
        <v>0.0</v>
      </c>
      <c r="Q387" s="90">
        <v>0.0</v>
      </c>
      <c r="R387" s="90">
        <v>0.0</v>
      </c>
      <c r="S387" s="90">
        <v>0.0</v>
      </c>
      <c r="T387" s="90">
        <v>0.0</v>
      </c>
      <c r="U387" s="90">
        <v>0.0</v>
      </c>
      <c r="V387" s="90">
        <v>0.0</v>
      </c>
      <c r="W387" s="90">
        <v>0.0</v>
      </c>
      <c r="X387" s="90">
        <v>0.0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>
      <c r="A388" s="90">
        <v>139.0</v>
      </c>
      <c r="B388" s="90" t="s">
        <v>1422</v>
      </c>
      <c r="C388" s="90"/>
      <c r="D388" s="90"/>
      <c r="E388" s="90"/>
      <c r="F388" s="90" t="s">
        <v>19</v>
      </c>
      <c r="G388" s="179">
        <v>39530.0</v>
      </c>
      <c r="H388" s="179"/>
      <c r="I388" s="109"/>
      <c r="J388" s="90"/>
      <c r="K388" s="90"/>
      <c r="L388" s="90">
        <v>0.0</v>
      </c>
      <c r="M388" s="90">
        <v>0.0</v>
      </c>
      <c r="N388" s="90">
        <v>0.0</v>
      </c>
      <c r="O388" s="90">
        <v>0.0</v>
      </c>
      <c r="P388" s="90">
        <v>0.0</v>
      </c>
      <c r="Q388" s="90">
        <v>0.0</v>
      </c>
      <c r="R388" s="90">
        <v>0.0</v>
      </c>
      <c r="S388" s="90">
        <v>0.0</v>
      </c>
      <c r="T388" s="90">
        <v>0.0</v>
      </c>
      <c r="U388" s="90">
        <v>0.0</v>
      </c>
      <c r="V388" s="90">
        <v>0.0</v>
      </c>
      <c r="W388" s="90">
        <v>0.0</v>
      </c>
      <c r="X388" s="90">
        <v>0.0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>
      <c r="A389" s="90">
        <v>140.0</v>
      </c>
      <c r="B389" s="90" t="s">
        <v>1423</v>
      </c>
      <c r="C389" s="90"/>
      <c r="D389" s="90"/>
      <c r="E389" s="90"/>
      <c r="F389" s="90" t="s">
        <v>19</v>
      </c>
      <c r="G389" s="179">
        <v>40284.0</v>
      </c>
      <c r="H389" s="179"/>
      <c r="I389" s="109"/>
      <c r="J389" s="90"/>
      <c r="K389" s="90"/>
      <c r="L389" s="90">
        <v>0.0</v>
      </c>
      <c r="M389" s="90">
        <v>0.0</v>
      </c>
      <c r="N389" s="90">
        <v>0.0</v>
      </c>
      <c r="O389" s="90">
        <v>0.0</v>
      </c>
      <c r="P389" s="90">
        <v>0.0</v>
      </c>
      <c r="Q389" s="90">
        <v>0.0</v>
      </c>
      <c r="R389" s="90">
        <v>0.0</v>
      </c>
      <c r="S389" s="90">
        <v>0.0</v>
      </c>
      <c r="T389" s="90">
        <v>0.0</v>
      </c>
      <c r="U389" s="90">
        <v>0.0</v>
      </c>
      <c r="V389" s="90">
        <v>0.0</v>
      </c>
      <c r="W389" s="90">
        <v>0.0</v>
      </c>
      <c r="X389" s="90">
        <v>0.0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>
      <c r="A390" s="90">
        <v>141.0</v>
      </c>
      <c r="B390" s="90" t="s">
        <v>1424</v>
      </c>
      <c r="C390" s="90"/>
      <c r="D390" s="90"/>
      <c r="E390" s="90"/>
      <c r="F390" s="90" t="s">
        <v>19</v>
      </c>
      <c r="G390" s="179">
        <v>39838.0</v>
      </c>
      <c r="H390" s="179"/>
      <c r="I390" s="109"/>
      <c r="J390" s="90"/>
      <c r="K390" s="90"/>
      <c r="L390" s="90">
        <v>0.0</v>
      </c>
      <c r="M390" s="90">
        <v>0.0</v>
      </c>
      <c r="N390" s="90">
        <v>0.0</v>
      </c>
      <c r="O390" s="90">
        <v>0.0</v>
      </c>
      <c r="P390" s="90">
        <v>0.0</v>
      </c>
      <c r="Q390" s="90">
        <v>0.0</v>
      </c>
      <c r="R390" s="90">
        <v>0.0</v>
      </c>
      <c r="S390" s="90">
        <v>0.0</v>
      </c>
      <c r="T390" s="90">
        <v>0.0</v>
      </c>
      <c r="U390" s="90">
        <v>0.0</v>
      </c>
      <c r="V390" s="90">
        <v>0.0</v>
      </c>
      <c r="W390" s="90">
        <v>0.0</v>
      </c>
      <c r="X390" s="90">
        <v>0.0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>
      <c r="A391" s="90">
        <v>142.0</v>
      </c>
      <c r="B391" s="90" t="s">
        <v>1425</v>
      </c>
      <c r="C391" s="90"/>
      <c r="D391" s="90"/>
      <c r="E391" s="90"/>
      <c r="F391" s="90" t="s">
        <v>18</v>
      </c>
      <c r="G391" s="179">
        <v>26186.0</v>
      </c>
      <c r="H391" s="179"/>
      <c r="I391" s="109"/>
      <c r="J391" s="90"/>
      <c r="K391" s="90"/>
      <c r="L391" s="90">
        <v>0.0</v>
      </c>
      <c r="M391" s="90">
        <v>0.0</v>
      </c>
      <c r="N391" s="90">
        <v>0.0</v>
      </c>
      <c r="O391" s="90">
        <v>0.0</v>
      </c>
      <c r="P391" s="90">
        <v>0.0</v>
      </c>
      <c r="Q391" s="90">
        <v>0.0</v>
      </c>
      <c r="R391" s="90">
        <v>0.0</v>
      </c>
      <c r="S391" s="90">
        <v>0.0</v>
      </c>
      <c r="T391" s="90">
        <v>0.0</v>
      </c>
      <c r="U391" s="90">
        <v>0.0</v>
      </c>
      <c r="V391" s="90">
        <v>0.0</v>
      </c>
      <c r="W391" s="90">
        <v>0.0</v>
      </c>
      <c r="X391" s="90">
        <v>0.0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>
      <c r="A392" s="90">
        <v>143.0</v>
      </c>
      <c r="B392" s="90" t="s">
        <v>1145</v>
      </c>
      <c r="C392" s="90"/>
      <c r="D392" s="90"/>
      <c r="E392" s="90"/>
      <c r="F392" s="90" t="s">
        <v>18</v>
      </c>
      <c r="G392" s="179">
        <v>33884.0</v>
      </c>
      <c r="H392" s="179"/>
      <c r="I392" s="109"/>
      <c r="J392" s="90"/>
      <c r="K392" s="90"/>
      <c r="L392" s="90">
        <v>0.0</v>
      </c>
      <c r="M392" s="90">
        <v>0.0</v>
      </c>
      <c r="N392" s="90">
        <v>0.0</v>
      </c>
      <c r="O392" s="90">
        <v>0.0</v>
      </c>
      <c r="P392" s="90">
        <v>0.0</v>
      </c>
      <c r="Q392" s="90">
        <v>0.0</v>
      </c>
      <c r="R392" s="90">
        <v>0.0</v>
      </c>
      <c r="S392" s="90">
        <v>0.0</v>
      </c>
      <c r="T392" s="90">
        <v>0.0</v>
      </c>
      <c r="U392" s="90">
        <v>0.0</v>
      </c>
      <c r="V392" s="90">
        <v>0.0</v>
      </c>
      <c r="W392" s="90">
        <v>0.0</v>
      </c>
      <c r="X392" s="90">
        <v>0.0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>
      <c r="A393" s="90">
        <v>144.0</v>
      </c>
      <c r="B393" s="90" t="s">
        <v>1026</v>
      </c>
      <c r="C393" s="90"/>
      <c r="D393" s="90"/>
      <c r="E393" s="90"/>
      <c r="F393" s="90" t="s">
        <v>18</v>
      </c>
      <c r="G393" s="179">
        <v>33937.0</v>
      </c>
      <c r="H393" s="179"/>
      <c r="I393" s="109"/>
      <c r="J393" s="90"/>
      <c r="K393" s="90"/>
      <c r="L393" s="90">
        <v>0.0</v>
      </c>
      <c r="M393" s="90">
        <v>0.0</v>
      </c>
      <c r="N393" s="90">
        <v>0.0</v>
      </c>
      <c r="O393" s="90">
        <v>0.0</v>
      </c>
      <c r="P393" s="90">
        <v>0.0</v>
      </c>
      <c r="Q393" s="90">
        <v>0.0</v>
      </c>
      <c r="R393" s="90">
        <v>0.0</v>
      </c>
      <c r="S393" s="90">
        <v>0.0</v>
      </c>
      <c r="T393" s="90">
        <v>0.0</v>
      </c>
      <c r="U393" s="90">
        <v>0.0</v>
      </c>
      <c r="V393" s="90">
        <v>0.0</v>
      </c>
      <c r="W393" s="90">
        <v>0.0</v>
      </c>
      <c r="X393" s="90">
        <v>0.0</v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>
      <c r="A394" s="90">
        <v>145.0</v>
      </c>
      <c r="B394" s="90" t="s">
        <v>1025</v>
      </c>
      <c r="C394" s="90"/>
      <c r="D394" s="90"/>
      <c r="E394" s="90"/>
      <c r="F394" s="90" t="s">
        <v>19</v>
      </c>
      <c r="G394" s="179">
        <v>34024.0</v>
      </c>
      <c r="H394" s="179"/>
      <c r="I394" s="109"/>
      <c r="J394" s="90"/>
      <c r="K394" s="90"/>
      <c r="L394" s="90">
        <v>0.0</v>
      </c>
      <c r="M394" s="90">
        <v>0.0</v>
      </c>
      <c r="N394" s="90">
        <v>0.0</v>
      </c>
      <c r="O394" s="90">
        <v>0.0</v>
      </c>
      <c r="P394" s="90">
        <v>0.0</v>
      </c>
      <c r="Q394" s="90">
        <v>0.0</v>
      </c>
      <c r="R394" s="90">
        <v>0.0</v>
      </c>
      <c r="S394" s="90">
        <v>0.0</v>
      </c>
      <c r="T394" s="90">
        <v>0.0</v>
      </c>
      <c r="U394" s="90">
        <v>0.0</v>
      </c>
      <c r="V394" s="90">
        <v>0.0</v>
      </c>
      <c r="W394" s="90">
        <v>0.0</v>
      </c>
      <c r="X394" s="90">
        <v>0.0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>
      <c r="A395" s="90">
        <v>146.0</v>
      </c>
      <c r="B395" s="90" t="s">
        <v>1426</v>
      </c>
      <c r="C395" s="90"/>
      <c r="D395" s="90"/>
      <c r="E395" s="90"/>
      <c r="F395" s="90" t="s">
        <v>18</v>
      </c>
      <c r="G395" s="179">
        <v>26327.0</v>
      </c>
      <c r="H395" s="179"/>
      <c r="I395" s="109"/>
      <c r="J395" s="90"/>
      <c r="K395" s="90"/>
      <c r="L395" s="90">
        <v>0.0</v>
      </c>
      <c r="M395" s="90">
        <v>0.0</v>
      </c>
      <c r="N395" s="90">
        <v>0.0</v>
      </c>
      <c r="O395" s="90">
        <v>0.0</v>
      </c>
      <c r="P395" s="90">
        <v>0.0</v>
      </c>
      <c r="Q395" s="90">
        <v>0.0</v>
      </c>
      <c r="R395" s="90">
        <v>0.0</v>
      </c>
      <c r="S395" s="90">
        <v>0.0</v>
      </c>
      <c r="T395" s="90">
        <v>0.0</v>
      </c>
      <c r="U395" s="90">
        <v>0.0</v>
      </c>
      <c r="V395" s="90">
        <v>0.0</v>
      </c>
      <c r="W395" s="90">
        <v>0.0</v>
      </c>
      <c r="X395" s="90">
        <v>0.0</v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>
      <c r="A396" s="90">
        <v>147.0</v>
      </c>
      <c r="B396" s="90" t="s">
        <v>1427</v>
      </c>
      <c r="C396" s="90"/>
      <c r="D396" s="90"/>
      <c r="E396" s="90"/>
      <c r="F396" s="90" t="s">
        <v>19</v>
      </c>
      <c r="G396" s="179">
        <v>27555.0</v>
      </c>
      <c r="H396" s="179"/>
      <c r="I396" s="109"/>
      <c r="J396" s="90"/>
      <c r="K396" s="90"/>
      <c r="L396" s="90">
        <v>0.0</v>
      </c>
      <c r="M396" s="90">
        <v>0.0</v>
      </c>
      <c r="N396" s="90">
        <v>0.0</v>
      </c>
      <c r="O396" s="90">
        <v>0.0</v>
      </c>
      <c r="P396" s="90">
        <v>0.0</v>
      </c>
      <c r="Q396" s="90">
        <v>0.0</v>
      </c>
      <c r="R396" s="90">
        <v>0.0</v>
      </c>
      <c r="S396" s="90">
        <v>0.0</v>
      </c>
      <c r="T396" s="90">
        <v>0.0</v>
      </c>
      <c r="U396" s="90">
        <v>0.0</v>
      </c>
      <c r="V396" s="90">
        <v>0.0</v>
      </c>
      <c r="W396" s="90">
        <v>0.0</v>
      </c>
      <c r="X396" s="90">
        <v>0.0</v>
      </c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>
      <c r="A397" s="90">
        <v>148.0</v>
      </c>
      <c r="B397" s="90" t="s">
        <v>1428</v>
      </c>
      <c r="C397" s="90"/>
      <c r="D397" s="90"/>
      <c r="E397" s="90"/>
      <c r="F397" s="90" t="s">
        <v>19</v>
      </c>
      <c r="G397" s="179">
        <v>25419.0</v>
      </c>
      <c r="H397" s="179"/>
      <c r="I397" s="109"/>
      <c r="J397" s="90"/>
      <c r="K397" s="90"/>
      <c r="L397" s="90">
        <v>0.0</v>
      </c>
      <c r="M397" s="90">
        <v>0.0</v>
      </c>
      <c r="N397" s="90">
        <v>0.0</v>
      </c>
      <c r="O397" s="90">
        <v>0.0</v>
      </c>
      <c r="P397" s="90">
        <v>0.0</v>
      </c>
      <c r="Q397" s="90">
        <v>0.0</v>
      </c>
      <c r="R397" s="90">
        <v>0.0</v>
      </c>
      <c r="S397" s="90">
        <v>0.0</v>
      </c>
      <c r="T397" s="90">
        <v>0.0</v>
      </c>
      <c r="U397" s="90">
        <v>0.0</v>
      </c>
      <c r="V397" s="90">
        <v>0.0</v>
      </c>
      <c r="W397" s="90">
        <v>0.0</v>
      </c>
      <c r="X397" s="90">
        <v>0.0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>
      <c r="A398" s="90">
        <v>149.0</v>
      </c>
      <c r="B398" s="90" t="s">
        <v>1429</v>
      </c>
      <c r="C398" s="90"/>
      <c r="D398" s="90"/>
      <c r="E398" s="90"/>
      <c r="F398" s="90" t="s">
        <v>19</v>
      </c>
      <c r="G398" s="179">
        <v>35663.0</v>
      </c>
      <c r="H398" s="179"/>
      <c r="I398" s="109"/>
      <c r="J398" s="90"/>
      <c r="K398" s="90"/>
      <c r="L398" s="90">
        <v>0.0</v>
      </c>
      <c r="M398" s="90">
        <v>0.0</v>
      </c>
      <c r="N398" s="90">
        <v>0.0</v>
      </c>
      <c r="O398" s="90">
        <v>0.0</v>
      </c>
      <c r="P398" s="90">
        <v>0.0</v>
      </c>
      <c r="Q398" s="90">
        <v>0.0</v>
      </c>
      <c r="R398" s="90">
        <v>0.0</v>
      </c>
      <c r="S398" s="90">
        <v>0.0</v>
      </c>
      <c r="T398" s="90">
        <v>0.0</v>
      </c>
      <c r="U398" s="90">
        <v>0.0</v>
      </c>
      <c r="V398" s="90">
        <v>0.0</v>
      </c>
      <c r="W398" s="90">
        <v>0.0</v>
      </c>
      <c r="X398" s="90">
        <v>0.0</v>
      </c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>
      <c r="A399" s="90">
        <v>150.0</v>
      </c>
      <c r="B399" s="90" t="s">
        <v>1430</v>
      </c>
      <c r="C399" s="90"/>
      <c r="D399" s="90"/>
      <c r="E399" s="90"/>
      <c r="F399" s="90" t="s">
        <v>18</v>
      </c>
      <c r="G399" s="179">
        <v>37370.0</v>
      </c>
      <c r="H399" s="179"/>
      <c r="I399" s="109"/>
      <c r="J399" s="90"/>
      <c r="K399" s="90"/>
      <c r="L399" s="90">
        <v>0.0</v>
      </c>
      <c r="M399" s="90">
        <v>0.0</v>
      </c>
      <c r="N399" s="90">
        <v>0.0</v>
      </c>
      <c r="O399" s="90">
        <v>0.0</v>
      </c>
      <c r="P399" s="90">
        <v>0.0</v>
      </c>
      <c r="Q399" s="90">
        <v>0.0</v>
      </c>
      <c r="R399" s="90">
        <v>0.0</v>
      </c>
      <c r="S399" s="90">
        <v>0.0</v>
      </c>
      <c r="T399" s="90">
        <v>0.0</v>
      </c>
      <c r="U399" s="90">
        <v>0.0</v>
      </c>
      <c r="V399" s="90">
        <v>0.0</v>
      </c>
      <c r="W399" s="90">
        <v>0.0</v>
      </c>
      <c r="X399" s="90">
        <v>0.0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>
      <c r="A400" s="90">
        <v>151.0</v>
      </c>
      <c r="B400" s="90" t="s">
        <v>1431</v>
      </c>
      <c r="C400" s="90"/>
      <c r="D400" s="90"/>
      <c r="E400" s="90"/>
      <c r="F400" s="90" t="s">
        <v>18</v>
      </c>
      <c r="G400" s="179">
        <v>25102.0</v>
      </c>
      <c r="H400" s="179"/>
      <c r="I400" s="109"/>
      <c r="J400" s="90"/>
      <c r="K400" s="90"/>
      <c r="L400" s="90">
        <v>0.0</v>
      </c>
      <c r="M400" s="90">
        <v>0.0</v>
      </c>
      <c r="N400" s="90">
        <v>0.0</v>
      </c>
      <c r="O400" s="90">
        <v>0.0</v>
      </c>
      <c r="P400" s="90">
        <v>0.0</v>
      </c>
      <c r="Q400" s="90">
        <v>0.0</v>
      </c>
      <c r="R400" s="90">
        <v>0.0</v>
      </c>
      <c r="S400" s="90">
        <v>0.0</v>
      </c>
      <c r="T400" s="90">
        <v>0.0</v>
      </c>
      <c r="U400" s="90">
        <v>0.0</v>
      </c>
      <c r="V400" s="90">
        <v>0.0</v>
      </c>
      <c r="W400" s="90">
        <v>0.0</v>
      </c>
      <c r="X400" s="90">
        <v>0.0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>
      <c r="A401" s="90">
        <v>152.0</v>
      </c>
      <c r="B401" s="90" t="s">
        <v>1432</v>
      </c>
      <c r="C401" s="90"/>
      <c r="D401" s="90"/>
      <c r="E401" s="90"/>
      <c r="F401" s="90" t="s">
        <v>19</v>
      </c>
      <c r="G401" s="179">
        <v>24982.0</v>
      </c>
      <c r="H401" s="179"/>
      <c r="I401" s="109"/>
      <c r="J401" s="90"/>
      <c r="K401" s="90"/>
      <c r="L401" s="90">
        <v>0.0</v>
      </c>
      <c r="M401" s="90">
        <v>0.0</v>
      </c>
      <c r="N401" s="90">
        <v>0.0</v>
      </c>
      <c r="O401" s="90">
        <v>0.0</v>
      </c>
      <c r="P401" s="90">
        <v>0.0</v>
      </c>
      <c r="Q401" s="90">
        <v>0.0</v>
      </c>
      <c r="R401" s="90">
        <v>0.0</v>
      </c>
      <c r="S401" s="90">
        <v>0.0</v>
      </c>
      <c r="T401" s="90">
        <v>0.0</v>
      </c>
      <c r="U401" s="90">
        <v>0.0</v>
      </c>
      <c r="V401" s="90">
        <v>0.0</v>
      </c>
      <c r="W401" s="90">
        <v>0.0</v>
      </c>
      <c r="X401" s="90">
        <v>0.0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>
      <c r="A402" s="90">
        <v>153.0</v>
      </c>
      <c r="B402" s="90" t="s">
        <v>1433</v>
      </c>
      <c r="C402" s="90"/>
      <c r="D402" s="90"/>
      <c r="E402" s="90"/>
      <c r="F402" s="90" t="s">
        <v>18</v>
      </c>
      <c r="G402" s="179">
        <v>35787.0</v>
      </c>
      <c r="H402" s="179"/>
      <c r="I402" s="109"/>
      <c r="J402" s="90"/>
      <c r="K402" s="90"/>
      <c r="L402" s="90">
        <v>0.0</v>
      </c>
      <c r="M402" s="90">
        <v>0.0</v>
      </c>
      <c r="N402" s="90">
        <v>0.0</v>
      </c>
      <c r="O402" s="90">
        <v>0.0</v>
      </c>
      <c r="P402" s="90">
        <v>0.0</v>
      </c>
      <c r="Q402" s="90">
        <v>0.0</v>
      </c>
      <c r="R402" s="90">
        <v>0.0</v>
      </c>
      <c r="S402" s="90">
        <v>0.0</v>
      </c>
      <c r="T402" s="90">
        <v>0.0</v>
      </c>
      <c r="U402" s="90">
        <v>0.0</v>
      </c>
      <c r="V402" s="90">
        <v>0.0</v>
      </c>
      <c r="W402" s="90">
        <v>0.0</v>
      </c>
      <c r="X402" s="90">
        <v>0.0</v>
      </c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>
      <c r="A403" s="90">
        <v>154.0</v>
      </c>
      <c r="B403" s="90" t="s">
        <v>1434</v>
      </c>
      <c r="C403" s="90"/>
      <c r="D403" s="90"/>
      <c r="E403" s="90"/>
      <c r="F403" s="90" t="s">
        <v>19</v>
      </c>
      <c r="G403" s="179">
        <v>35380.0</v>
      </c>
      <c r="H403" s="179"/>
      <c r="I403" s="109"/>
      <c r="J403" s="90"/>
      <c r="K403" s="90"/>
      <c r="L403" s="90">
        <v>0.0</v>
      </c>
      <c r="M403" s="90">
        <v>0.0</v>
      </c>
      <c r="N403" s="90">
        <v>0.0</v>
      </c>
      <c r="O403" s="90">
        <v>0.0</v>
      </c>
      <c r="P403" s="90">
        <v>0.0</v>
      </c>
      <c r="Q403" s="90">
        <v>0.0</v>
      </c>
      <c r="R403" s="90">
        <v>0.0</v>
      </c>
      <c r="S403" s="90">
        <v>0.0</v>
      </c>
      <c r="T403" s="90">
        <v>0.0</v>
      </c>
      <c r="U403" s="90">
        <v>0.0</v>
      </c>
      <c r="V403" s="90">
        <v>0.0</v>
      </c>
      <c r="W403" s="90">
        <v>0.0</v>
      </c>
      <c r="X403" s="90">
        <v>0.0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>
      <c r="A404" s="90">
        <v>155.0</v>
      </c>
      <c r="B404" s="90" t="s">
        <v>1435</v>
      </c>
      <c r="C404" s="90"/>
      <c r="D404" s="90"/>
      <c r="E404" s="90"/>
      <c r="F404" s="90" t="s">
        <v>18</v>
      </c>
      <c r="G404" s="179">
        <v>27415.0</v>
      </c>
      <c r="H404" s="179"/>
      <c r="I404" s="109"/>
      <c r="J404" s="90"/>
      <c r="K404" s="90"/>
      <c r="L404" s="90">
        <v>0.0</v>
      </c>
      <c r="M404" s="90">
        <v>0.0</v>
      </c>
      <c r="N404" s="90">
        <v>0.0</v>
      </c>
      <c r="O404" s="90">
        <v>0.0</v>
      </c>
      <c r="P404" s="90">
        <v>0.0</v>
      </c>
      <c r="Q404" s="90">
        <v>0.0</v>
      </c>
      <c r="R404" s="90">
        <v>0.0</v>
      </c>
      <c r="S404" s="90">
        <v>0.0</v>
      </c>
      <c r="T404" s="90">
        <v>0.0</v>
      </c>
      <c r="U404" s="90">
        <v>0.0</v>
      </c>
      <c r="V404" s="90">
        <v>0.0</v>
      </c>
      <c r="W404" s="90">
        <v>0.0</v>
      </c>
      <c r="X404" s="90">
        <v>0.0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>
      <c r="A405" s="90">
        <v>156.0</v>
      </c>
      <c r="B405" s="90" t="s">
        <v>1262</v>
      </c>
      <c r="C405" s="90"/>
      <c r="D405" s="90"/>
      <c r="E405" s="90"/>
      <c r="F405" s="90" t="s">
        <v>19</v>
      </c>
      <c r="G405" s="211" t="s">
        <v>1436</v>
      </c>
      <c r="H405" s="211"/>
      <c r="I405" s="109"/>
      <c r="J405" s="90"/>
      <c r="K405" s="90"/>
      <c r="L405" s="90">
        <v>0.0</v>
      </c>
      <c r="M405" s="90">
        <v>0.0</v>
      </c>
      <c r="N405" s="90">
        <v>0.0</v>
      </c>
      <c r="O405" s="90">
        <v>0.0</v>
      </c>
      <c r="P405" s="90">
        <v>0.0</v>
      </c>
      <c r="Q405" s="90">
        <v>0.0</v>
      </c>
      <c r="R405" s="90">
        <v>0.0</v>
      </c>
      <c r="S405" s="90">
        <v>0.0</v>
      </c>
      <c r="T405" s="90">
        <v>0.0</v>
      </c>
      <c r="U405" s="90">
        <v>0.0</v>
      </c>
      <c r="V405" s="90">
        <v>0.0</v>
      </c>
      <c r="W405" s="90">
        <v>0.0</v>
      </c>
      <c r="X405" s="90">
        <v>0.0</v>
      </c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>
      <c r="A406" s="90">
        <v>157.0</v>
      </c>
      <c r="B406" s="90" t="s">
        <v>1437</v>
      </c>
      <c r="C406" s="90"/>
      <c r="D406" s="90"/>
      <c r="E406" s="90"/>
      <c r="F406" s="90" t="s">
        <v>18</v>
      </c>
      <c r="G406" s="179">
        <v>29808.0</v>
      </c>
      <c r="H406" s="179"/>
      <c r="I406" s="109"/>
      <c r="J406" s="90"/>
      <c r="K406" s="90"/>
      <c r="L406" s="90">
        <v>0.0</v>
      </c>
      <c r="M406" s="90">
        <v>0.0</v>
      </c>
      <c r="N406" s="90">
        <v>0.0</v>
      </c>
      <c r="O406" s="90">
        <v>0.0</v>
      </c>
      <c r="P406" s="90">
        <v>0.0</v>
      </c>
      <c r="Q406" s="90">
        <v>0.0</v>
      </c>
      <c r="R406" s="90">
        <v>0.0</v>
      </c>
      <c r="S406" s="90">
        <v>0.0</v>
      </c>
      <c r="T406" s="90">
        <v>0.0</v>
      </c>
      <c r="U406" s="90">
        <v>0.0</v>
      </c>
      <c r="V406" s="90">
        <v>0.0</v>
      </c>
      <c r="W406" s="90">
        <v>0.0</v>
      </c>
      <c r="X406" s="90">
        <v>0.0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>
      <c r="A407" s="90">
        <v>158.0</v>
      </c>
      <c r="B407" s="90" t="s">
        <v>1438</v>
      </c>
      <c r="C407" s="90"/>
      <c r="D407" s="90"/>
      <c r="E407" s="90"/>
      <c r="F407" s="90" t="s">
        <v>19</v>
      </c>
      <c r="G407" s="179">
        <v>34346.0</v>
      </c>
      <c r="H407" s="179"/>
      <c r="I407" s="109"/>
      <c r="J407" s="90"/>
      <c r="K407" s="90"/>
      <c r="L407" s="90">
        <v>0.0</v>
      </c>
      <c r="M407" s="90">
        <v>0.0</v>
      </c>
      <c r="N407" s="90">
        <v>0.0</v>
      </c>
      <c r="O407" s="90">
        <v>0.0</v>
      </c>
      <c r="P407" s="90">
        <v>0.0</v>
      </c>
      <c r="Q407" s="90">
        <v>0.0</v>
      </c>
      <c r="R407" s="90">
        <v>0.0</v>
      </c>
      <c r="S407" s="90">
        <v>0.0</v>
      </c>
      <c r="T407" s="90">
        <v>0.0</v>
      </c>
      <c r="U407" s="90">
        <v>0.0</v>
      </c>
      <c r="V407" s="90">
        <v>0.0</v>
      </c>
      <c r="W407" s="90">
        <v>0.0</v>
      </c>
      <c r="X407" s="90">
        <v>0.0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>
      <c r="A408" s="90">
        <v>159.0</v>
      </c>
      <c r="B408" s="90" t="s">
        <v>767</v>
      </c>
      <c r="C408" s="90"/>
      <c r="D408" s="90"/>
      <c r="E408" s="90"/>
      <c r="F408" s="90" t="s">
        <v>18</v>
      </c>
      <c r="G408" s="179">
        <v>24875.0</v>
      </c>
      <c r="H408" s="179"/>
      <c r="I408" s="109"/>
      <c r="J408" s="90"/>
      <c r="K408" s="90"/>
      <c r="L408" s="90">
        <v>0.0</v>
      </c>
      <c r="M408" s="90">
        <v>0.0</v>
      </c>
      <c r="N408" s="90">
        <v>0.0</v>
      </c>
      <c r="O408" s="90">
        <v>0.0</v>
      </c>
      <c r="P408" s="90">
        <v>0.0</v>
      </c>
      <c r="Q408" s="90">
        <v>0.0</v>
      </c>
      <c r="R408" s="90">
        <v>0.0</v>
      </c>
      <c r="S408" s="90">
        <v>0.0</v>
      </c>
      <c r="T408" s="90">
        <v>0.0</v>
      </c>
      <c r="U408" s="90">
        <v>0.0</v>
      </c>
      <c r="V408" s="90">
        <v>0.0</v>
      </c>
      <c r="W408" s="90">
        <v>0.0</v>
      </c>
      <c r="X408" s="90">
        <v>0.0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>
      <c r="A409" s="90">
        <v>160.0</v>
      </c>
      <c r="B409" s="90" t="s">
        <v>1327</v>
      </c>
      <c r="C409" s="90"/>
      <c r="D409" s="90"/>
      <c r="E409" s="90"/>
      <c r="F409" s="90" t="s">
        <v>19</v>
      </c>
      <c r="G409" s="179">
        <v>26308.0</v>
      </c>
      <c r="H409" s="179"/>
      <c r="I409" s="109"/>
      <c r="J409" s="90"/>
      <c r="K409" s="90"/>
      <c r="L409" s="90">
        <v>0.0</v>
      </c>
      <c r="M409" s="90">
        <v>0.0</v>
      </c>
      <c r="N409" s="90">
        <v>0.0</v>
      </c>
      <c r="O409" s="90">
        <v>0.0</v>
      </c>
      <c r="P409" s="90">
        <v>0.0</v>
      </c>
      <c r="Q409" s="90">
        <v>0.0</v>
      </c>
      <c r="R409" s="90">
        <v>0.0</v>
      </c>
      <c r="S409" s="90">
        <v>0.0</v>
      </c>
      <c r="T409" s="90">
        <v>0.0</v>
      </c>
      <c r="U409" s="90">
        <v>0.0</v>
      </c>
      <c r="V409" s="90">
        <v>0.0</v>
      </c>
      <c r="W409" s="90">
        <v>0.0</v>
      </c>
      <c r="X409" s="90">
        <v>0.0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>
      <c r="A410" s="90">
        <v>161.0</v>
      </c>
      <c r="B410" s="90" t="s">
        <v>1439</v>
      </c>
      <c r="C410" s="90"/>
      <c r="D410" s="90"/>
      <c r="E410" s="90"/>
      <c r="F410" s="90" t="s">
        <v>18</v>
      </c>
      <c r="G410" s="179">
        <v>32536.0</v>
      </c>
      <c r="H410" s="179"/>
      <c r="I410" s="109"/>
      <c r="J410" s="90"/>
      <c r="K410" s="90"/>
      <c r="L410" s="90">
        <v>0.0</v>
      </c>
      <c r="M410" s="90">
        <v>0.0</v>
      </c>
      <c r="N410" s="90">
        <v>0.0</v>
      </c>
      <c r="O410" s="90">
        <v>0.0</v>
      </c>
      <c r="P410" s="90">
        <v>0.0</v>
      </c>
      <c r="Q410" s="90">
        <v>0.0</v>
      </c>
      <c r="R410" s="90">
        <v>0.0</v>
      </c>
      <c r="S410" s="90">
        <v>0.0</v>
      </c>
      <c r="T410" s="90">
        <v>0.0</v>
      </c>
      <c r="U410" s="90">
        <v>0.0</v>
      </c>
      <c r="V410" s="90">
        <v>0.0</v>
      </c>
      <c r="W410" s="90">
        <v>0.0</v>
      </c>
      <c r="X410" s="90">
        <v>0.0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>
      <c r="A411" s="90">
        <v>162.0</v>
      </c>
      <c r="B411" s="90" t="s">
        <v>1265</v>
      </c>
      <c r="C411" s="90"/>
      <c r="D411" s="90"/>
      <c r="E411" s="90"/>
      <c r="F411" s="90" t="s">
        <v>19</v>
      </c>
      <c r="G411" s="179">
        <v>34011.0</v>
      </c>
      <c r="H411" s="179"/>
      <c r="I411" s="109"/>
      <c r="J411" s="90"/>
      <c r="K411" s="90"/>
      <c r="L411" s="90">
        <v>0.0</v>
      </c>
      <c r="M411" s="90">
        <v>0.0</v>
      </c>
      <c r="N411" s="90">
        <v>0.0</v>
      </c>
      <c r="O411" s="90">
        <v>0.0</v>
      </c>
      <c r="P411" s="90">
        <v>0.0</v>
      </c>
      <c r="Q411" s="90">
        <v>0.0</v>
      </c>
      <c r="R411" s="90">
        <v>0.0</v>
      </c>
      <c r="S411" s="90">
        <v>0.0</v>
      </c>
      <c r="T411" s="90">
        <v>0.0</v>
      </c>
      <c r="U411" s="90">
        <v>0.0</v>
      </c>
      <c r="V411" s="90">
        <v>0.0</v>
      </c>
      <c r="W411" s="90">
        <v>0.0</v>
      </c>
      <c r="X411" s="90">
        <v>0.0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>
      <c r="A412" s="90">
        <v>163.0</v>
      </c>
      <c r="B412" s="90" t="s">
        <v>1440</v>
      </c>
      <c r="C412" s="90"/>
      <c r="D412" s="90"/>
      <c r="E412" s="90"/>
      <c r="F412" s="90" t="s">
        <v>19</v>
      </c>
      <c r="G412" s="179">
        <v>26128.0</v>
      </c>
      <c r="H412" s="179"/>
      <c r="I412" s="109"/>
      <c r="J412" s="90"/>
      <c r="K412" s="90"/>
      <c r="L412" s="90">
        <v>0.0</v>
      </c>
      <c r="M412" s="90">
        <v>0.0</v>
      </c>
      <c r="N412" s="90">
        <v>0.0</v>
      </c>
      <c r="O412" s="90">
        <v>0.0</v>
      </c>
      <c r="P412" s="90">
        <v>0.0</v>
      </c>
      <c r="Q412" s="90">
        <v>0.0</v>
      </c>
      <c r="R412" s="90">
        <v>0.0</v>
      </c>
      <c r="S412" s="90">
        <v>0.0</v>
      </c>
      <c r="T412" s="90">
        <v>0.0</v>
      </c>
      <c r="U412" s="90">
        <v>0.0</v>
      </c>
      <c r="V412" s="90">
        <v>0.0</v>
      </c>
      <c r="W412" s="90">
        <v>0.0</v>
      </c>
      <c r="X412" s="90">
        <v>0.0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>
      <c r="A413" s="90">
        <v>164.0</v>
      </c>
      <c r="B413" s="90" t="s">
        <v>476</v>
      </c>
      <c r="C413" s="90"/>
      <c r="D413" s="90"/>
      <c r="E413" s="90"/>
      <c r="F413" s="90" t="s">
        <v>19</v>
      </c>
      <c r="G413" s="179">
        <v>25018.0</v>
      </c>
      <c r="H413" s="179"/>
      <c r="I413" s="109"/>
      <c r="J413" s="90"/>
      <c r="K413" s="90"/>
      <c r="L413" s="90">
        <v>0.0</v>
      </c>
      <c r="M413" s="90">
        <v>0.0</v>
      </c>
      <c r="N413" s="90">
        <v>0.0</v>
      </c>
      <c r="O413" s="90">
        <v>0.0</v>
      </c>
      <c r="P413" s="90">
        <v>0.0</v>
      </c>
      <c r="Q413" s="90">
        <v>0.0</v>
      </c>
      <c r="R413" s="90">
        <v>0.0</v>
      </c>
      <c r="S413" s="90">
        <v>0.0</v>
      </c>
      <c r="T413" s="90">
        <v>0.0</v>
      </c>
      <c r="U413" s="90">
        <v>0.0</v>
      </c>
      <c r="V413" s="90">
        <v>0.0</v>
      </c>
      <c r="W413" s="90">
        <v>0.0</v>
      </c>
      <c r="X413" s="90">
        <v>0.0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>
      <c r="A414" s="90">
        <v>165.0</v>
      </c>
      <c r="B414" s="90" t="s">
        <v>1262</v>
      </c>
      <c r="C414" s="90"/>
      <c r="D414" s="90"/>
      <c r="E414" s="90"/>
      <c r="F414" s="90" t="s">
        <v>19</v>
      </c>
      <c r="G414" s="179">
        <v>25262.0</v>
      </c>
      <c r="H414" s="179"/>
      <c r="I414" s="109"/>
      <c r="J414" s="90"/>
      <c r="K414" s="90"/>
      <c r="L414" s="90">
        <v>0.0</v>
      </c>
      <c r="M414" s="90">
        <v>0.0</v>
      </c>
      <c r="N414" s="90">
        <v>0.0</v>
      </c>
      <c r="O414" s="90">
        <v>0.0</v>
      </c>
      <c r="P414" s="90">
        <v>0.0</v>
      </c>
      <c r="Q414" s="90">
        <v>0.0</v>
      </c>
      <c r="R414" s="90">
        <v>0.0</v>
      </c>
      <c r="S414" s="90">
        <v>0.0</v>
      </c>
      <c r="T414" s="90">
        <v>0.0</v>
      </c>
      <c r="U414" s="90">
        <v>0.0</v>
      </c>
      <c r="V414" s="90">
        <v>0.0</v>
      </c>
      <c r="W414" s="90">
        <v>0.0</v>
      </c>
      <c r="X414" s="90">
        <v>0.0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>
      <c r="A415" s="90">
        <v>166.0</v>
      </c>
      <c r="B415" s="90" t="s">
        <v>1441</v>
      </c>
      <c r="C415" s="90"/>
      <c r="D415" s="90"/>
      <c r="E415" s="90"/>
      <c r="F415" s="90" t="s">
        <v>19</v>
      </c>
      <c r="G415" s="179">
        <v>26029.0</v>
      </c>
      <c r="H415" s="179"/>
      <c r="I415" s="109"/>
      <c r="J415" s="90"/>
      <c r="K415" s="90"/>
      <c r="L415" s="90">
        <v>0.0</v>
      </c>
      <c r="M415" s="90">
        <v>0.0</v>
      </c>
      <c r="N415" s="90">
        <v>0.0</v>
      </c>
      <c r="O415" s="90">
        <v>0.0</v>
      </c>
      <c r="P415" s="90">
        <v>0.0</v>
      </c>
      <c r="Q415" s="90">
        <v>0.0</v>
      </c>
      <c r="R415" s="90">
        <v>0.0</v>
      </c>
      <c r="S415" s="90">
        <v>0.0</v>
      </c>
      <c r="T415" s="90">
        <v>0.0</v>
      </c>
      <c r="U415" s="90">
        <v>0.0</v>
      </c>
      <c r="V415" s="90">
        <v>0.0</v>
      </c>
      <c r="W415" s="90">
        <v>0.0</v>
      </c>
      <c r="X415" s="90">
        <v>0.0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>
      <c r="A416" s="90">
        <v>167.0</v>
      </c>
      <c r="B416" s="90" t="s">
        <v>1442</v>
      </c>
      <c r="C416" s="90"/>
      <c r="D416" s="90"/>
      <c r="E416" s="90"/>
      <c r="F416" s="90" t="s">
        <v>19</v>
      </c>
      <c r="G416" s="179">
        <v>36657.0</v>
      </c>
      <c r="H416" s="179"/>
      <c r="I416" s="109"/>
      <c r="J416" s="90"/>
      <c r="K416" s="90"/>
      <c r="L416" s="90">
        <v>0.0</v>
      </c>
      <c r="M416" s="90">
        <v>0.0</v>
      </c>
      <c r="N416" s="90">
        <v>0.0</v>
      </c>
      <c r="O416" s="90">
        <v>0.0</v>
      </c>
      <c r="P416" s="90">
        <v>0.0</v>
      </c>
      <c r="Q416" s="90">
        <v>0.0</v>
      </c>
      <c r="R416" s="90">
        <v>0.0</v>
      </c>
      <c r="S416" s="90">
        <v>0.0</v>
      </c>
      <c r="T416" s="90">
        <v>0.0</v>
      </c>
      <c r="U416" s="90">
        <v>0.0</v>
      </c>
      <c r="V416" s="90">
        <v>0.0</v>
      </c>
      <c r="W416" s="90">
        <v>0.0</v>
      </c>
      <c r="X416" s="90">
        <v>0.0</v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>
      <c r="A417" s="90">
        <v>168.0</v>
      </c>
      <c r="B417" s="90" t="s">
        <v>1443</v>
      </c>
      <c r="C417" s="90"/>
      <c r="D417" s="90"/>
      <c r="E417" s="90"/>
      <c r="F417" s="90" t="s">
        <v>18</v>
      </c>
      <c r="G417" s="179">
        <v>37536.0</v>
      </c>
      <c r="H417" s="179"/>
      <c r="I417" s="109"/>
      <c r="J417" s="90"/>
      <c r="K417" s="90"/>
      <c r="L417" s="90">
        <v>0.0</v>
      </c>
      <c r="M417" s="90">
        <v>0.0</v>
      </c>
      <c r="N417" s="90">
        <v>0.0</v>
      </c>
      <c r="O417" s="90">
        <v>0.0</v>
      </c>
      <c r="P417" s="90">
        <v>0.0</v>
      </c>
      <c r="Q417" s="90">
        <v>0.0</v>
      </c>
      <c r="R417" s="90">
        <v>0.0</v>
      </c>
      <c r="S417" s="90">
        <v>0.0</v>
      </c>
      <c r="T417" s="90">
        <v>0.0</v>
      </c>
      <c r="U417" s="90">
        <v>0.0</v>
      </c>
      <c r="V417" s="90">
        <v>0.0</v>
      </c>
      <c r="W417" s="90">
        <v>0.0</v>
      </c>
      <c r="X417" s="90">
        <v>0.0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>
      <c r="A418" s="90">
        <v>169.0</v>
      </c>
      <c r="B418" s="90" t="s">
        <v>1153</v>
      </c>
      <c r="C418" s="90"/>
      <c r="D418" s="90"/>
      <c r="E418" s="90"/>
      <c r="F418" s="90" t="s">
        <v>19</v>
      </c>
      <c r="G418" s="179">
        <v>29247.0</v>
      </c>
      <c r="H418" s="179"/>
      <c r="I418" s="109"/>
      <c r="J418" s="90"/>
      <c r="K418" s="90"/>
      <c r="L418" s="90">
        <v>0.0</v>
      </c>
      <c r="M418" s="90">
        <v>0.0</v>
      </c>
      <c r="N418" s="90">
        <v>0.0</v>
      </c>
      <c r="O418" s="90">
        <v>0.0</v>
      </c>
      <c r="P418" s="90">
        <v>0.0</v>
      </c>
      <c r="Q418" s="90">
        <v>0.0</v>
      </c>
      <c r="R418" s="90">
        <v>0.0</v>
      </c>
      <c r="S418" s="90">
        <v>0.0</v>
      </c>
      <c r="T418" s="90">
        <v>0.0</v>
      </c>
      <c r="U418" s="90">
        <v>0.0</v>
      </c>
      <c r="V418" s="90">
        <v>0.0</v>
      </c>
      <c r="W418" s="90">
        <v>0.0</v>
      </c>
      <c r="X418" s="90">
        <v>0.0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>
      <c r="A419" s="90">
        <v>170.0</v>
      </c>
      <c r="B419" s="90" t="s">
        <v>1444</v>
      </c>
      <c r="C419" s="90"/>
      <c r="D419" s="90"/>
      <c r="E419" s="90"/>
      <c r="F419" s="90" t="s">
        <v>19</v>
      </c>
      <c r="G419" s="179">
        <v>37040.0</v>
      </c>
      <c r="H419" s="179"/>
      <c r="I419" s="109"/>
      <c r="J419" s="90"/>
      <c r="K419" s="90"/>
      <c r="L419" s="90">
        <v>0.0</v>
      </c>
      <c r="M419" s="90">
        <v>0.0</v>
      </c>
      <c r="N419" s="90">
        <v>0.0</v>
      </c>
      <c r="O419" s="90">
        <v>0.0</v>
      </c>
      <c r="P419" s="90">
        <v>0.0</v>
      </c>
      <c r="Q419" s="90">
        <v>0.0</v>
      </c>
      <c r="R419" s="90">
        <v>0.0</v>
      </c>
      <c r="S419" s="90">
        <v>0.0</v>
      </c>
      <c r="T419" s="90">
        <v>0.0</v>
      </c>
      <c r="U419" s="90">
        <v>0.0</v>
      </c>
      <c r="V419" s="90">
        <v>0.0</v>
      </c>
      <c r="W419" s="90">
        <v>0.0</v>
      </c>
      <c r="X419" s="90">
        <v>0.0</v>
      </c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>
      <c r="A420" s="90">
        <v>171.0</v>
      </c>
      <c r="B420" s="90" t="s">
        <v>1445</v>
      </c>
      <c r="C420" s="90"/>
      <c r="D420" s="90"/>
      <c r="E420" s="90"/>
      <c r="F420" s="90" t="s">
        <v>19</v>
      </c>
      <c r="G420" s="179">
        <v>27035.0</v>
      </c>
      <c r="H420" s="179"/>
      <c r="I420" s="109"/>
      <c r="J420" s="90"/>
      <c r="K420" s="90"/>
      <c r="L420" s="90">
        <v>0.0</v>
      </c>
      <c r="M420" s="90">
        <v>0.0</v>
      </c>
      <c r="N420" s="90">
        <v>0.0</v>
      </c>
      <c r="O420" s="90">
        <v>0.0</v>
      </c>
      <c r="P420" s="90">
        <v>0.0</v>
      </c>
      <c r="Q420" s="90">
        <v>0.0</v>
      </c>
      <c r="R420" s="90">
        <v>0.0</v>
      </c>
      <c r="S420" s="90">
        <v>0.0</v>
      </c>
      <c r="T420" s="90">
        <v>0.0</v>
      </c>
      <c r="U420" s="90">
        <v>0.0</v>
      </c>
      <c r="V420" s="90">
        <v>0.0</v>
      </c>
      <c r="W420" s="90">
        <v>0.0</v>
      </c>
      <c r="X420" s="90">
        <v>0.0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>
      <c r="A421" s="90">
        <v>172.0</v>
      </c>
      <c r="B421" s="90" t="s">
        <v>1446</v>
      </c>
      <c r="C421" s="90"/>
      <c r="D421" s="90"/>
      <c r="E421" s="90"/>
      <c r="F421" s="90" t="s">
        <v>18</v>
      </c>
      <c r="G421" s="179">
        <v>37667.0</v>
      </c>
      <c r="H421" s="179"/>
      <c r="I421" s="109"/>
      <c r="J421" s="90"/>
      <c r="K421" s="90"/>
      <c r="L421" s="90">
        <v>0.0</v>
      </c>
      <c r="M421" s="90">
        <v>0.0</v>
      </c>
      <c r="N421" s="90">
        <v>0.0</v>
      </c>
      <c r="O421" s="90">
        <v>0.0</v>
      </c>
      <c r="P421" s="90">
        <v>0.0</v>
      </c>
      <c r="Q421" s="90">
        <v>0.0</v>
      </c>
      <c r="R421" s="90">
        <v>0.0</v>
      </c>
      <c r="S421" s="90">
        <v>0.0</v>
      </c>
      <c r="T421" s="90">
        <v>0.0</v>
      </c>
      <c r="U421" s="90">
        <v>0.0</v>
      </c>
      <c r="V421" s="90">
        <v>0.0</v>
      </c>
      <c r="W421" s="90">
        <v>0.0</v>
      </c>
      <c r="X421" s="90">
        <v>0.0</v>
      </c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>
      <c r="A422" s="90">
        <v>173.0</v>
      </c>
      <c r="B422" s="90" t="s">
        <v>1447</v>
      </c>
      <c r="C422" s="90"/>
      <c r="D422" s="90"/>
      <c r="E422" s="90"/>
      <c r="F422" s="90" t="s">
        <v>18</v>
      </c>
      <c r="G422" s="179">
        <v>31891.0</v>
      </c>
      <c r="H422" s="179"/>
      <c r="I422" s="109"/>
      <c r="J422" s="90"/>
      <c r="K422" s="90"/>
      <c r="L422" s="90">
        <v>0.0</v>
      </c>
      <c r="M422" s="90">
        <v>0.0</v>
      </c>
      <c r="N422" s="90">
        <v>0.0</v>
      </c>
      <c r="O422" s="90">
        <v>0.0</v>
      </c>
      <c r="P422" s="90">
        <v>0.0</v>
      </c>
      <c r="Q422" s="90">
        <v>0.0</v>
      </c>
      <c r="R422" s="90">
        <v>0.0</v>
      </c>
      <c r="S422" s="90">
        <v>0.0</v>
      </c>
      <c r="T422" s="90">
        <v>0.0</v>
      </c>
      <c r="U422" s="90">
        <v>0.0</v>
      </c>
      <c r="V422" s="90">
        <v>0.0</v>
      </c>
      <c r="W422" s="90">
        <v>0.0</v>
      </c>
      <c r="X422" s="90">
        <v>0.0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>
      <c r="A423" s="90">
        <v>174.0</v>
      </c>
      <c r="B423" s="90" t="s">
        <v>1448</v>
      </c>
      <c r="C423" s="90"/>
      <c r="D423" s="90"/>
      <c r="E423" s="90"/>
      <c r="F423" s="90" t="s">
        <v>19</v>
      </c>
      <c r="G423" s="179">
        <v>31057.0</v>
      </c>
      <c r="H423" s="179"/>
      <c r="I423" s="109"/>
      <c r="J423" s="90"/>
      <c r="K423" s="90"/>
      <c r="L423" s="90">
        <v>0.0</v>
      </c>
      <c r="M423" s="90">
        <v>0.0</v>
      </c>
      <c r="N423" s="90">
        <v>0.0</v>
      </c>
      <c r="O423" s="90">
        <v>0.0</v>
      </c>
      <c r="P423" s="90">
        <v>0.0</v>
      </c>
      <c r="Q423" s="90">
        <v>0.0</v>
      </c>
      <c r="R423" s="90">
        <v>0.0</v>
      </c>
      <c r="S423" s="90">
        <v>0.0</v>
      </c>
      <c r="T423" s="90">
        <v>0.0</v>
      </c>
      <c r="U423" s="90">
        <v>0.0</v>
      </c>
      <c r="V423" s="90">
        <v>0.0</v>
      </c>
      <c r="W423" s="90">
        <v>0.0</v>
      </c>
      <c r="X423" s="90">
        <v>0.0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>
      <c r="A424" s="90">
        <v>175.0</v>
      </c>
      <c r="B424" s="90" t="s">
        <v>1449</v>
      </c>
      <c r="C424" s="90"/>
      <c r="D424" s="90"/>
      <c r="E424" s="90"/>
      <c r="F424" s="90" t="s">
        <v>19</v>
      </c>
      <c r="G424" s="179">
        <v>37713.0</v>
      </c>
      <c r="H424" s="179"/>
      <c r="I424" s="109"/>
      <c r="J424" s="90"/>
      <c r="K424" s="90"/>
      <c r="L424" s="90">
        <v>0.0</v>
      </c>
      <c r="M424" s="90">
        <v>0.0</v>
      </c>
      <c r="N424" s="90">
        <v>0.0</v>
      </c>
      <c r="O424" s="90">
        <v>0.0</v>
      </c>
      <c r="P424" s="90">
        <v>0.0</v>
      </c>
      <c r="Q424" s="90">
        <v>0.0</v>
      </c>
      <c r="R424" s="90">
        <v>0.0</v>
      </c>
      <c r="S424" s="90">
        <v>0.0</v>
      </c>
      <c r="T424" s="90">
        <v>0.0</v>
      </c>
      <c r="U424" s="90">
        <v>0.0</v>
      </c>
      <c r="V424" s="90">
        <v>0.0</v>
      </c>
      <c r="W424" s="90">
        <v>0.0</v>
      </c>
      <c r="X424" s="90">
        <v>0.0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>
      <c r="A425" s="90">
        <v>176.0</v>
      </c>
      <c r="B425" s="90" t="s">
        <v>1450</v>
      </c>
      <c r="C425" s="90"/>
      <c r="D425" s="90"/>
      <c r="E425" s="90"/>
      <c r="F425" s="90" t="s">
        <v>18</v>
      </c>
      <c r="G425" s="90" t="s">
        <v>1451</v>
      </c>
      <c r="H425" s="90"/>
      <c r="I425" s="109"/>
      <c r="J425" s="90"/>
      <c r="K425" s="90"/>
      <c r="L425" s="90">
        <v>0.0</v>
      </c>
      <c r="M425" s="90">
        <v>0.0</v>
      </c>
      <c r="N425" s="90">
        <v>0.0</v>
      </c>
      <c r="O425" s="90">
        <v>0.0</v>
      </c>
      <c r="P425" s="90">
        <v>0.0</v>
      </c>
      <c r="Q425" s="90">
        <v>0.0</v>
      </c>
      <c r="R425" s="90">
        <v>0.0</v>
      </c>
      <c r="S425" s="90">
        <v>0.0</v>
      </c>
      <c r="T425" s="90">
        <v>0.0</v>
      </c>
      <c r="U425" s="90">
        <v>0.0</v>
      </c>
      <c r="V425" s="90">
        <v>0.0</v>
      </c>
      <c r="W425" s="90">
        <v>0.0</v>
      </c>
      <c r="X425" s="90">
        <v>0.0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>
      <c r="A426" s="90">
        <v>177.0</v>
      </c>
      <c r="B426" s="90" t="s">
        <v>1452</v>
      </c>
      <c r="C426" s="90"/>
      <c r="D426" s="90"/>
      <c r="E426" s="90"/>
      <c r="F426" s="90" t="s">
        <v>19</v>
      </c>
      <c r="G426" s="179">
        <v>35676.0</v>
      </c>
      <c r="H426" s="179"/>
      <c r="I426" s="109"/>
      <c r="J426" s="90"/>
      <c r="K426" s="90"/>
      <c r="L426" s="90">
        <v>0.0</v>
      </c>
      <c r="M426" s="90">
        <v>0.0</v>
      </c>
      <c r="N426" s="90">
        <v>0.0</v>
      </c>
      <c r="O426" s="90">
        <v>0.0</v>
      </c>
      <c r="P426" s="90">
        <v>0.0</v>
      </c>
      <c r="Q426" s="90">
        <v>0.0</v>
      </c>
      <c r="R426" s="90">
        <v>0.0</v>
      </c>
      <c r="S426" s="90">
        <v>0.0</v>
      </c>
      <c r="T426" s="90">
        <v>0.0</v>
      </c>
      <c r="U426" s="90">
        <v>0.0</v>
      </c>
      <c r="V426" s="90">
        <v>0.0</v>
      </c>
      <c r="W426" s="90">
        <v>0.0</v>
      </c>
      <c r="X426" s="90">
        <v>0.0</v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>
      <c r="A427" s="90">
        <v>178.0</v>
      </c>
      <c r="B427" s="90" t="s">
        <v>1453</v>
      </c>
      <c r="C427" s="90"/>
      <c r="D427" s="90"/>
      <c r="E427" s="90"/>
      <c r="F427" s="90" t="s">
        <v>18</v>
      </c>
      <c r="G427" s="179">
        <v>28163.0</v>
      </c>
      <c r="H427" s="179"/>
      <c r="I427" s="109"/>
      <c r="J427" s="90"/>
      <c r="K427" s="90"/>
      <c r="L427" s="90">
        <v>0.0</v>
      </c>
      <c r="M427" s="90">
        <v>0.0</v>
      </c>
      <c r="N427" s="90">
        <v>0.0</v>
      </c>
      <c r="O427" s="90">
        <v>0.0</v>
      </c>
      <c r="P427" s="90">
        <v>0.0</v>
      </c>
      <c r="Q427" s="90">
        <v>0.0</v>
      </c>
      <c r="R427" s="90">
        <v>0.0</v>
      </c>
      <c r="S427" s="90">
        <v>0.0</v>
      </c>
      <c r="T427" s="90">
        <v>0.0</v>
      </c>
      <c r="U427" s="90">
        <v>0.0</v>
      </c>
      <c r="V427" s="90">
        <v>0.0</v>
      </c>
      <c r="W427" s="90">
        <v>0.0</v>
      </c>
      <c r="X427" s="90">
        <v>0.0</v>
      </c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>
      <c r="A428" s="90">
        <v>179.0</v>
      </c>
      <c r="B428" s="90" t="s">
        <v>1454</v>
      </c>
      <c r="C428" s="90"/>
      <c r="D428" s="90"/>
      <c r="E428" s="90"/>
      <c r="F428" s="90" t="s">
        <v>19</v>
      </c>
      <c r="G428" s="179">
        <v>26052.0</v>
      </c>
      <c r="H428" s="179"/>
      <c r="I428" s="109"/>
      <c r="J428" s="90"/>
      <c r="K428" s="90"/>
      <c r="L428" s="90">
        <v>0.0</v>
      </c>
      <c r="M428" s="90">
        <v>0.0</v>
      </c>
      <c r="N428" s="90">
        <v>0.0</v>
      </c>
      <c r="O428" s="90">
        <v>0.0</v>
      </c>
      <c r="P428" s="90">
        <v>0.0</v>
      </c>
      <c r="Q428" s="90">
        <v>0.0</v>
      </c>
      <c r="R428" s="90">
        <v>0.0</v>
      </c>
      <c r="S428" s="90">
        <v>0.0</v>
      </c>
      <c r="T428" s="90">
        <v>0.0</v>
      </c>
      <c r="U428" s="90">
        <v>0.0</v>
      </c>
      <c r="V428" s="90">
        <v>0.0</v>
      </c>
      <c r="W428" s="90">
        <v>0.0</v>
      </c>
      <c r="X428" s="90">
        <v>0.0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>
      <c r="A429" s="90">
        <v>180.0</v>
      </c>
      <c r="B429" s="90" t="s">
        <v>1455</v>
      </c>
      <c r="C429" s="90"/>
      <c r="D429" s="90"/>
      <c r="E429" s="90"/>
      <c r="F429" s="90" t="s">
        <v>18</v>
      </c>
      <c r="G429" s="179">
        <v>28436.0</v>
      </c>
      <c r="H429" s="179"/>
      <c r="I429" s="109"/>
      <c r="J429" s="90"/>
      <c r="K429" s="90"/>
      <c r="L429" s="90">
        <v>0.0</v>
      </c>
      <c r="M429" s="90">
        <v>0.0</v>
      </c>
      <c r="N429" s="90">
        <v>0.0</v>
      </c>
      <c r="O429" s="90">
        <v>0.0</v>
      </c>
      <c r="P429" s="90">
        <v>0.0</v>
      </c>
      <c r="Q429" s="90">
        <v>0.0</v>
      </c>
      <c r="R429" s="90">
        <v>0.0</v>
      </c>
      <c r="S429" s="90">
        <v>0.0</v>
      </c>
      <c r="T429" s="90">
        <v>0.0</v>
      </c>
      <c r="U429" s="90">
        <v>0.0</v>
      </c>
      <c r="V429" s="90">
        <v>0.0</v>
      </c>
      <c r="W429" s="90">
        <v>0.0</v>
      </c>
      <c r="X429" s="90">
        <v>0.0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>
      <c r="A430" s="90">
        <v>181.0</v>
      </c>
      <c r="B430" s="90" t="s">
        <v>1456</v>
      </c>
      <c r="C430" s="90"/>
      <c r="D430" s="90"/>
      <c r="E430" s="90"/>
      <c r="F430" s="90" t="s">
        <v>19</v>
      </c>
      <c r="G430" s="179">
        <v>30873.0</v>
      </c>
      <c r="H430" s="179"/>
      <c r="I430" s="109"/>
      <c r="J430" s="90"/>
      <c r="K430" s="90"/>
      <c r="L430" s="90">
        <v>0.0</v>
      </c>
      <c r="M430" s="90">
        <v>0.0</v>
      </c>
      <c r="N430" s="90">
        <v>0.0</v>
      </c>
      <c r="O430" s="90">
        <v>0.0</v>
      </c>
      <c r="P430" s="90">
        <v>0.0</v>
      </c>
      <c r="Q430" s="90">
        <v>0.0</v>
      </c>
      <c r="R430" s="90">
        <v>0.0</v>
      </c>
      <c r="S430" s="90">
        <v>0.0</v>
      </c>
      <c r="T430" s="90">
        <v>0.0</v>
      </c>
      <c r="U430" s="90">
        <v>0.0</v>
      </c>
      <c r="V430" s="90">
        <v>0.0</v>
      </c>
      <c r="W430" s="90">
        <v>0.0</v>
      </c>
      <c r="X430" s="90">
        <v>0.0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>
      <c r="A431" s="90">
        <v>182.0</v>
      </c>
      <c r="B431" s="90" t="s">
        <v>1457</v>
      </c>
      <c r="C431" s="90"/>
      <c r="D431" s="90"/>
      <c r="E431" s="90"/>
      <c r="F431" s="90" t="s">
        <v>18</v>
      </c>
      <c r="G431" s="90" t="s">
        <v>1458</v>
      </c>
      <c r="H431" s="90"/>
      <c r="I431" s="109"/>
      <c r="J431" s="90"/>
      <c r="K431" s="90"/>
      <c r="L431" s="90">
        <v>0.0</v>
      </c>
      <c r="M431" s="90">
        <v>0.0</v>
      </c>
      <c r="N431" s="90">
        <v>0.0</v>
      </c>
      <c r="O431" s="90">
        <v>0.0</v>
      </c>
      <c r="P431" s="90">
        <v>0.0</v>
      </c>
      <c r="Q431" s="90">
        <v>0.0</v>
      </c>
      <c r="R431" s="90">
        <v>0.0</v>
      </c>
      <c r="S431" s="90">
        <v>0.0</v>
      </c>
      <c r="T431" s="90">
        <v>0.0</v>
      </c>
      <c r="U431" s="90">
        <v>0.0</v>
      </c>
      <c r="V431" s="90">
        <v>0.0</v>
      </c>
      <c r="W431" s="90">
        <v>0.0</v>
      </c>
      <c r="X431" s="90">
        <v>0.0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>
      <c r="A432" s="90">
        <v>182.0</v>
      </c>
      <c r="B432" s="90" t="s">
        <v>1459</v>
      </c>
      <c r="C432" s="90"/>
      <c r="D432" s="90"/>
      <c r="E432" s="90"/>
      <c r="F432" s="90" t="s">
        <v>19</v>
      </c>
      <c r="G432" s="179">
        <v>27197.0</v>
      </c>
      <c r="H432" s="179"/>
      <c r="I432" s="109"/>
      <c r="J432" s="90"/>
      <c r="K432" s="90"/>
      <c r="L432" s="90">
        <v>0.0</v>
      </c>
      <c r="M432" s="90">
        <v>0.0</v>
      </c>
      <c r="N432" s="90">
        <v>0.0</v>
      </c>
      <c r="O432" s="90">
        <v>0.0</v>
      </c>
      <c r="P432" s="90">
        <v>0.0</v>
      </c>
      <c r="Q432" s="90">
        <v>0.0</v>
      </c>
      <c r="R432" s="90">
        <v>0.0</v>
      </c>
      <c r="S432" s="90">
        <v>0.0</v>
      </c>
      <c r="T432" s="90">
        <v>0.0</v>
      </c>
      <c r="U432" s="90">
        <v>0.0</v>
      </c>
      <c r="V432" s="90">
        <v>0.0</v>
      </c>
      <c r="W432" s="90">
        <v>0.0</v>
      </c>
      <c r="X432" s="90">
        <v>0.0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>
      <c r="A433" s="90">
        <v>183.0</v>
      </c>
      <c r="B433" s="90" t="s">
        <v>1460</v>
      </c>
      <c r="C433" s="90"/>
      <c r="D433" s="90"/>
      <c r="E433" s="90"/>
      <c r="F433" s="90" t="s">
        <v>18</v>
      </c>
      <c r="G433" s="179">
        <v>35571.0</v>
      </c>
      <c r="H433" s="179"/>
      <c r="I433" s="109"/>
      <c r="J433" s="90"/>
      <c r="K433" s="90"/>
      <c r="L433" s="90">
        <v>0.0</v>
      </c>
      <c r="M433" s="90">
        <v>0.0</v>
      </c>
      <c r="N433" s="90">
        <v>0.0</v>
      </c>
      <c r="O433" s="90">
        <v>0.0</v>
      </c>
      <c r="P433" s="90">
        <v>0.0</v>
      </c>
      <c r="Q433" s="90">
        <v>0.0</v>
      </c>
      <c r="R433" s="90">
        <v>0.0</v>
      </c>
      <c r="S433" s="90">
        <v>0.0</v>
      </c>
      <c r="T433" s="90">
        <v>0.0</v>
      </c>
      <c r="U433" s="90">
        <v>0.0</v>
      </c>
      <c r="V433" s="90">
        <v>0.0</v>
      </c>
      <c r="W433" s="90">
        <v>0.0</v>
      </c>
      <c r="X433" s="90">
        <v>0.0</v>
      </c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>
      <c r="A434" s="90">
        <v>184.0</v>
      </c>
      <c r="B434" s="90" t="s">
        <v>1461</v>
      </c>
      <c r="C434" s="90"/>
      <c r="D434" s="90"/>
      <c r="E434" s="90"/>
      <c r="F434" s="90" t="s">
        <v>18</v>
      </c>
      <c r="G434" s="179">
        <v>36749.0</v>
      </c>
      <c r="H434" s="179"/>
      <c r="I434" s="109"/>
      <c r="J434" s="90"/>
      <c r="K434" s="90"/>
      <c r="L434" s="90">
        <v>0.0</v>
      </c>
      <c r="M434" s="90">
        <v>0.0</v>
      </c>
      <c r="N434" s="90">
        <v>0.0</v>
      </c>
      <c r="O434" s="90">
        <v>0.0</v>
      </c>
      <c r="P434" s="90">
        <v>0.0</v>
      </c>
      <c r="Q434" s="90">
        <v>0.0</v>
      </c>
      <c r="R434" s="90">
        <v>0.0</v>
      </c>
      <c r="S434" s="90">
        <v>0.0</v>
      </c>
      <c r="T434" s="90">
        <v>0.0</v>
      </c>
      <c r="U434" s="90">
        <v>0.0</v>
      </c>
      <c r="V434" s="90">
        <v>0.0</v>
      </c>
      <c r="W434" s="90">
        <v>0.0</v>
      </c>
      <c r="X434" s="90">
        <v>0.0</v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>
      <c r="A435" s="90">
        <v>185.0</v>
      </c>
      <c r="B435" s="90" t="s">
        <v>1097</v>
      </c>
      <c r="C435" s="90"/>
      <c r="D435" s="90"/>
      <c r="E435" s="90"/>
      <c r="F435" s="90" t="s">
        <v>18</v>
      </c>
      <c r="G435" s="179">
        <v>32163.0</v>
      </c>
      <c r="H435" s="179"/>
      <c r="I435" s="109"/>
      <c r="J435" s="90"/>
      <c r="K435" s="90"/>
      <c r="L435" s="90">
        <v>0.0</v>
      </c>
      <c r="M435" s="90">
        <v>0.0</v>
      </c>
      <c r="N435" s="90">
        <v>0.0</v>
      </c>
      <c r="O435" s="90">
        <v>0.0</v>
      </c>
      <c r="P435" s="90">
        <v>0.0</v>
      </c>
      <c r="Q435" s="90">
        <v>0.0</v>
      </c>
      <c r="R435" s="90">
        <v>0.0</v>
      </c>
      <c r="S435" s="90">
        <v>0.0</v>
      </c>
      <c r="T435" s="90">
        <v>0.0</v>
      </c>
      <c r="U435" s="90">
        <v>0.0</v>
      </c>
      <c r="V435" s="90">
        <v>0.0</v>
      </c>
      <c r="W435" s="90">
        <v>0.0</v>
      </c>
      <c r="X435" s="90">
        <v>0.0</v>
      </c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>
      <c r="A436" s="90">
        <v>186.0</v>
      </c>
      <c r="B436" s="90" t="s">
        <v>1462</v>
      </c>
      <c r="C436" s="90"/>
      <c r="D436" s="90"/>
      <c r="E436" s="90"/>
      <c r="F436" s="90" t="s">
        <v>19</v>
      </c>
      <c r="G436" s="179">
        <v>32108.0</v>
      </c>
      <c r="H436" s="179"/>
      <c r="I436" s="109"/>
      <c r="J436" s="90"/>
      <c r="K436" s="90"/>
      <c r="L436" s="90">
        <v>0.0</v>
      </c>
      <c r="M436" s="90">
        <v>0.0</v>
      </c>
      <c r="N436" s="90">
        <v>0.0</v>
      </c>
      <c r="O436" s="90">
        <v>0.0</v>
      </c>
      <c r="P436" s="90">
        <v>0.0</v>
      </c>
      <c r="Q436" s="90">
        <v>0.0</v>
      </c>
      <c r="R436" s="90">
        <v>0.0</v>
      </c>
      <c r="S436" s="90">
        <v>0.0</v>
      </c>
      <c r="T436" s="90">
        <v>0.0</v>
      </c>
      <c r="U436" s="90">
        <v>0.0</v>
      </c>
      <c r="V436" s="90">
        <v>0.0</v>
      </c>
      <c r="W436" s="90">
        <v>0.0</v>
      </c>
      <c r="X436" s="90">
        <v>0.0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>
      <c r="A437" s="90">
        <v>187.0</v>
      </c>
      <c r="B437" s="90" t="s">
        <v>1463</v>
      </c>
      <c r="C437" s="90"/>
      <c r="D437" s="90"/>
      <c r="E437" s="90"/>
      <c r="F437" s="90" t="s">
        <v>18</v>
      </c>
      <c r="G437" s="179">
        <v>25386.0</v>
      </c>
      <c r="H437" s="179"/>
      <c r="I437" s="109"/>
      <c r="J437" s="90"/>
      <c r="K437" s="90"/>
      <c r="L437" s="90">
        <v>0.0</v>
      </c>
      <c r="M437" s="90">
        <v>0.0</v>
      </c>
      <c r="N437" s="90">
        <v>0.0</v>
      </c>
      <c r="O437" s="90">
        <v>0.0</v>
      </c>
      <c r="P437" s="90">
        <v>0.0</v>
      </c>
      <c r="Q437" s="90">
        <v>0.0</v>
      </c>
      <c r="R437" s="90">
        <v>0.0</v>
      </c>
      <c r="S437" s="90">
        <v>0.0</v>
      </c>
      <c r="T437" s="90">
        <v>0.0</v>
      </c>
      <c r="U437" s="90">
        <v>0.0</v>
      </c>
      <c r="V437" s="90">
        <v>0.0</v>
      </c>
      <c r="W437" s="90">
        <v>0.0</v>
      </c>
      <c r="X437" s="90">
        <v>0.0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>
      <c r="A438" s="90">
        <v>188.0</v>
      </c>
      <c r="B438" s="90" t="s">
        <v>403</v>
      </c>
      <c r="C438" s="90"/>
      <c r="D438" s="90"/>
      <c r="E438" s="90"/>
      <c r="F438" s="90" t="s">
        <v>19</v>
      </c>
      <c r="G438" s="179">
        <v>27853.0</v>
      </c>
      <c r="H438" s="179"/>
      <c r="I438" s="109"/>
      <c r="J438" s="90"/>
      <c r="K438" s="90"/>
      <c r="L438" s="90">
        <v>0.0</v>
      </c>
      <c r="M438" s="90">
        <v>0.0</v>
      </c>
      <c r="N438" s="90">
        <v>0.0</v>
      </c>
      <c r="O438" s="90">
        <v>0.0</v>
      </c>
      <c r="P438" s="90">
        <v>0.0</v>
      </c>
      <c r="Q438" s="90">
        <v>0.0</v>
      </c>
      <c r="R438" s="90">
        <v>0.0</v>
      </c>
      <c r="S438" s="90">
        <v>0.0</v>
      </c>
      <c r="T438" s="90">
        <v>0.0</v>
      </c>
      <c r="U438" s="90">
        <v>0.0</v>
      </c>
      <c r="V438" s="90">
        <v>0.0</v>
      </c>
      <c r="W438" s="90">
        <v>0.0</v>
      </c>
      <c r="X438" s="90">
        <v>0.0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>
      <c r="A439" s="90">
        <v>189.0</v>
      </c>
      <c r="B439" s="90" t="s">
        <v>1464</v>
      </c>
      <c r="C439" s="90"/>
      <c r="D439" s="90"/>
      <c r="E439" s="90"/>
      <c r="F439" s="90" t="s">
        <v>18</v>
      </c>
      <c r="G439" s="179">
        <v>27802.0</v>
      </c>
      <c r="H439" s="179"/>
      <c r="I439" s="109"/>
      <c r="J439" s="90"/>
      <c r="K439" s="90"/>
      <c r="L439" s="90">
        <v>0.0</v>
      </c>
      <c r="M439" s="90">
        <v>0.0</v>
      </c>
      <c r="N439" s="90">
        <v>0.0</v>
      </c>
      <c r="O439" s="90">
        <v>0.0</v>
      </c>
      <c r="P439" s="90">
        <v>0.0</v>
      </c>
      <c r="Q439" s="90">
        <v>0.0</v>
      </c>
      <c r="R439" s="90">
        <v>0.0</v>
      </c>
      <c r="S439" s="90">
        <v>0.0</v>
      </c>
      <c r="T439" s="90">
        <v>0.0</v>
      </c>
      <c r="U439" s="90">
        <v>0.0</v>
      </c>
      <c r="V439" s="90">
        <v>0.0</v>
      </c>
      <c r="W439" s="90">
        <v>0.0</v>
      </c>
      <c r="X439" s="90">
        <v>0.0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>
      <c r="A440" s="90">
        <v>190.0</v>
      </c>
      <c r="B440" s="90" t="s">
        <v>1465</v>
      </c>
      <c r="C440" s="90"/>
      <c r="D440" s="90"/>
      <c r="E440" s="90"/>
      <c r="F440" s="90" t="s">
        <v>19</v>
      </c>
      <c r="G440" s="179">
        <v>26247.0</v>
      </c>
      <c r="H440" s="179"/>
      <c r="I440" s="109"/>
      <c r="J440" s="90"/>
      <c r="K440" s="90"/>
      <c r="L440" s="90">
        <v>0.0</v>
      </c>
      <c r="M440" s="90">
        <v>0.0</v>
      </c>
      <c r="N440" s="90">
        <v>0.0</v>
      </c>
      <c r="O440" s="90">
        <v>0.0</v>
      </c>
      <c r="P440" s="90">
        <v>0.0</v>
      </c>
      <c r="Q440" s="90">
        <v>0.0</v>
      </c>
      <c r="R440" s="90">
        <v>0.0</v>
      </c>
      <c r="S440" s="90">
        <v>0.0</v>
      </c>
      <c r="T440" s="90">
        <v>0.0</v>
      </c>
      <c r="U440" s="90">
        <v>0.0</v>
      </c>
      <c r="V440" s="90">
        <v>0.0</v>
      </c>
      <c r="W440" s="90">
        <v>0.0</v>
      </c>
      <c r="X440" s="90">
        <v>0.0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>
      <c r="A441" s="90">
        <v>191.0</v>
      </c>
      <c r="B441" s="90" t="s">
        <v>1466</v>
      </c>
      <c r="C441" s="90"/>
      <c r="D441" s="90"/>
      <c r="E441" s="90"/>
      <c r="F441" s="90" t="s">
        <v>18</v>
      </c>
      <c r="G441" s="179">
        <v>36780.0</v>
      </c>
      <c r="H441" s="179"/>
      <c r="I441" s="109"/>
      <c r="J441" s="90"/>
      <c r="K441" s="90"/>
      <c r="L441" s="90">
        <v>0.0</v>
      </c>
      <c r="M441" s="90">
        <v>0.0</v>
      </c>
      <c r="N441" s="90">
        <v>0.0</v>
      </c>
      <c r="O441" s="90">
        <v>0.0</v>
      </c>
      <c r="P441" s="90">
        <v>0.0</v>
      </c>
      <c r="Q441" s="90">
        <v>0.0</v>
      </c>
      <c r="R441" s="90">
        <v>0.0</v>
      </c>
      <c r="S441" s="90">
        <v>0.0</v>
      </c>
      <c r="T441" s="90">
        <v>0.0</v>
      </c>
      <c r="U441" s="90">
        <v>0.0</v>
      </c>
      <c r="V441" s="90">
        <v>0.0</v>
      </c>
      <c r="W441" s="90">
        <v>0.0</v>
      </c>
      <c r="X441" s="90">
        <v>0.0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>
      <c r="A442" s="90">
        <v>192.0</v>
      </c>
      <c r="B442" s="90" t="s">
        <v>1467</v>
      </c>
      <c r="C442" s="90"/>
      <c r="D442" s="90"/>
      <c r="E442" s="90"/>
      <c r="F442" s="90" t="s">
        <v>18</v>
      </c>
      <c r="G442" s="179">
        <v>38009.0</v>
      </c>
      <c r="H442" s="179"/>
      <c r="I442" s="109"/>
      <c r="J442" s="90"/>
      <c r="K442" s="90"/>
      <c r="L442" s="90">
        <v>0.0</v>
      </c>
      <c r="M442" s="90">
        <v>0.0</v>
      </c>
      <c r="N442" s="90">
        <v>0.0</v>
      </c>
      <c r="O442" s="90">
        <v>0.0</v>
      </c>
      <c r="P442" s="90">
        <v>0.0</v>
      </c>
      <c r="Q442" s="90">
        <v>0.0</v>
      </c>
      <c r="R442" s="90">
        <v>0.0</v>
      </c>
      <c r="S442" s="90">
        <v>0.0</v>
      </c>
      <c r="T442" s="90">
        <v>0.0</v>
      </c>
      <c r="U442" s="90">
        <v>0.0</v>
      </c>
      <c r="V442" s="90">
        <v>0.0</v>
      </c>
      <c r="W442" s="90">
        <v>0.0</v>
      </c>
      <c r="X442" s="90">
        <v>0.0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>
      <c r="A443" s="90">
        <v>193.0</v>
      </c>
      <c r="B443" s="90" t="s">
        <v>1468</v>
      </c>
      <c r="C443" s="90"/>
      <c r="D443" s="90"/>
      <c r="E443" s="90"/>
      <c r="F443" s="90" t="s">
        <v>19</v>
      </c>
      <c r="G443" s="179">
        <v>35035.0</v>
      </c>
      <c r="H443" s="179"/>
      <c r="I443" s="109"/>
      <c r="J443" s="90"/>
      <c r="K443" s="90"/>
      <c r="L443" s="90">
        <v>0.0</v>
      </c>
      <c r="M443" s="90">
        <v>0.0</v>
      </c>
      <c r="N443" s="90">
        <v>0.0</v>
      </c>
      <c r="O443" s="90">
        <v>0.0</v>
      </c>
      <c r="P443" s="90">
        <v>0.0</v>
      </c>
      <c r="Q443" s="90">
        <v>0.0</v>
      </c>
      <c r="R443" s="90">
        <v>0.0</v>
      </c>
      <c r="S443" s="90">
        <v>0.0</v>
      </c>
      <c r="T443" s="90">
        <v>0.0</v>
      </c>
      <c r="U443" s="90">
        <v>0.0</v>
      </c>
      <c r="V443" s="90">
        <v>0.0</v>
      </c>
      <c r="W443" s="90">
        <v>0.0</v>
      </c>
      <c r="X443" s="90">
        <v>0.0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>
      <c r="A444" s="90">
        <v>194.0</v>
      </c>
      <c r="B444" s="90" t="s">
        <v>1469</v>
      </c>
      <c r="C444" s="90"/>
      <c r="D444" s="90"/>
      <c r="E444" s="90"/>
      <c r="F444" s="90" t="s">
        <v>18</v>
      </c>
      <c r="G444" s="179">
        <v>36632.0</v>
      </c>
      <c r="H444" s="179"/>
      <c r="I444" s="109"/>
      <c r="J444" s="90"/>
      <c r="K444" s="90"/>
      <c r="L444" s="90">
        <v>0.0</v>
      </c>
      <c r="M444" s="90">
        <v>0.0</v>
      </c>
      <c r="N444" s="90">
        <v>0.0</v>
      </c>
      <c r="O444" s="90">
        <v>0.0</v>
      </c>
      <c r="P444" s="90">
        <v>0.0</v>
      </c>
      <c r="Q444" s="90">
        <v>0.0</v>
      </c>
      <c r="R444" s="90">
        <v>0.0</v>
      </c>
      <c r="S444" s="90">
        <v>0.0</v>
      </c>
      <c r="T444" s="90">
        <v>0.0</v>
      </c>
      <c r="U444" s="90">
        <v>0.0</v>
      </c>
      <c r="V444" s="90">
        <v>0.0</v>
      </c>
      <c r="W444" s="90">
        <v>0.0</v>
      </c>
      <c r="X444" s="90">
        <v>0.0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>
      <c r="A445" s="90">
        <v>195.0</v>
      </c>
      <c r="B445" s="90" t="s">
        <v>1358</v>
      </c>
      <c r="C445" s="90"/>
      <c r="D445" s="90"/>
      <c r="E445" s="90"/>
      <c r="F445" s="90" t="s">
        <v>19</v>
      </c>
      <c r="G445" s="179">
        <v>26058.0</v>
      </c>
      <c r="H445" s="179"/>
      <c r="I445" s="109"/>
      <c r="J445" s="90"/>
      <c r="K445" s="90"/>
      <c r="L445" s="90">
        <v>0.0</v>
      </c>
      <c r="M445" s="90">
        <v>0.0</v>
      </c>
      <c r="N445" s="90">
        <v>0.0</v>
      </c>
      <c r="O445" s="90">
        <v>0.0</v>
      </c>
      <c r="P445" s="90">
        <v>0.0</v>
      </c>
      <c r="Q445" s="90">
        <v>0.0</v>
      </c>
      <c r="R445" s="90">
        <v>0.0</v>
      </c>
      <c r="S445" s="90">
        <v>0.0</v>
      </c>
      <c r="T445" s="90">
        <v>0.0</v>
      </c>
      <c r="U445" s="90">
        <v>0.0</v>
      </c>
      <c r="V445" s="90">
        <v>0.0</v>
      </c>
      <c r="W445" s="90">
        <v>0.0</v>
      </c>
      <c r="X445" s="90">
        <v>0.0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>
      <c r="A446" s="90">
        <v>196.0</v>
      </c>
      <c r="B446" s="90" t="s">
        <v>1470</v>
      </c>
      <c r="C446" s="90"/>
      <c r="D446" s="90"/>
      <c r="E446" s="90"/>
      <c r="F446" s="90" t="s">
        <v>19</v>
      </c>
      <c r="G446" s="179">
        <v>37675.0</v>
      </c>
      <c r="H446" s="179"/>
      <c r="I446" s="109"/>
      <c r="J446" s="90"/>
      <c r="K446" s="90"/>
      <c r="L446" s="90">
        <v>0.0</v>
      </c>
      <c r="M446" s="90">
        <v>0.0</v>
      </c>
      <c r="N446" s="90">
        <v>0.0</v>
      </c>
      <c r="O446" s="90">
        <v>0.0</v>
      </c>
      <c r="P446" s="90">
        <v>0.0</v>
      </c>
      <c r="Q446" s="90">
        <v>0.0</v>
      </c>
      <c r="R446" s="90">
        <v>0.0</v>
      </c>
      <c r="S446" s="90">
        <v>0.0</v>
      </c>
      <c r="T446" s="90">
        <v>0.0</v>
      </c>
      <c r="U446" s="90">
        <v>0.0</v>
      </c>
      <c r="V446" s="90">
        <v>0.0</v>
      </c>
      <c r="W446" s="90">
        <v>0.0</v>
      </c>
      <c r="X446" s="90">
        <v>0.0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>
      <c r="A447" s="90">
        <v>197.0</v>
      </c>
      <c r="B447" s="90" t="s">
        <v>456</v>
      </c>
      <c r="C447" s="90"/>
      <c r="D447" s="90"/>
      <c r="E447" s="90"/>
      <c r="F447" s="90" t="s">
        <v>19</v>
      </c>
      <c r="G447" s="179">
        <v>24704.0</v>
      </c>
      <c r="H447" s="179"/>
      <c r="I447" s="109"/>
      <c r="J447" s="90"/>
      <c r="K447" s="90"/>
      <c r="L447" s="90">
        <v>0.0</v>
      </c>
      <c r="M447" s="90">
        <v>0.0</v>
      </c>
      <c r="N447" s="90">
        <v>0.0</v>
      </c>
      <c r="O447" s="90">
        <v>0.0</v>
      </c>
      <c r="P447" s="90">
        <v>0.0</v>
      </c>
      <c r="Q447" s="90">
        <v>0.0</v>
      </c>
      <c r="R447" s="90">
        <v>0.0</v>
      </c>
      <c r="S447" s="90">
        <v>0.0</v>
      </c>
      <c r="T447" s="90">
        <v>0.0</v>
      </c>
      <c r="U447" s="90">
        <v>0.0</v>
      </c>
      <c r="V447" s="90">
        <v>0.0</v>
      </c>
      <c r="W447" s="90">
        <v>0.0</v>
      </c>
      <c r="X447" s="90">
        <v>0.0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>
      <c r="A448" s="90">
        <v>198.0</v>
      </c>
      <c r="B448" s="90" t="s">
        <v>1471</v>
      </c>
      <c r="C448" s="90"/>
      <c r="D448" s="90"/>
      <c r="E448" s="90"/>
      <c r="F448" s="90" t="s">
        <v>18</v>
      </c>
      <c r="G448" s="179">
        <v>36162.0</v>
      </c>
      <c r="H448" s="179"/>
      <c r="I448" s="109"/>
      <c r="J448" s="90"/>
      <c r="K448" s="90"/>
      <c r="L448" s="90">
        <v>0.0</v>
      </c>
      <c r="M448" s="90">
        <v>0.0</v>
      </c>
      <c r="N448" s="90">
        <v>0.0</v>
      </c>
      <c r="O448" s="90">
        <v>0.0</v>
      </c>
      <c r="P448" s="90">
        <v>0.0</v>
      </c>
      <c r="Q448" s="90">
        <v>0.0</v>
      </c>
      <c r="R448" s="90">
        <v>0.0</v>
      </c>
      <c r="S448" s="90">
        <v>0.0</v>
      </c>
      <c r="T448" s="90">
        <v>0.0</v>
      </c>
      <c r="U448" s="90">
        <v>0.0</v>
      </c>
      <c r="V448" s="90">
        <v>0.0</v>
      </c>
      <c r="W448" s="90">
        <v>0.0</v>
      </c>
      <c r="X448" s="90">
        <v>0.0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>
      <c r="A449" s="90">
        <v>199.0</v>
      </c>
      <c r="B449" s="90" t="s">
        <v>1013</v>
      </c>
      <c r="C449" s="90"/>
      <c r="D449" s="90"/>
      <c r="E449" s="90"/>
      <c r="F449" s="90" t="s">
        <v>19</v>
      </c>
      <c r="G449" s="179">
        <v>37150.0</v>
      </c>
      <c r="H449" s="179"/>
      <c r="I449" s="109"/>
      <c r="J449" s="90"/>
      <c r="K449" s="90"/>
      <c r="L449" s="90">
        <v>0.0</v>
      </c>
      <c r="M449" s="90">
        <v>0.0</v>
      </c>
      <c r="N449" s="90">
        <v>0.0</v>
      </c>
      <c r="O449" s="90">
        <v>0.0</v>
      </c>
      <c r="P449" s="90">
        <v>0.0</v>
      </c>
      <c r="Q449" s="90">
        <v>0.0</v>
      </c>
      <c r="R449" s="90">
        <v>0.0</v>
      </c>
      <c r="S449" s="90">
        <v>0.0</v>
      </c>
      <c r="T449" s="90">
        <v>0.0</v>
      </c>
      <c r="U449" s="90">
        <v>0.0</v>
      </c>
      <c r="V449" s="90">
        <v>0.0</v>
      </c>
      <c r="W449" s="90">
        <v>0.0</v>
      </c>
      <c r="X449" s="90">
        <v>0.0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>
      <c r="A450" s="90">
        <v>200.0</v>
      </c>
      <c r="B450" s="90" t="s">
        <v>1472</v>
      </c>
      <c r="C450" s="90"/>
      <c r="D450" s="90"/>
      <c r="E450" s="90"/>
      <c r="F450" s="90" t="s">
        <v>18</v>
      </c>
      <c r="G450" s="179">
        <v>25459.0</v>
      </c>
      <c r="H450" s="179"/>
      <c r="I450" s="109"/>
      <c r="J450" s="90"/>
      <c r="K450" s="90"/>
      <c r="L450" s="90">
        <v>0.0</v>
      </c>
      <c r="M450" s="90">
        <v>0.0</v>
      </c>
      <c r="N450" s="90">
        <v>0.0</v>
      </c>
      <c r="O450" s="90">
        <v>0.0</v>
      </c>
      <c r="P450" s="90">
        <v>0.0</v>
      </c>
      <c r="Q450" s="90">
        <v>0.0</v>
      </c>
      <c r="R450" s="90">
        <v>0.0</v>
      </c>
      <c r="S450" s="90">
        <v>0.0</v>
      </c>
      <c r="T450" s="90">
        <v>0.0</v>
      </c>
      <c r="U450" s="90">
        <v>0.0</v>
      </c>
      <c r="V450" s="90">
        <v>0.0</v>
      </c>
      <c r="W450" s="90">
        <v>0.0</v>
      </c>
      <c r="X450" s="90">
        <v>0.0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>
      <c r="A451" s="90">
        <v>201.0</v>
      </c>
      <c r="B451" s="90" t="s">
        <v>1473</v>
      </c>
      <c r="C451" s="90"/>
      <c r="D451" s="90"/>
      <c r="E451" s="90"/>
      <c r="F451" s="90" t="s">
        <v>18</v>
      </c>
      <c r="G451" s="179">
        <v>37437.0</v>
      </c>
      <c r="H451" s="179"/>
      <c r="I451" s="109"/>
      <c r="J451" s="90"/>
      <c r="K451" s="90"/>
      <c r="L451" s="90">
        <v>0.0</v>
      </c>
      <c r="M451" s="90">
        <v>0.0</v>
      </c>
      <c r="N451" s="90">
        <v>0.0</v>
      </c>
      <c r="O451" s="90">
        <v>0.0</v>
      </c>
      <c r="P451" s="90">
        <v>0.0</v>
      </c>
      <c r="Q451" s="90">
        <v>0.0</v>
      </c>
      <c r="R451" s="90">
        <v>0.0</v>
      </c>
      <c r="S451" s="90">
        <v>0.0</v>
      </c>
      <c r="T451" s="90">
        <v>0.0</v>
      </c>
      <c r="U451" s="90">
        <v>0.0</v>
      </c>
      <c r="V451" s="90">
        <v>0.0</v>
      </c>
      <c r="W451" s="90">
        <v>0.0</v>
      </c>
      <c r="X451" s="90">
        <v>0.0</v>
      </c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>
      <c r="A452" s="90">
        <v>202.0</v>
      </c>
      <c r="B452" s="90" t="s">
        <v>1064</v>
      </c>
      <c r="C452" s="90"/>
      <c r="D452" s="90"/>
      <c r="E452" s="90"/>
      <c r="F452" s="90" t="s">
        <v>18</v>
      </c>
      <c r="G452" s="179">
        <v>28869.0</v>
      </c>
      <c r="H452" s="179"/>
      <c r="I452" s="109"/>
      <c r="J452" s="90"/>
      <c r="K452" s="90"/>
      <c r="L452" s="90">
        <v>0.0</v>
      </c>
      <c r="M452" s="90">
        <v>0.0</v>
      </c>
      <c r="N452" s="90">
        <v>0.0</v>
      </c>
      <c r="O452" s="90">
        <v>0.0</v>
      </c>
      <c r="P452" s="90">
        <v>0.0</v>
      </c>
      <c r="Q452" s="90">
        <v>0.0</v>
      </c>
      <c r="R452" s="90">
        <v>0.0</v>
      </c>
      <c r="S452" s="90">
        <v>0.0</v>
      </c>
      <c r="T452" s="90">
        <v>0.0</v>
      </c>
      <c r="U452" s="90">
        <v>0.0</v>
      </c>
      <c r="V452" s="90">
        <v>0.0</v>
      </c>
      <c r="W452" s="90">
        <v>0.0</v>
      </c>
      <c r="X452" s="90">
        <v>0.0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>
      <c r="A453" s="90">
        <v>203.0</v>
      </c>
      <c r="B453" s="90" t="s">
        <v>1474</v>
      </c>
      <c r="C453" s="90"/>
      <c r="D453" s="90"/>
      <c r="E453" s="90"/>
      <c r="F453" s="90" t="s">
        <v>19</v>
      </c>
      <c r="G453" s="179">
        <v>32762.0</v>
      </c>
      <c r="H453" s="179"/>
      <c r="I453" s="109"/>
      <c r="J453" s="90"/>
      <c r="K453" s="90"/>
      <c r="L453" s="90">
        <v>0.0</v>
      </c>
      <c r="M453" s="90">
        <v>0.0</v>
      </c>
      <c r="N453" s="90">
        <v>0.0</v>
      </c>
      <c r="O453" s="90">
        <v>0.0</v>
      </c>
      <c r="P453" s="90">
        <v>0.0</v>
      </c>
      <c r="Q453" s="90">
        <v>0.0</v>
      </c>
      <c r="R453" s="90">
        <v>0.0</v>
      </c>
      <c r="S453" s="90">
        <v>0.0</v>
      </c>
      <c r="T453" s="90">
        <v>0.0</v>
      </c>
      <c r="U453" s="90">
        <v>0.0</v>
      </c>
      <c r="V453" s="90">
        <v>0.0</v>
      </c>
      <c r="W453" s="90">
        <v>0.0</v>
      </c>
      <c r="X453" s="90">
        <v>0.0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>
      <c r="A454" s="90">
        <v>204.0</v>
      </c>
      <c r="B454" s="90" t="s">
        <v>1475</v>
      </c>
      <c r="C454" s="90"/>
      <c r="D454" s="90"/>
      <c r="E454" s="90"/>
      <c r="F454" s="90" t="s">
        <v>18</v>
      </c>
      <c r="G454" s="179">
        <v>32275.0</v>
      </c>
      <c r="H454" s="179"/>
      <c r="I454" s="109"/>
      <c r="J454" s="90"/>
      <c r="K454" s="90"/>
      <c r="L454" s="90">
        <v>0.0</v>
      </c>
      <c r="M454" s="90">
        <v>0.0</v>
      </c>
      <c r="N454" s="90">
        <v>0.0</v>
      </c>
      <c r="O454" s="90">
        <v>0.0</v>
      </c>
      <c r="P454" s="90">
        <v>0.0</v>
      </c>
      <c r="Q454" s="90">
        <v>0.0</v>
      </c>
      <c r="R454" s="90">
        <v>0.0</v>
      </c>
      <c r="S454" s="90">
        <v>0.0</v>
      </c>
      <c r="T454" s="90">
        <v>0.0</v>
      </c>
      <c r="U454" s="90">
        <v>0.0</v>
      </c>
      <c r="V454" s="90">
        <v>0.0</v>
      </c>
      <c r="W454" s="90">
        <v>0.0</v>
      </c>
      <c r="X454" s="90">
        <v>0.0</v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>
      <c r="A455" s="90">
        <v>205.0</v>
      </c>
      <c r="B455" s="90" t="s">
        <v>1476</v>
      </c>
      <c r="C455" s="90"/>
      <c r="D455" s="90"/>
      <c r="E455" s="90"/>
      <c r="F455" s="90" t="s">
        <v>19</v>
      </c>
      <c r="G455" s="179">
        <v>35139.0</v>
      </c>
      <c r="H455" s="179"/>
      <c r="I455" s="109"/>
      <c r="J455" s="90"/>
      <c r="K455" s="90"/>
      <c r="L455" s="90">
        <v>0.0</v>
      </c>
      <c r="M455" s="90">
        <v>0.0</v>
      </c>
      <c r="N455" s="90">
        <v>0.0</v>
      </c>
      <c r="O455" s="90">
        <v>0.0</v>
      </c>
      <c r="P455" s="90">
        <v>0.0</v>
      </c>
      <c r="Q455" s="90">
        <v>0.0</v>
      </c>
      <c r="R455" s="90">
        <v>0.0</v>
      </c>
      <c r="S455" s="90">
        <v>0.0</v>
      </c>
      <c r="T455" s="90">
        <v>0.0</v>
      </c>
      <c r="U455" s="90">
        <v>0.0</v>
      </c>
      <c r="V455" s="90">
        <v>0.0</v>
      </c>
      <c r="W455" s="90">
        <v>0.0</v>
      </c>
      <c r="X455" s="90">
        <v>0.0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>
      <c r="A456" s="90">
        <v>206.0</v>
      </c>
      <c r="B456" s="90" t="s">
        <v>1477</v>
      </c>
      <c r="C456" s="90"/>
      <c r="D456" s="90"/>
      <c r="E456" s="90"/>
      <c r="F456" s="90" t="s">
        <v>18</v>
      </c>
      <c r="G456" s="179">
        <v>35280.0</v>
      </c>
      <c r="H456" s="179"/>
      <c r="I456" s="109"/>
      <c r="J456" s="90"/>
      <c r="K456" s="90"/>
      <c r="L456" s="90">
        <v>0.0</v>
      </c>
      <c r="M456" s="90">
        <v>0.0</v>
      </c>
      <c r="N456" s="90">
        <v>0.0</v>
      </c>
      <c r="O456" s="90">
        <v>0.0</v>
      </c>
      <c r="P456" s="90">
        <v>0.0</v>
      </c>
      <c r="Q456" s="90">
        <v>0.0</v>
      </c>
      <c r="R456" s="90">
        <v>0.0</v>
      </c>
      <c r="S456" s="90">
        <v>0.0</v>
      </c>
      <c r="T456" s="90">
        <v>0.0</v>
      </c>
      <c r="U456" s="90">
        <v>0.0</v>
      </c>
      <c r="V456" s="90">
        <v>0.0</v>
      </c>
      <c r="W456" s="90">
        <v>0.0</v>
      </c>
      <c r="X456" s="90">
        <v>0.0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>
      <c r="A457" s="90">
        <v>207.0</v>
      </c>
      <c r="B457" s="90" t="s">
        <v>1478</v>
      </c>
      <c r="C457" s="90"/>
      <c r="D457" s="90"/>
      <c r="E457" s="90"/>
      <c r="F457" s="90" t="s">
        <v>18</v>
      </c>
      <c r="G457" s="179">
        <v>36831.0</v>
      </c>
      <c r="H457" s="179"/>
      <c r="I457" s="109"/>
      <c r="J457" s="90"/>
      <c r="K457" s="90"/>
      <c r="L457" s="90">
        <v>0.0</v>
      </c>
      <c r="M457" s="90">
        <v>0.0</v>
      </c>
      <c r="N457" s="90">
        <v>0.0</v>
      </c>
      <c r="O457" s="90">
        <v>0.0</v>
      </c>
      <c r="P457" s="90">
        <v>0.0</v>
      </c>
      <c r="Q457" s="90">
        <v>0.0</v>
      </c>
      <c r="R457" s="90">
        <v>0.0</v>
      </c>
      <c r="S457" s="90">
        <v>0.0</v>
      </c>
      <c r="T457" s="90">
        <v>0.0</v>
      </c>
      <c r="U457" s="90">
        <v>0.0</v>
      </c>
      <c r="V457" s="90">
        <v>0.0</v>
      </c>
      <c r="W457" s="90">
        <v>0.0</v>
      </c>
      <c r="X457" s="90">
        <v>0.0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>
      <c r="A458" s="90">
        <v>208.0</v>
      </c>
      <c r="B458" s="90" t="s">
        <v>1479</v>
      </c>
      <c r="C458" s="90"/>
      <c r="D458" s="90"/>
      <c r="E458" s="90"/>
      <c r="F458" s="90" t="s">
        <v>18</v>
      </c>
      <c r="G458" s="179">
        <v>26596.0</v>
      </c>
      <c r="H458" s="179"/>
      <c r="I458" s="109"/>
      <c r="J458" s="90"/>
      <c r="K458" s="90"/>
      <c r="L458" s="90">
        <v>0.0</v>
      </c>
      <c r="M458" s="90">
        <v>0.0</v>
      </c>
      <c r="N458" s="90">
        <v>0.0</v>
      </c>
      <c r="O458" s="90">
        <v>0.0</v>
      </c>
      <c r="P458" s="90">
        <v>0.0</v>
      </c>
      <c r="Q458" s="90">
        <v>0.0</v>
      </c>
      <c r="R458" s="90">
        <v>0.0</v>
      </c>
      <c r="S458" s="90">
        <v>0.0</v>
      </c>
      <c r="T458" s="90">
        <v>0.0</v>
      </c>
      <c r="U458" s="90">
        <v>0.0</v>
      </c>
      <c r="V458" s="90">
        <v>0.0</v>
      </c>
      <c r="W458" s="90">
        <v>0.0</v>
      </c>
      <c r="X458" s="90">
        <v>0.0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>
      <c r="A459" s="90">
        <v>209.0</v>
      </c>
      <c r="B459" s="90" t="s">
        <v>1480</v>
      </c>
      <c r="C459" s="90"/>
      <c r="D459" s="90"/>
      <c r="E459" s="90"/>
      <c r="F459" s="90" t="s">
        <v>19</v>
      </c>
      <c r="G459" s="179">
        <v>26393.0</v>
      </c>
      <c r="H459" s="179"/>
      <c r="I459" s="109"/>
      <c r="J459" s="90"/>
      <c r="K459" s="90"/>
      <c r="L459" s="90">
        <v>0.0</v>
      </c>
      <c r="M459" s="90">
        <v>0.0</v>
      </c>
      <c r="N459" s="90">
        <v>0.0</v>
      </c>
      <c r="O459" s="90">
        <v>0.0</v>
      </c>
      <c r="P459" s="90">
        <v>0.0</v>
      </c>
      <c r="Q459" s="90">
        <v>0.0</v>
      </c>
      <c r="R459" s="90">
        <v>0.0</v>
      </c>
      <c r="S459" s="90">
        <v>0.0</v>
      </c>
      <c r="T459" s="90">
        <v>0.0</v>
      </c>
      <c r="U459" s="90">
        <v>0.0</v>
      </c>
      <c r="V459" s="90">
        <v>0.0</v>
      </c>
      <c r="W459" s="90">
        <v>0.0</v>
      </c>
      <c r="X459" s="90">
        <v>0.0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>
      <c r="A460" s="90">
        <v>210.0</v>
      </c>
      <c r="B460" s="90" t="s">
        <v>1481</v>
      </c>
      <c r="C460" s="90"/>
      <c r="D460" s="90"/>
      <c r="E460" s="90"/>
      <c r="F460" s="90" t="s">
        <v>19</v>
      </c>
      <c r="G460" s="179">
        <v>37328.0</v>
      </c>
      <c r="H460" s="179"/>
      <c r="I460" s="109"/>
      <c r="J460" s="90"/>
      <c r="K460" s="90"/>
      <c r="L460" s="90">
        <v>0.0</v>
      </c>
      <c r="M460" s="90">
        <v>0.0</v>
      </c>
      <c r="N460" s="90">
        <v>0.0</v>
      </c>
      <c r="O460" s="90">
        <v>0.0</v>
      </c>
      <c r="P460" s="90">
        <v>0.0</v>
      </c>
      <c r="Q460" s="90">
        <v>0.0</v>
      </c>
      <c r="R460" s="90">
        <v>0.0</v>
      </c>
      <c r="S460" s="90">
        <v>0.0</v>
      </c>
      <c r="T460" s="90">
        <v>0.0</v>
      </c>
      <c r="U460" s="90">
        <v>0.0</v>
      </c>
      <c r="V460" s="90">
        <v>0.0</v>
      </c>
      <c r="W460" s="90">
        <v>0.0</v>
      </c>
      <c r="X460" s="90">
        <v>0.0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>
      <c r="A461" s="90">
        <v>211.0</v>
      </c>
      <c r="B461" s="90" t="s">
        <v>1482</v>
      </c>
      <c r="C461" s="90"/>
      <c r="D461" s="90"/>
      <c r="E461" s="90"/>
      <c r="F461" s="90" t="s">
        <v>18</v>
      </c>
      <c r="G461" s="179">
        <v>25432.0</v>
      </c>
      <c r="H461" s="179"/>
      <c r="I461" s="109"/>
      <c r="J461" s="90"/>
      <c r="K461" s="90"/>
      <c r="L461" s="90">
        <v>0.0</v>
      </c>
      <c r="M461" s="90">
        <v>0.0</v>
      </c>
      <c r="N461" s="90">
        <v>0.0</v>
      </c>
      <c r="O461" s="90">
        <v>0.0</v>
      </c>
      <c r="P461" s="90">
        <v>0.0</v>
      </c>
      <c r="Q461" s="90">
        <v>0.0</v>
      </c>
      <c r="R461" s="90">
        <v>0.0</v>
      </c>
      <c r="S461" s="90">
        <v>0.0</v>
      </c>
      <c r="T461" s="90">
        <v>0.0</v>
      </c>
      <c r="U461" s="90">
        <v>0.0</v>
      </c>
      <c r="V461" s="90">
        <v>0.0</v>
      </c>
      <c r="W461" s="90">
        <v>0.0</v>
      </c>
      <c r="X461" s="90">
        <v>0.0</v>
      </c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>
      <c r="A462" s="90">
        <v>212.0</v>
      </c>
      <c r="B462" s="90" t="s">
        <v>1483</v>
      </c>
      <c r="C462" s="90"/>
      <c r="D462" s="90"/>
      <c r="E462" s="90"/>
      <c r="F462" s="90" t="s">
        <v>19</v>
      </c>
      <c r="G462" s="179">
        <v>25333.0</v>
      </c>
      <c r="H462" s="179"/>
      <c r="I462" s="109"/>
      <c r="J462" s="90"/>
      <c r="K462" s="90"/>
      <c r="L462" s="90">
        <v>0.0</v>
      </c>
      <c r="M462" s="90">
        <v>0.0</v>
      </c>
      <c r="N462" s="90">
        <v>0.0</v>
      </c>
      <c r="O462" s="90">
        <v>0.0</v>
      </c>
      <c r="P462" s="90">
        <v>0.0</v>
      </c>
      <c r="Q462" s="90">
        <v>0.0</v>
      </c>
      <c r="R462" s="90">
        <v>0.0</v>
      </c>
      <c r="S462" s="90">
        <v>0.0</v>
      </c>
      <c r="T462" s="90">
        <v>0.0</v>
      </c>
      <c r="U462" s="90">
        <v>0.0</v>
      </c>
      <c r="V462" s="90">
        <v>0.0</v>
      </c>
      <c r="W462" s="90">
        <v>0.0</v>
      </c>
      <c r="X462" s="90">
        <v>0.0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>
      <c r="A463" s="90">
        <v>213.0</v>
      </c>
      <c r="B463" s="90" t="s">
        <v>1484</v>
      </c>
      <c r="C463" s="90"/>
      <c r="D463" s="90"/>
      <c r="E463" s="90"/>
      <c r="F463" s="90" t="s">
        <v>18</v>
      </c>
      <c r="G463" s="179">
        <v>33981.0</v>
      </c>
      <c r="H463" s="179"/>
      <c r="I463" s="109"/>
      <c r="J463" s="90"/>
      <c r="K463" s="90"/>
      <c r="L463" s="90">
        <v>0.0</v>
      </c>
      <c r="M463" s="90">
        <v>0.0</v>
      </c>
      <c r="N463" s="90">
        <v>0.0</v>
      </c>
      <c r="O463" s="90">
        <v>0.0</v>
      </c>
      <c r="P463" s="90">
        <v>0.0</v>
      </c>
      <c r="Q463" s="90">
        <v>0.0</v>
      </c>
      <c r="R463" s="90">
        <v>0.0</v>
      </c>
      <c r="S463" s="90">
        <v>0.0</v>
      </c>
      <c r="T463" s="90">
        <v>0.0</v>
      </c>
      <c r="U463" s="90">
        <v>0.0</v>
      </c>
      <c r="V463" s="90">
        <v>0.0</v>
      </c>
      <c r="W463" s="90">
        <v>0.0</v>
      </c>
      <c r="X463" s="90">
        <v>0.0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>
      <c r="A464" s="90">
        <v>214.0</v>
      </c>
      <c r="B464" s="90" t="s">
        <v>1485</v>
      </c>
      <c r="C464" s="90"/>
      <c r="D464" s="90"/>
      <c r="E464" s="90"/>
      <c r="F464" s="90" t="s">
        <v>19</v>
      </c>
      <c r="G464" s="179">
        <v>34380.0</v>
      </c>
      <c r="H464" s="179"/>
      <c r="I464" s="109"/>
      <c r="J464" s="90"/>
      <c r="K464" s="90"/>
      <c r="L464" s="90">
        <v>0.0</v>
      </c>
      <c r="M464" s="90">
        <v>0.0</v>
      </c>
      <c r="N464" s="90">
        <v>0.0</v>
      </c>
      <c r="O464" s="90">
        <v>0.0</v>
      </c>
      <c r="P464" s="90">
        <v>0.0</v>
      </c>
      <c r="Q464" s="90">
        <v>0.0</v>
      </c>
      <c r="R464" s="90">
        <v>0.0</v>
      </c>
      <c r="S464" s="90">
        <v>0.0</v>
      </c>
      <c r="T464" s="90">
        <v>0.0</v>
      </c>
      <c r="U464" s="90">
        <v>0.0</v>
      </c>
      <c r="V464" s="90">
        <v>0.0</v>
      </c>
      <c r="W464" s="90">
        <v>0.0</v>
      </c>
      <c r="X464" s="90">
        <v>0.0</v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>
      <c r="A465" s="90">
        <v>215.0</v>
      </c>
      <c r="B465" s="90" t="s">
        <v>1486</v>
      </c>
      <c r="C465" s="90"/>
      <c r="D465" s="90"/>
      <c r="E465" s="90"/>
      <c r="F465" s="90" t="s">
        <v>18</v>
      </c>
      <c r="G465" s="179">
        <v>35102.0</v>
      </c>
      <c r="H465" s="179"/>
      <c r="I465" s="109"/>
      <c r="J465" s="90"/>
      <c r="K465" s="90"/>
      <c r="L465" s="90">
        <v>0.0</v>
      </c>
      <c r="M465" s="90">
        <v>0.0</v>
      </c>
      <c r="N465" s="90">
        <v>0.0</v>
      </c>
      <c r="O465" s="90">
        <v>0.0</v>
      </c>
      <c r="P465" s="90">
        <v>0.0</v>
      </c>
      <c r="Q465" s="90">
        <v>0.0</v>
      </c>
      <c r="R465" s="90">
        <v>0.0</v>
      </c>
      <c r="S465" s="90">
        <v>0.0</v>
      </c>
      <c r="T465" s="90">
        <v>0.0</v>
      </c>
      <c r="U465" s="90">
        <v>0.0</v>
      </c>
      <c r="V465" s="90">
        <v>0.0</v>
      </c>
      <c r="W465" s="90">
        <v>0.0</v>
      </c>
      <c r="X465" s="90">
        <v>0.0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>
      <c r="A466" s="90">
        <v>216.0</v>
      </c>
      <c r="B466" s="90" t="s">
        <v>1487</v>
      </c>
      <c r="C466" s="90"/>
      <c r="D466" s="90"/>
      <c r="E466" s="90"/>
      <c r="F466" s="90" t="s">
        <v>19</v>
      </c>
      <c r="G466" s="179">
        <v>33670.0</v>
      </c>
      <c r="H466" s="179"/>
      <c r="I466" s="109"/>
      <c r="J466" s="90"/>
      <c r="K466" s="90"/>
      <c r="L466" s="90">
        <v>0.0</v>
      </c>
      <c r="M466" s="90">
        <v>0.0</v>
      </c>
      <c r="N466" s="90">
        <v>0.0</v>
      </c>
      <c r="O466" s="90">
        <v>0.0</v>
      </c>
      <c r="P466" s="90">
        <v>0.0</v>
      </c>
      <c r="Q466" s="90">
        <v>0.0</v>
      </c>
      <c r="R466" s="90">
        <v>0.0</v>
      </c>
      <c r="S466" s="90">
        <v>0.0</v>
      </c>
      <c r="T466" s="90">
        <v>0.0</v>
      </c>
      <c r="U466" s="90">
        <v>0.0</v>
      </c>
      <c r="V466" s="90">
        <v>0.0</v>
      </c>
      <c r="W466" s="90">
        <v>0.0</v>
      </c>
      <c r="X466" s="90">
        <v>0.0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>
      <c r="A467" s="90">
        <v>217.0</v>
      </c>
      <c r="B467" s="90" t="s">
        <v>1488</v>
      </c>
      <c r="C467" s="90"/>
      <c r="D467" s="90"/>
      <c r="E467" s="90"/>
      <c r="F467" s="90" t="s">
        <v>18</v>
      </c>
      <c r="G467" s="179">
        <v>33321.0</v>
      </c>
      <c r="H467" s="179"/>
      <c r="I467" s="109"/>
      <c r="J467" s="90"/>
      <c r="K467" s="90"/>
      <c r="L467" s="90">
        <v>0.0</v>
      </c>
      <c r="M467" s="90">
        <v>0.0</v>
      </c>
      <c r="N467" s="90">
        <v>0.0</v>
      </c>
      <c r="O467" s="90">
        <v>0.0</v>
      </c>
      <c r="P467" s="90">
        <v>0.0</v>
      </c>
      <c r="Q467" s="90">
        <v>0.0</v>
      </c>
      <c r="R467" s="90">
        <v>0.0</v>
      </c>
      <c r="S467" s="90">
        <v>0.0</v>
      </c>
      <c r="T467" s="90">
        <v>0.0</v>
      </c>
      <c r="U467" s="90">
        <v>0.0</v>
      </c>
      <c r="V467" s="90">
        <v>0.0</v>
      </c>
      <c r="W467" s="90">
        <v>0.0</v>
      </c>
      <c r="X467" s="90">
        <v>0.0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>
      <c r="A468" s="90">
        <v>218.0</v>
      </c>
      <c r="B468" s="90" t="s">
        <v>974</v>
      </c>
      <c r="C468" s="90"/>
      <c r="D468" s="90"/>
      <c r="E468" s="90"/>
      <c r="F468" s="90" t="s">
        <v>19</v>
      </c>
      <c r="G468" s="179">
        <v>33552.0</v>
      </c>
      <c r="H468" s="179"/>
      <c r="I468" s="109"/>
      <c r="J468" s="90"/>
      <c r="K468" s="90"/>
      <c r="L468" s="90">
        <v>0.0</v>
      </c>
      <c r="M468" s="90">
        <v>0.0</v>
      </c>
      <c r="N468" s="90">
        <v>0.0</v>
      </c>
      <c r="O468" s="90">
        <v>0.0</v>
      </c>
      <c r="P468" s="90">
        <v>0.0</v>
      </c>
      <c r="Q468" s="90">
        <v>0.0</v>
      </c>
      <c r="R468" s="90">
        <v>0.0</v>
      </c>
      <c r="S468" s="90">
        <v>0.0</v>
      </c>
      <c r="T468" s="90">
        <v>0.0</v>
      </c>
      <c r="U468" s="90">
        <v>0.0</v>
      </c>
      <c r="V468" s="90">
        <v>0.0</v>
      </c>
      <c r="W468" s="90">
        <v>0.0</v>
      </c>
      <c r="X468" s="90">
        <v>0.0</v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>
      <c r="A469" s="90">
        <v>219.0</v>
      </c>
      <c r="B469" s="90" t="s">
        <v>1055</v>
      </c>
      <c r="C469" s="90"/>
      <c r="D469" s="90"/>
      <c r="E469" s="90"/>
      <c r="F469" s="90" t="s">
        <v>18</v>
      </c>
      <c r="G469" s="179">
        <v>32967.0</v>
      </c>
      <c r="H469" s="179"/>
      <c r="I469" s="109"/>
      <c r="J469" s="90"/>
      <c r="K469" s="90"/>
      <c r="L469" s="90">
        <v>0.0</v>
      </c>
      <c r="M469" s="90">
        <v>0.0</v>
      </c>
      <c r="N469" s="90">
        <v>0.0</v>
      </c>
      <c r="O469" s="90">
        <v>0.0</v>
      </c>
      <c r="P469" s="90">
        <v>0.0</v>
      </c>
      <c r="Q469" s="90">
        <v>0.0</v>
      </c>
      <c r="R469" s="90">
        <v>0.0</v>
      </c>
      <c r="S469" s="90">
        <v>0.0</v>
      </c>
      <c r="T469" s="90">
        <v>0.0</v>
      </c>
      <c r="U469" s="90">
        <v>0.0</v>
      </c>
      <c r="V469" s="90">
        <v>0.0</v>
      </c>
      <c r="W469" s="90">
        <v>0.0</v>
      </c>
      <c r="X469" s="90">
        <v>0.0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>
      <c r="A470" s="90">
        <v>220.0</v>
      </c>
      <c r="B470" s="90" t="s">
        <v>1489</v>
      </c>
      <c r="C470" s="90"/>
      <c r="D470" s="90"/>
      <c r="E470" s="90"/>
      <c r="F470" s="90" t="s">
        <v>19</v>
      </c>
      <c r="G470" s="179">
        <v>35247.0</v>
      </c>
      <c r="H470" s="179"/>
      <c r="I470" s="109"/>
      <c r="J470" s="90"/>
      <c r="K470" s="90"/>
      <c r="L470" s="90">
        <v>0.0</v>
      </c>
      <c r="M470" s="90">
        <v>0.0</v>
      </c>
      <c r="N470" s="90">
        <v>0.0</v>
      </c>
      <c r="O470" s="90">
        <v>0.0</v>
      </c>
      <c r="P470" s="90">
        <v>0.0</v>
      </c>
      <c r="Q470" s="90">
        <v>0.0</v>
      </c>
      <c r="R470" s="90">
        <v>0.0</v>
      </c>
      <c r="S470" s="90">
        <v>0.0</v>
      </c>
      <c r="T470" s="90">
        <v>0.0</v>
      </c>
      <c r="U470" s="90">
        <v>0.0</v>
      </c>
      <c r="V470" s="90">
        <v>0.0</v>
      </c>
      <c r="W470" s="90">
        <v>0.0</v>
      </c>
      <c r="X470" s="90">
        <v>0.0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>
      <c r="A471" s="90">
        <v>221.0</v>
      </c>
      <c r="B471" s="90" t="s">
        <v>1490</v>
      </c>
      <c r="C471" s="90"/>
      <c r="D471" s="90"/>
      <c r="E471" s="90"/>
      <c r="F471" s="90" t="s">
        <v>18</v>
      </c>
      <c r="G471" s="179">
        <v>33706.0</v>
      </c>
      <c r="H471" s="179"/>
      <c r="I471" s="109"/>
      <c r="J471" s="90"/>
      <c r="K471" s="90"/>
      <c r="L471" s="90">
        <v>0.0</v>
      </c>
      <c r="M471" s="90">
        <v>0.0</v>
      </c>
      <c r="N471" s="90">
        <v>0.0</v>
      </c>
      <c r="O471" s="90">
        <v>0.0</v>
      </c>
      <c r="P471" s="90">
        <v>0.0</v>
      </c>
      <c r="Q471" s="90">
        <v>0.0</v>
      </c>
      <c r="R471" s="90">
        <v>0.0</v>
      </c>
      <c r="S471" s="90">
        <v>0.0</v>
      </c>
      <c r="T471" s="90">
        <v>0.0</v>
      </c>
      <c r="U471" s="90">
        <v>0.0</v>
      </c>
      <c r="V471" s="90">
        <v>0.0</v>
      </c>
      <c r="W471" s="90">
        <v>0.0</v>
      </c>
      <c r="X471" s="90">
        <v>0.0</v>
      </c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>
      <c r="A472" s="90">
        <v>222.0</v>
      </c>
      <c r="B472" s="90" t="s">
        <v>1491</v>
      </c>
      <c r="C472" s="90"/>
      <c r="D472" s="90"/>
      <c r="E472" s="90"/>
      <c r="F472" s="90" t="s">
        <v>19</v>
      </c>
      <c r="G472" s="179">
        <v>33647.0</v>
      </c>
      <c r="H472" s="179"/>
      <c r="I472" s="109"/>
      <c r="J472" s="90"/>
      <c r="K472" s="90"/>
      <c r="L472" s="90">
        <v>0.0</v>
      </c>
      <c r="M472" s="90">
        <v>0.0</v>
      </c>
      <c r="N472" s="90">
        <v>0.0</v>
      </c>
      <c r="O472" s="90">
        <v>0.0</v>
      </c>
      <c r="P472" s="90">
        <v>0.0</v>
      </c>
      <c r="Q472" s="90">
        <v>0.0</v>
      </c>
      <c r="R472" s="90">
        <v>0.0</v>
      </c>
      <c r="S472" s="90">
        <v>0.0</v>
      </c>
      <c r="T472" s="90">
        <v>0.0</v>
      </c>
      <c r="U472" s="90">
        <v>0.0</v>
      </c>
      <c r="V472" s="90">
        <v>0.0</v>
      </c>
      <c r="W472" s="90">
        <v>0.0</v>
      </c>
      <c r="X472" s="90">
        <v>0.0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>
      <c r="A473" s="90">
        <v>223.0</v>
      </c>
      <c r="B473" s="90" t="s">
        <v>1492</v>
      </c>
      <c r="C473" s="90"/>
      <c r="D473" s="90"/>
      <c r="E473" s="90"/>
      <c r="F473" s="90" t="s">
        <v>18</v>
      </c>
      <c r="G473" s="179">
        <v>32998.0</v>
      </c>
      <c r="H473" s="179"/>
      <c r="I473" s="109"/>
      <c r="J473" s="90"/>
      <c r="K473" s="90"/>
      <c r="L473" s="90">
        <v>0.0</v>
      </c>
      <c r="M473" s="90">
        <v>0.0</v>
      </c>
      <c r="N473" s="90">
        <v>0.0</v>
      </c>
      <c r="O473" s="90">
        <v>0.0</v>
      </c>
      <c r="P473" s="90">
        <v>0.0</v>
      </c>
      <c r="Q473" s="90">
        <v>0.0</v>
      </c>
      <c r="R473" s="90">
        <v>0.0</v>
      </c>
      <c r="S473" s="90">
        <v>0.0</v>
      </c>
      <c r="T473" s="90">
        <v>0.0</v>
      </c>
      <c r="U473" s="90">
        <v>0.0</v>
      </c>
      <c r="V473" s="90">
        <v>0.0</v>
      </c>
      <c r="W473" s="90">
        <v>0.0</v>
      </c>
      <c r="X473" s="90">
        <v>0.0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>
      <c r="A474" s="90">
        <v>224.0</v>
      </c>
      <c r="B474" s="90" t="s">
        <v>1493</v>
      </c>
      <c r="C474" s="90"/>
      <c r="D474" s="90"/>
      <c r="E474" s="90"/>
      <c r="F474" s="90" t="s">
        <v>18</v>
      </c>
      <c r="G474" s="179">
        <v>27399.0</v>
      </c>
      <c r="H474" s="179"/>
      <c r="I474" s="109"/>
      <c r="J474" s="90"/>
      <c r="K474" s="90"/>
      <c r="L474" s="90">
        <v>0.0</v>
      </c>
      <c r="M474" s="90">
        <v>0.0</v>
      </c>
      <c r="N474" s="90">
        <v>0.0</v>
      </c>
      <c r="O474" s="90">
        <v>0.0</v>
      </c>
      <c r="P474" s="90">
        <v>0.0</v>
      </c>
      <c r="Q474" s="90">
        <v>0.0</v>
      </c>
      <c r="R474" s="90">
        <v>0.0</v>
      </c>
      <c r="S474" s="90">
        <v>0.0</v>
      </c>
      <c r="T474" s="90">
        <v>0.0</v>
      </c>
      <c r="U474" s="90">
        <v>0.0</v>
      </c>
      <c r="V474" s="90">
        <v>0.0</v>
      </c>
      <c r="W474" s="90">
        <v>0.0</v>
      </c>
      <c r="X474" s="90">
        <v>0.0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>
      <c r="A475" s="90">
        <v>225.0</v>
      </c>
      <c r="B475" s="90" t="s">
        <v>1494</v>
      </c>
      <c r="C475" s="90"/>
      <c r="D475" s="90"/>
      <c r="E475" s="90"/>
      <c r="F475" s="90" t="s">
        <v>19</v>
      </c>
      <c r="G475" s="179">
        <v>30086.0</v>
      </c>
      <c r="H475" s="179"/>
      <c r="I475" s="109"/>
      <c r="J475" s="90"/>
      <c r="K475" s="90"/>
      <c r="L475" s="90">
        <v>0.0</v>
      </c>
      <c r="M475" s="90">
        <v>0.0</v>
      </c>
      <c r="N475" s="90">
        <v>0.0</v>
      </c>
      <c r="O475" s="90">
        <v>0.0</v>
      </c>
      <c r="P475" s="90">
        <v>0.0</v>
      </c>
      <c r="Q475" s="90">
        <v>0.0</v>
      </c>
      <c r="R475" s="90">
        <v>0.0</v>
      </c>
      <c r="S475" s="90">
        <v>0.0</v>
      </c>
      <c r="T475" s="90">
        <v>0.0</v>
      </c>
      <c r="U475" s="90">
        <v>0.0</v>
      </c>
      <c r="V475" s="90">
        <v>0.0</v>
      </c>
      <c r="W475" s="90">
        <v>0.0</v>
      </c>
      <c r="X475" s="90">
        <v>0.0</v>
      </c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>
      <c r="A476" s="90">
        <v>226.0</v>
      </c>
      <c r="B476" s="90" t="s">
        <v>1495</v>
      </c>
      <c r="C476" s="90"/>
      <c r="D476" s="90"/>
      <c r="E476" s="90"/>
      <c r="F476" s="90" t="s">
        <v>18</v>
      </c>
      <c r="G476" s="179">
        <v>36503.0</v>
      </c>
      <c r="H476" s="179"/>
      <c r="I476" s="109"/>
      <c r="J476" s="90"/>
      <c r="K476" s="90"/>
      <c r="L476" s="90">
        <v>0.0</v>
      </c>
      <c r="M476" s="90">
        <v>0.0</v>
      </c>
      <c r="N476" s="90">
        <v>0.0</v>
      </c>
      <c r="O476" s="90">
        <v>0.0</v>
      </c>
      <c r="P476" s="90">
        <v>0.0</v>
      </c>
      <c r="Q476" s="90">
        <v>0.0</v>
      </c>
      <c r="R476" s="90">
        <v>0.0</v>
      </c>
      <c r="S476" s="90">
        <v>0.0</v>
      </c>
      <c r="T476" s="90">
        <v>0.0</v>
      </c>
      <c r="U476" s="90">
        <v>0.0</v>
      </c>
      <c r="V476" s="90">
        <v>0.0</v>
      </c>
      <c r="W476" s="90">
        <v>0.0</v>
      </c>
      <c r="X476" s="90">
        <v>0.0</v>
      </c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>
      <c r="A477" s="90">
        <v>227.0</v>
      </c>
      <c r="B477" s="90" t="s">
        <v>1496</v>
      </c>
      <c r="C477" s="90"/>
      <c r="D477" s="90"/>
      <c r="E477" s="90"/>
      <c r="F477" s="90" t="s">
        <v>18</v>
      </c>
      <c r="G477" s="179">
        <v>24306.0</v>
      </c>
      <c r="H477" s="179"/>
      <c r="I477" s="109"/>
      <c r="J477" s="90"/>
      <c r="K477" s="90"/>
      <c r="L477" s="90">
        <v>0.0</v>
      </c>
      <c r="M477" s="90">
        <v>0.0</v>
      </c>
      <c r="N477" s="90">
        <v>0.0</v>
      </c>
      <c r="O477" s="90">
        <v>0.0</v>
      </c>
      <c r="P477" s="90">
        <v>0.0</v>
      </c>
      <c r="Q477" s="90">
        <v>0.0</v>
      </c>
      <c r="R477" s="90">
        <v>0.0</v>
      </c>
      <c r="S477" s="90">
        <v>0.0</v>
      </c>
      <c r="T477" s="90">
        <v>0.0</v>
      </c>
      <c r="U477" s="90">
        <v>0.0</v>
      </c>
      <c r="V477" s="90">
        <v>0.0</v>
      </c>
      <c r="W477" s="90">
        <v>0.0</v>
      </c>
      <c r="X477" s="90">
        <v>0.0</v>
      </c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>
      <c r="A478" s="90">
        <v>228.0</v>
      </c>
      <c r="B478" s="90" t="s">
        <v>1497</v>
      </c>
      <c r="C478" s="90"/>
      <c r="D478" s="90"/>
      <c r="E478" s="90"/>
      <c r="F478" s="90" t="s">
        <v>19</v>
      </c>
      <c r="G478" s="179">
        <v>30053.0</v>
      </c>
      <c r="H478" s="179"/>
      <c r="I478" s="109"/>
      <c r="J478" s="90"/>
      <c r="K478" s="90"/>
      <c r="L478" s="90">
        <v>0.0</v>
      </c>
      <c r="M478" s="90">
        <v>0.0</v>
      </c>
      <c r="N478" s="90">
        <v>0.0</v>
      </c>
      <c r="O478" s="90">
        <v>0.0</v>
      </c>
      <c r="P478" s="90">
        <v>0.0</v>
      </c>
      <c r="Q478" s="90">
        <v>0.0</v>
      </c>
      <c r="R478" s="90">
        <v>0.0</v>
      </c>
      <c r="S478" s="90">
        <v>0.0</v>
      </c>
      <c r="T478" s="90">
        <v>0.0</v>
      </c>
      <c r="U478" s="90">
        <v>0.0</v>
      </c>
      <c r="V478" s="90">
        <v>0.0</v>
      </c>
      <c r="W478" s="90">
        <v>0.0</v>
      </c>
      <c r="X478" s="90">
        <v>0.0</v>
      </c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>
      <c r="A479" s="90">
        <v>229.0</v>
      </c>
      <c r="B479" s="90" t="s">
        <v>1498</v>
      </c>
      <c r="C479" s="90"/>
      <c r="D479" s="90"/>
      <c r="E479" s="90"/>
      <c r="F479" s="90" t="s">
        <v>18</v>
      </c>
      <c r="G479" s="179">
        <v>40676.0</v>
      </c>
      <c r="H479" s="179"/>
      <c r="I479" s="109"/>
      <c r="J479" s="90"/>
      <c r="K479" s="90"/>
      <c r="L479" s="90">
        <v>0.0</v>
      </c>
      <c r="M479" s="90">
        <v>0.0</v>
      </c>
      <c r="N479" s="90">
        <v>0.0</v>
      </c>
      <c r="O479" s="90">
        <v>0.0</v>
      </c>
      <c r="P479" s="90">
        <v>0.0</v>
      </c>
      <c r="Q479" s="90">
        <v>0.0</v>
      </c>
      <c r="R479" s="90">
        <v>0.0</v>
      </c>
      <c r="S479" s="90">
        <v>0.0</v>
      </c>
      <c r="T479" s="90">
        <v>0.0</v>
      </c>
      <c r="U479" s="90">
        <v>0.0</v>
      </c>
      <c r="V479" s="90">
        <v>0.0</v>
      </c>
      <c r="W479" s="90">
        <v>0.0</v>
      </c>
      <c r="X479" s="90">
        <v>0.0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>
      <c r="A480" s="90">
        <v>230.0</v>
      </c>
      <c r="B480" s="90" t="s">
        <v>1499</v>
      </c>
      <c r="C480" s="90"/>
      <c r="D480" s="90"/>
      <c r="E480" s="90"/>
      <c r="F480" s="90" t="s">
        <v>19</v>
      </c>
      <c r="G480" s="179"/>
      <c r="H480" s="179"/>
      <c r="I480" s="109"/>
      <c r="J480" s="90"/>
      <c r="K480" s="90"/>
      <c r="L480" s="90">
        <v>0.0</v>
      </c>
      <c r="M480" s="90">
        <v>0.0</v>
      </c>
      <c r="N480" s="90">
        <v>0.0</v>
      </c>
      <c r="O480" s="90">
        <v>0.0</v>
      </c>
      <c r="P480" s="90">
        <v>0.0</v>
      </c>
      <c r="Q480" s="90">
        <v>0.0</v>
      </c>
      <c r="R480" s="90">
        <v>0.0</v>
      </c>
      <c r="S480" s="90">
        <v>0.0</v>
      </c>
      <c r="T480" s="90">
        <v>0.0</v>
      </c>
      <c r="U480" s="90">
        <v>0.0</v>
      </c>
      <c r="V480" s="90">
        <v>0.0</v>
      </c>
      <c r="W480" s="90">
        <v>0.0</v>
      </c>
      <c r="X480" s="90">
        <v>0.0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>
      <c r="A481" s="90">
        <v>231.0</v>
      </c>
      <c r="B481" s="90" t="s">
        <v>1500</v>
      </c>
      <c r="C481" s="90"/>
      <c r="D481" s="90"/>
      <c r="E481" s="90"/>
      <c r="F481" s="90" t="s">
        <v>18</v>
      </c>
      <c r="G481" s="179">
        <v>36450.0</v>
      </c>
      <c r="H481" s="179"/>
      <c r="I481" s="109"/>
      <c r="J481" s="90"/>
      <c r="K481" s="90"/>
      <c r="L481" s="90">
        <v>0.0</v>
      </c>
      <c r="M481" s="90">
        <v>0.0</v>
      </c>
      <c r="N481" s="90">
        <v>0.0</v>
      </c>
      <c r="O481" s="90">
        <v>0.0</v>
      </c>
      <c r="P481" s="90">
        <v>0.0</v>
      </c>
      <c r="Q481" s="90">
        <v>0.0</v>
      </c>
      <c r="R481" s="90">
        <v>0.0</v>
      </c>
      <c r="S481" s="90">
        <v>0.0</v>
      </c>
      <c r="T481" s="90">
        <v>0.0</v>
      </c>
      <c r="U481" s="90">
        <v>0.0</v>
      </c>
      <c r="V481" s="90">
        <v>0.0</v>
      </c>
      <c r="W481" s="90">
        <v>0.0</v>
      </c>
      <c r="X481" s="90">
        <v>0.0</v>
      </c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>
      <c r="A482" s="90">
        <v>232.0</v>
      </c>
      <c r="B482" s="90" t="s">
        <v>1501</v>
      </c>
      <c r="C482" s="90"/>
      <c r="D482" s="90"/>
      <c r="E482" s="90"/>
      <c r="F482" s="90" t="s">
        <v>18</v>
      </c>
      <c r="G482" s="179">
        <v>28349.0</v>
      </c>
      <c r="H482" s="179"/>
      <c r="I482" s="109"/>
      <c r="J482" s="90"/>
      <c r="K482" s="90"/>
      <c r="L482" s="90">
        <v>0.0</v>
      </c>
      <c r="M482" s="90">
        <v>0.0</v>
      </c>
      <c r="N482" s="90">
        <v>0.0</v>
      </c>
      <c r="O482" s="90">
        <v>0.0</v>
      </c>
      <c r="P482" s="90">
        <v>0.0</v>
      </c>
      <c r="Q482" s="90">
        <v>0.0</v>
      </c>
      <c r="R482" s="90">
        <v>0.0</v>
      </c>
      <c r="S482" s="90">
        <v>0.0</v>
      </c>
      <c r="T482" s="90">
        <v>0.0</v>
      </c>
      <c r="U482" s="90">
        <v>0.0</v>
      </c>
      <c r="V482" s="90">
        <v>0.0</v>
      </c>
      <c r="W482" s="90">
        <v>0.0</v>
      </c>
      <c r="X482" s="90">
        <v>0.0</v>
      </c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>
      <c r="A483" s="90">
        <v>233.0</v>
      </c>
      <c r="B483" s="90" t="s">
        <v>1502</v>
      </c>
      <c r="C483" s="90"/>
      <c r="D483" s="90"/>
      <c r="E483" s="90"/>
      <c r="F483" s="90" t="s">
        <v>19</v>
      </c>
      <c r="G483" s="179">
        <v>28776.0</v>
      </c>
      <c r="H483" s="179"/>
      <c r="I483" s="109"/>
      <c r="J483" s="90"/>
      <c r="K483" s="90"/>
      <c r="L483" s="90">
        <v>0.0</v>
      </c>
      <c r="M483" s="90">
        <v>0.0</v>
      </c>
      <c r="N483" s="90">
        <v>0.0</v>
      </c>
      <c r="O483" s="90">
        <v>0.0</v>
      </c>
      <c r="P483" s="90">
        <v>0.0</v>
      </c>
      <c r="Q483" s="90">
        <v>0.0</v>
      </c>
      <c r="R483" s="90">
        <v>0.0</v>
      </c>
      <c r="S483" s="90">
        <v>0.0</v>
      </c>
      <c r="T483" s="90">
        <v>0.0</v>
      </c>
      <c r="U483" s="90">
        <v>0.0</v>
      </c>
      <c r="V483" s="90">
        <v>0.0</v>
      </c>
      <c r="W483" s="90">
        <v>0.0</v>
      </c>
      <c r="X483" s="90">
        <v>0.0</v>
      </c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>
      <c r="A484" s="90">
        <v>234.0</v>
      </c>
      <c r="B484" s="90" t="s">
        <v>1503</v>
      </c>
      <c r="C484" s="90"/>
      <c r="D484" s="90"/>
      <c r="E484" s="90"/>
      <c r="F484" s="90" t="s">
        <v>18</v>
      </c>
      <c r="G484" s="179">
        <v>28533.0</v>
      </c>
      <c r="H484" s="179"/>
      <c r="I484" s="109"/>
      <c r="J484" s="90"/>
      <c r="K484" s="90"/>
      <c r="L484" s="90">
        <v>0.0</v>
      </c>
      <c r="M484" s="90">
        <v>0.0</v>
      </c>
      <c r="N484" s="90">
        <v>0.0</v>
      </c>
      <c r="O484" s="90">
        <v>0.0</v>
      </c>
      <c r="P484" s="90">
        <v>0.0</v>
      </c>
      <c r="Q484" s="90">
        <v>0.0</v>
      </c>
      <c r="R484" s="90">
        <v>0.0</v>
      </c>
      <c r="S484" s="90">
        <v>0.0</v>
      </c>
      <c r="T484" s="90">
        <v>0.0</v>
      </c>
      <c r="U484" s="90">
        <v>0.0</v>
      </c>
      <c r="V484" s="90">
        <v>0.0</v>
      </c>
      <c r="W484" s="90">
        <v>0.0</v>
      </c>
      <c r="X484" s="90">
        <v>0.0</v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>
      <c r="A485" s="90">
        <v>235.0</v>
      </c>
      <c r="B485" s="90" t="s">
        <v>1504</v>
      </c>
      <c r="C485" s="90"/>
      <c r="D485" s="90"/>
      <c r="E485" s="90"/>
      <c r="F485" s="90" t="s">
        <v>19</v>
      </c>
      <c r="G485" s="179">
        <v>32883.0</v>
      </c>
      <c r="H485" s="179"/>
      <c r="I485" s="109"/>
      <c r="J485" s="90"/>
      <c r="K485" s="90"/>
      <c r="L485" s="90">
        <v>0.0</v>
      </c>
      <c r="M485" s="90">
        <v>0.0</v>
      </c>
      <c r="N485" s="90">
        <v>0.0</v>
      </c>
      <c r="O485" s="90">
        <v>0.0</v>
      </c>
      <c r="P485" s="90">
        <v>0.0</v>
      </c>
      <c r="Q485" s="90">
        <v>0.0</v>
      </c>
      <c r="R485" s="90">
        <v>0.0</v>
      </c>
      <c r="S485" s="90">
        <v>0.0</v>
      </c>
      <c r="T485" s="90">
        <v>0.0</v>
      </c>
      <c r="U485" s="90">
        <v>0.0</v>
      </c>
      <c r="V485" s="90">
        <v>0.0</v>
      </c>
      <c r="W485" s="90">
        <v>0.0</v>
      </c>
      <c r="X485" s="90">
        <v>0.0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>
      <c r="A486" s="90">
        <v>236.0</v>
      </c>
      <c r="B486" s="90" t="s">
        <v>1505</v>
      </c>
      <c r="C486" s="90"/>
      <c r="D486" s="90"/>
      <c r="E486" s="90"/>
      <c r="F486" s="90" t="s">
        <v>18</v>
      </c>
      <c r="G486" s="179">
        <v>28989.0</v>
      </c>
      <c r="H486" s="179"/>
      <c r="I486" s="109"/>
      <c r="J486" s="90"/>
      <c r="K486" s="90"/>
      <c r="L486" s="90">
        <v>0.0</v>
      </c>
      <c r="M486" s="90">
        <v>0.0</v>
      </c>
      <c r="N486" s="90">
        <v>0.0</v>
      </c>
      <c r="O486" s="90">
        <v>0.0</v>
      </c>
      <c r="P486" s="90">
        <v>0.0</v>
      </c>
      <c r="Q486" s="90">
        <v>0.0</v>
      </c>
      <c r="R486" s="90">
        <v>0.0</v>
      </c>
      <c r="S486" s="90">
        <v>0.0</v>
      </c>
      <c r="T486" s="90">
        <v>0.0</v>
      </c>
      <c r="U486" s="90">
        <v>0.0</v>
      </c>
      <c r="V486" s="90">
        <v>0.0</v>
      </c>
      <c r="W486" s="90">
        <v>0.0</v>
      </c>
      <c r="X486" s="90">
        <v>0.0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>
      <c r="A487" s="90">
        <v>237.0</v>
      </c>
      <c r="B487" s="90" t="s">
        <v>1506</v>
      </c>
      <c r="C487" s="90"/>
      <c r="D487" s="90"/>
      <c r="E487" s="90"/>
      <c r="F487" s="90" t="s">
        <v>19</v>
      </c>
      <c r="G487" s="179">
        <v>30890.0</v>
      </c>
      <c r="H487" s="179"/>
      <c r="I487" s="109"/>
      <c r="J487" s="90"/>
      <c r="K487" s="90"/>
      <c r="L487" s="90">
        <v>0.0</v>
      </c>
      <c r="M487" s="90">
        <v>0.0</v>
      </c>
      <c r="N487" s="90">
        <v>0.0</v>
      </c>
      <c r="O487" s="90">
        <v>0.0</v>
      </c>
      <c r="P487" s="90">
        <v>0.0</v>
      </c>
      <c r="Q487" s="90">
        <v>0.0</v>
      </c>
      <c r="R487" s="90">
        <v>0.0</v>
      </c>
      <c r="S487" s="90">
        <v>0.0</v>
      </c>
      <c r="T487" s="90">
        <v>0.0</v>
      </c>
      <c r="U487" s="90">
        <v>0.0</v>
      </c>
      <c r="V487" s="90">
        <v>0.0</v>
      </c>
      <c r="W487" s="90">
        <v>0.0</v>
      </c>
      <c r="X487" s="90">
        <v>0.0</v>
      </c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>
      <c r="A488" s="90">
        <v>238.0</v>
      </c>
      <c r="B488" s="90" t="s">
        <v>1507</v>
      </c>
      <c r="C488" s="90"/>
      <c r="D488" s="90"/>
      <c r="E488" s="90"/>
      <c r="F488" s="90" t="s">
        <v>18</v>
      </c>
      <c r="G488" s="179">
        <v>38618.0</v>
      </c>
      <c r="H488" s="179"/>
      <c r="I488" s="109"/>
      <c r="J488" s="90"/>
      <c r="K488" s="90"/>
      <c r="L488" s="90">
        <v>0.0</v>
      </c>
      <c r="M488" s="90">
        <v>0.0</v>
      </c>
      <c r="N488" s="90">
        <v>0.0</v>
      </c>
      <c r="O488" s="90">
        <v>0.0</v>
      </c>
      <c r="P488" s="90">
        <v>0.0</v>
      </c>
      <c r="Q488" s="90">
        <v>0.0</v>
      </c>
      <c r="R488" s="90">
        <v>0.0</v>
      </c>
      <c r="S488" s="90">
        <v>0.0</v>
      </c>
      <c r="T488" s="90">
        <v>0.0</v>
      </c>
      <c r="U488" s="90">
        <v>0.0</v>
      </c>
      <c r="V488" s="90">
        <v>0.0</v>
      </c>
      <c r="W488" s="90">
        <v>0.0</v>
      </c>
      <c r="X488" s="90">
        <v>0.0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>
      <c r="A489" s="90">
        <v>239.0</v>
      </c>
      <c r="B489" s="90" t="s">
        <v>1508</v>
      </c>
      <c r="C489" s="90"/>
      <c r="D489" s="90"/>
      <c r="E489" s="90"/>
      <c r="F489" s="90" t="s">
        <v>18</v>
      </c>
      <c r="G489" s="179">
        <v>28568.0</v>
      </c>
      <c r="H489" s="179"/>
      <c r="I489" s="109"/>
      <c r="J489" s="90"/>
      <c r="K489" s="90"/>
      <c r="L489" s="90">
        <v>0.0</v>
      </c>
      <c r="M489" s="90">
        <v>0.0</v>
      </c>
      <c r="N489" s="90">
        <v>0.0</v>
      </c>
      <c r="O489" s="90">
        <v>0.0</v>
      </c>
      <c r="P489" s="90">
        <v>0.0</v>
      </c>
      <c r="Q489" s="90">
        <v>0.0</v>
      </c>
      <c r="R489" s="90">
        <v>0.0</v>
      </c>
      <c r="S489" s="90">
        <v>0.0</v>
      </c>
      <c r="T489" s="90">
        <v>0.0</v>
      </c>
      <c r="U489" s="90">
        <v>0.0</v>
      </c>
      <c r="V489" s="90">
        <v>0.0</v>
      </c>
      <c r="W489" s="90">
        <v>0.0</v>
      </c>
      <c r="X489" s="90">
        <v>0.0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>
      <c r="A490" s="90">
        <v>240.0</v>
      </c>
      <c r="B490" s="90" t="s">
        <v>1509</v>
      </c>
      <c r="C490" s="90"/>
      <c r="D490" s="90"/>
      <c r="E490" s="90"/>
      <c r="F490" s="90" t="s">
        <v>19</v>
      </c>
      <c r="G490" s="179">
        <v>28639.0</v>
      </c>
      <c r="H490" s="179"/>
      <c r="I490" s="109"/>
      <c r="J490" s="90"/>
      <c r="K490" s="90"/>
      <c r="L490" s="90">
        <v>0.0</v>
      </c>
      <c r="M490" s="90">
        <v>0.0</v>
      </c>
      <c r="N490" s="90">
        <v>0.0</v>
      </c>
      <c r="O490" s="90">
        <v>0.0</v>
      </c>
      <c r="P490" s="90">
        <v>0.0</v>
      </c>
      <c r="Q490" s="90">
        <v>0.0</v>
      </c>
      <c r="R490" s="90">
        <v>0.0</v>
      </c>
      <c r="S490" s="90">
        <v>0.0</v>
      </c>
      <c r="T490" s="90">
        <v>0.0</v>
      </c>
      <c r="U490" s="90">
        <v>0.0</v>
      </c>
      <c r="V490" s="90">
        <v>0.0</v>
      </c>
      <c r="W490" s="90">
        <v>0.0</v>
      </c>
      <c r="X490" s="90">
        <v>0.0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>
      <c r="A491" s="90">
        <v>241.0</v>
      </c>
      <c r="B491" s="90" t="s">
        <v>1510</v>
      </c>
      <c r="C491" s="90"/>
      <c r="D491" s="90"/>
      <c r="E491" s="90"/>
      <c r="F491" s="90" t="s">
        <v>19</v>
      </c>
      <c r="G491" s="179">
        <v>37436.0</v>
      </c>
      <c r="H491" s="179"/>
      <c r="I491" s="109"/>
      <c r="J491" s="90"/>
      <c r="K491" s="90"/>
      <c r="L491" s="90">
        <v>0.0</v>
      </c>
      <c r="M491" s="90">
        <v>0.0</v>
      </c>
      <c r="N491" s="90">
        <v>0.0</v>
      </c>
      <c r="O491" s="90">
        <v>0.0</v>
      </c>
      <c r="P491" s="90">
        <v>0.0</v>
      </c>
      <c r="Q491" s="90">
        <v>0.0</v>
      </c>
      <c r="R491" s="90">
        <v>0.0</v>
      </c>
      <c r="S491" s="90">
        <v>0.0</v>
      </c>
      <c r="T491" s="90">
        <v>0.0</v>
      </c>
      <c r="U491" s="90">
        <v>0.0</v>
      </c>
      <c r="V491" s="90">
        <v>0.0</v>
      </c>
      <c r="W491" s="90">
        <v>0.0</v>
      </c>
      <c r="X491" s="90">
        <v>0.0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>
      <c r="A492" s="90">
        <v>242.0</v>
      </c>
      <c r="B492" s="90" t="s">
        <v>1511</v>
      </c>
      <c r="C492" s="90"/>
      <c r="D492" s="90"/>
      <c r="E492" s="90"/>
      <c r="F492" s="90" t="s">
        <v>19</v>
      </c>
      <c r="G492" s="179">
        <v>24760.0</v>
      </c>
      <c r="H492" s="179"/>
      <c r="I492" s="109"/>
      <c r="J492" s="90"/>
      <c r="K492" s="90"/>
      <c r="L492" s="90">
        <v>0.0</v>
      </c>
      <c r="M492" s="90">
        <v>0.0</v>
      </c>
      <c r="N492" s="90">
        <v>0.0</v>
      </c>
      <c r="O492" s="90">
        <v>0.0</v>
      </c>
      <c r="P492" s="90">
        <v>0.0</v>
      </c>
      <c r="Q492" s="90">
        <v>0.0</v>
      </c>
      <c r="R492" s="90">
        <v>0.0</v>
      </c>
      <c r="S492" s="90">
        <v>0.0</v>
      </c>
      <c r="T492" s="90">
        <v>0.0</v>
      </c>
      <c r="U492" s="90">
        <v>0.0</v>
      </c>
      <c r="V492" s="90">
        <v>0.0</v>
      </c>
      <c r="W492" s="90">
        <v>0.0</v>
      </c>
      <c r="X492" s="90">
        <v>0.0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>
      <c r="A493" s="90">
        <v>243.0</v>
      </c>
      <c r="B493" s="90" t="s">
        <v>1512</v>
      </c>
      <c r="C493" s="90"/>
      <c r="D493" s="90"/>
      <c r="E493" s="90"/>
      <c r="F493" s="90" t="s">
        <v>18</v>
      </c>
      <c r="G493" s="179">
        <v>36399.0</v>
      </c>
      <c r="H493" s="179"/>
      <c r="I493" s="109"/>
      <c r="J493" s="90"/>
      <c r="K493" s="90"/>
      <c r="L493" s="90">
        <v>0.0</v>
      </c>
      <c r="M493" s="90">
        <v>0.0</v>
      </c>
      <c r="N493" s="90">
        <v>0.0</v>
      </c>
      <c r="O493" s="90">
        <v>0.0</v>
      </c>
      <c r="P493" s="90">
        <v>0.0</v>
      </c>
      <c r="Q493" s="90">
        <v>0.0</v>
      </c>
      <c r="R493" s="90">
        <v>0.0</v>
      </c>
      <c r="S493" s="90">
        <v>0.0</v>
      </c>
      <c r="T493" s="90">
        <v>0.0</v>
      </c>
      <c r="U493" s="90">
        <v>0.0</v>
      </c>
      <c r="V493" s="90">
        <v>0.0</v>
      </c>
      <c r="W493" s="90">
        <v>0.0</v>
      </c>
      <c r="X493" s="90">
        <v>0.0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>
      <c r="A494" s="90">
        <v>244.0</v>
      </c>
      <c r="B494" s="90" t="s">
        <v>1513</v>
      </c>
      <c r="C494" s="90"/>
      <c r="D494" s="90"/>
      <c r="E494" s="90"/>
      <c r="F494" s="90" t="s">
        <v>19</v>
      </c>
      <c r="G494" s="179">
        <v>32378.0</v>
      </c>
      <c r="H494" s="179"/>
      <c r="I494" s="109"/>
      <c r="J494" s="90"/>
      <c r="K494" s="90"/>
      <c r="L494" s="90">
        <v>0.0</v>
      </c>
      <c r="M494" s="90">
        <v>0.0</v>
      </c>
      <c r="N494" s="90">
        <v>0.0</v>
      </c>
      <c r="O494" s="90">
        <v>0.0</v>
      </c>
      <c r="P494" s="90">
        <v>0.0</v>
      </c>
      <c r="Q494" s="90">
        <v>0.0</v>
      </c>
      <c r="R494" s="90">
        <v>0.0</v>
      </c>
      <c r="S494" s="90">
        <v>0.0</v>
      </c>
      <c r="T494" s="90">
        <v>0.0</v>
      </c>
      <c r="U494" s="90">
        <v>0.0</v>
      </c>
      <c r="V494" s="90">
        <v>0.0</v>
      </c>
      <c r="W494" s="90">
        <v>0.0</v>
      </c>
      <c r="X494" s="90">
        <v>0.0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>
      <c r="A495" s="90">
        <v>245.0</v>
      </c>
      <c r="B495" s="90" t="s">
        <v>1514</v>
      </c>
      <c r="C495" s="90"/>
      <c r="D495" s="90"/>
      <c r="E495" s="90"/>
      <c r="F495" s="90" t="s">
        <v>18</v>
      </c>
      <c r="G495" s="179">
        <v>32696.0</v>
      </c>
      <c r="H495" s="179"/>
      <c r="I495" s="109"/>
      <c r="J495" s="90"/>
      <c r="K495" s="90"/>
      <c r="L495" s="90">
        <v>0.0</v>
      </c>
      <c r="M495" s="90">
        <v>0.0</v>
      </c>
      <c r="N495" s="90">
        <v>0.0</v>
      </c>
      <c r="O495" s="90">
        <v>0.0</v>
      </c>
      <c r="P495" s="90">
        <v>0.0</v>
      </c>
      <c r="Q495" s="90">
        <v>0.0</v>
      </c>
      <c r="R495" s="90">
        <v>0.0</v>
      </c>
      <c r="S495" s="90">
        <v>0.0</v>
      </c>
      <c r="T495" s="90">
        <v>0.0</v>
      </c>
      <c r="U495" s="90">
        <v>0.0</v>
      </c>
      <c r="V495" s="90">
        <v>0.0</v>
      </c>
      <c r="W495" s="90">
        <v>0.0</v>
      </c>
      <c r="X495" s="90">
        <v>0.0</v>
      </c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>
      <c r="A496" s="90">
        <v>246.0</v>
      </c>
      <c r="B496" s="90" t="s">
        <v>1515</v>
      </c>
      <c r="C496" s="90"/>
      <c r="D496" s="90"/>
      <c r="E496" s="90"/>
      <c r="F496" s="90" t="s">
        <v>19</v>
      </c>
      <c r="G496" s="179">
        <v>32600.0</v>
      </c>
      <c r="H496" s="179"/>
      <c r="I496" s="109"/>
      <c r="J496" s="90"/>
      <c r="K496" s="90"/>
      <c r="L496" s="90">
        <v>0.0</v>
      </c>
      <c r="M496" s="90">
        <v>0.0</v>
      </c>
      <c r="N496" s="90">
        <v>0.0</v>
      </c>
      <c r="O496" s="90">
        <v>0.0</v>
      </c>
      <c r="P496" s="90">
        <v>0.0</v>
      </c>
      <c r="Q496" s="90">
        <v>0.0</v>
      </c>
      <c r="R496" s="90">
        <v>0.0</v>
      </c>
      <c r="S496" s="90">
        <v>0.0</v>
      </c>
      <c r="T496" s="90">
        <v>0.0</v>
      </c>
      <c r="U496" s="90">
        <v>0.0</v>
      </c>
      <c r="V496" s="90">
        <v>0.0</v>
      </c>
      <c r="W496" s="90">
        <v>0.0</v>
      </c>
      <c r="X496" s="90">
        <v>0.0</v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>
      <c r="A497" s="90">
        <v>247.0</v>
      </c>
      <c r="B497" s="90" t="s">
        <v>1010</v>
      </c>
      <c r="C497" s="90"/>
      <c r="D497" s="90"/>
      <c r="E497" s="90"/>
      <c r="F497" s="90" t="s">
        <v>19</v>
      </c>
      <c r="G497" s="179">
        <v>35311.0</v>
      </c>
      <c r="H497" s="179"/>
      <c r="I497" s="109"/>
      <c r="J497" s="90"/>
      <c r="K497" s="90"/>
      <c r="L497" s="90">
        <v>0.0</v>
      </c>
      <c r="M497" s="90">
        <v>0.0</v>
      </c>
      <c r="N497" s="90">
        <v>0.0</v>
      </c>
      <c r="O497" s="90">
        <v>0.0</v>
      </c>
      <c r="P497" s="90">
        <v>0.0</v>
      </c>
      <c r="Q497" s="90">
        <v>0.0</v>
      </c>
      <c r="R497" s="90">
        <v>0.0</v>
      </c>
      <c r="S497" s="90">
        <v>0.0</v>
      </c>
      <c r="T497" s="90">
        <v>0.0</v>
      </c>
      <c r="U497" s="90">
        <v>0.0</v>
      </c>
      <c r="V497" s="90">
        <v>0.0</v>
      </c>
      <c r="W497" s="90">
        <v>0.0</v>
      </c>
      <c r="X497" s="90">
        <v>0.0</v>
      </c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>
      <c r="A498" s="90">
        <v>248.0</v>
      </c>
      <c r="B498" s="90" t="s">
        <v>1516</v>
      </c>
      <c r="C498" s="90"/>
      <c r="D498" s="90"/>
      <c r="E498" s="90"/>
      <c r="F498" s="90" t="s">
        <v>18</v>
      </c>
      <c r="G498" s="179">
        <v>26204.0</v>
      </c>
      <c r="H498" s="179"/>
      <c r="I498" s="109"/>
      <c r="J498" s="90"/>
      <c r="K498" s="90"/>
      <c r="L498" s="90">
        <v>0.0</v>
      </c>
      <c r="M498" s="90">
        <v>0.0</v>
      </c>
      <c r="N498" s="90">
        <v>0.0</v>
      </c>
      <c r="O498" s="90">
        <v>0.0</v>
      </c>
      <c r="P498" s="90">
        <v>0.0</v>
      </c>
      <c r="Q498" s="90">
        <v>0.0</v>
      </c>
      <c r="R498" s="90">
        <v>0.0</v>
      </c>
      <c r="S498" s="90">
        <v>0.0</v>
      </c>
      <c r="T498" s="90">
        <v>0.0</v>
      </c>
      <c r="U498" s="90">
        <v>0.0</v>
      </c>
      <c r="V498" s="90">
        <v>0.0</v>
      </c>
      <c r="W498" s="90">
        <v>0.0</v>
      </c>
      <c r="X498" s="90">
        <v>0.0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>
      <c r="A499" s="90">
        <v>249.0</v>
      </c>
      <c r="B499" s="90" t="s">
        <v>1517</v>
      </c>
      <c r="C499" s="90"/>
      <c r="D499" s="90"/>
      <c r="E499" s="90"/>
      <c r="F499" s="90" t="s">
        <v>19</v>
      </c>
      <c r="G499" s="179">
        <v>26413.0</v>
      </c>
      <c r="H499" s="179"/>
      <c r="I499" s="109"/>
      <c r="J499" s="90"/>
      <c r="K499" s="90"/>
      <c r="L499" s="90">
        <v>0.0</v>
      </c>
      <c r="M499" s="90">
        <v>0.0</v>
      </c>
      <c r="N499" s="90">
        <v>0.0</v>
      </c>
      <c r="O499" s="90">
        <v>0.0</v>
      </c>
      <c r="P499" s="90">
        <v>0.0</v>
      </c>
      <c r="Q499" s="90">
        <v>0.0</v>
      </c>
      <c r="R499" s="90">
        <v>0.0</v>
      </c>
      <c r="S499" s="90">
        <v>0.0</v>
      </c>
      <c r="T499" s="90">
        <v>0.0</v>
      </c>
      <c r="U499" s="90">
        <v>0.0</v>
      </c>
      <c r="V499" s="90">
        <v>0.0</v>
      </c>
      <c r="W499" s="90">
        <v>0.0</v>
      </c>
      <c r="X499" s="90">
        <v>0.0</v>
      </c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>
      <c r="A500" s="90">
        <v>250.0</v>
      </c>
      <c r="B500" s="90" t="s">
        <v>1518</v>
      </c>
      <c r="C500" s="90"/>
      <c r="D500" s="90"/>
      <c r="E500" s="90"/>
      <c r="F500" s="90" t="s">
        <v>18</v>
      </c>
      <c r="G500" s="179">
        <v>34508.0</v>
      </c>
      <c r="H500" s="179"/>
      <c r="I500" s="109"/>
      <c r="J500" s="90"/>
      <c r="K500" s="90"/>
      <c r="L500" s="90">
        <v>0.0</v>
      </c>
      <c r="M500" s="90">
        <v>0.0</v>
      </c>
      <c r="N500" s="90">
        <v>0.0</v>
      </c>
      <c r="O500" s="90">
        <v>0.0</v>
      </c>
      <c r="P500" s="90">
        <v>0.0</v>
      </c>
      <c r="Q500" s="90">
        <v>0.0</v>
      </c>
      <c r="R500" s="90">
        <v>0.0</v>
      </c>
      <c r="S500" s="90">
        <v>0.0</v>
      </c>
      <c r="T500" s="90">
        <v>0.0</v>
      </c>
      <c r="U500" s="90">
        <v>0.0</v>
      </c>
      <c r="V500" s="90">
        <v>0.0</v>
      </c>
      <c r="W500" s="90">
        <v>0.0</v>
      </c>
      <c r="X500" s="90">
        <v>0.0</v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>
      <c r="A501" s="90">
        <v>251.0</v>
      </c>
      <c r="B501" s="90" t="s">
        <v>1049</v>
      </c>
      <c r="C501" s="90"/>
      <c r="D501" s="90"/>
      <c r="E501" s="90"/>
      <c r="F501" s="90" t="s">
        <v>19</v>
      </c>
      <c r="G501" s="179">
        <v>35256.0</v>
      </c>
      <c r="H501" s="179"/>
      <c r="I501" s="109"/>
      <c r="J501" s="90"/>
      <c r="K501" s="90"/>
      <c r="L501" s="90">
        <v>0.0</v>
      </c>
      <c r="M501" s="90">
        <v>0.0</v>
      </c>
      <c r="N501" s="90">
        <v>0.0</v>
      </c>
      <c r="O501" s="90">
        <v>0.0</v>
      </c>
      <c r="P501" s="90">
        <v>0.0</v>
      </c>
      <c r="Q501" s="90">
        <v>0.0</v>
      </c>
      <c r="R501" s="90">
        <v>0.0</v>
      </c>
      <c r="S501" s="90">
        <v>0.0</v>
      </c>
      <c r="T501" s="90">
        <v>0.0</v>
      </c>
      <c r="U501" s="90">
        <v>0.0</v>
      </c>
      <c r="V501" s="90">
        <v>0.0</v>
      </c>
      <c r="W501" s="90">
        <v>0.0</v>
      </c>
      <c r="X501" s="90">
        <v>0.0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>
      <c r="A502" s="90">
        <v>252.0</v>
      </c>
      <c r="B502" s="90" t="s">
        <v>1519</v>
      </c>
      <c r="C502" s="90"/>
      <c r="D502" s="90"/>
      <c r="E502" s="90"/>
      <c r="F502" s="90" t="s">
        <v>18</v>
      </c>
      <c r="G502" s="179">
        <v>31842.0</v>
      </c>
      <c r="H502" s="179"/>
      <c r="I502" s="109"/>
      <c r="J502" s="90"/>
      <c r="K502" s="90"/>
      <c r="L502" s="90">
        <v>0.0</v>
      </c>
      <c r="M502" s="90">
        <v>0.0</v>
      </c>
      <c r="N502" s="90">
        <v>0.0</v>
      </c>
      <c r="O502" s="90">
        <v>0.0</v>
      </c>
      <c r="P502" s="90">
        <v>0.0</v>
      </c>
      <c r="Q502" s="90">
        <v>0.0</v>
      </c>
      <c r="R502" s="90">
        <v>0.0</v>
      </c>
      <c r="S502" s="90">
        <v>0.0</v>
      </c>
      <c r="T502" s="90">
        <v>0.0</v>
      </c>
      <c r="U502" s="90">
        <v>0.0</v>
      </c>
      <c r="V502" s="90">
        <v>0.0</v>
      </c>
      <c r="W502" s="90">
        <v>0.0</v>
      </c>
      <c r="X502" s="90">
        <v>0.0</v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>
      <c r="A503" s="90">
        <v>253.0</v>
      </c>
      <c r="B503" s="90" t="s">
        <v>1520</v>
      </c>
      <c r="C503" s="90"/>
      <c r="D503" s="90"/>
      <c r="E503" s="90"/>
      <c r="F503" s="90" t="s">
        <v>19</v>
      </c>
      <c r="G503" s="179">
        <v>33406.0</v>
      </c>
      <c r="H503" s="179"/>
      <c r="I503" s="109"/>
      <c r="J503" s="90"/>
      <c r="K503" s="90"/>
      <c r="L503" s="90">
        <v>0.0</v>
      </c>
      <c r="M503" s="90">
        <v>0.0</v>
      </c>
      <c r="N503" s="90">
        <v>0.0</v>
      </c>
      <c r="O503" s="90">
        <v>0.0</v>
      </c>
      <c r="P503" s="90">
        <v>0.0</v>
      </c>
      <c r="Q503" s="90">
        <v>0.0</v>
      </c>
      <c r="R503" s="90">
        <v>0.0</v>
      </c>
      <c r="S503" s="90">
        <v>0.0</v>
      </c>
      <c r="T503" s="90">
        <v>0.0</v>
      </c>
      <c r="U503" s="90">
        <v>0.0</v>
      </c>
      <c r="V503" s="90">
        <v>0.0</v>
      </c>
      <c r="W503" s="90">
        <v>0.0</v>
      </c>
      <c r="X503" s="90">
        <v>0.0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>
      <c r="A504" s="90">
        <v>254.0</v>
      </c>
      <c r="B504" s="90" t="s">
        <v>1521</v>
      </c>
      <c r="C504" s="90"/>
      <c r="D504" s="90"/>
      <c r="E504" s="90"/>
      <c r="F504" s="90" t="s">
        <v>19</v>
      </c>
      <c r="G504" s="179">
        <v>38659.0</v>
      </c>
      <c r="H504" s="179"/>
      <c r="I504" s="109"/>
      <c r="J504" s="90"/>
      <c r="K504" s="90"/>
      <c r="L504" s="90">
        <v>0.0</v>
      </c>
      <c r="M504" s="90">
        <v>0.0</v>
      </c>
      <c r="N504" s="90">
        <v>0.0</v>
      </c>
      <c r="O504" s="90">
        <v>0.0</v>
      </c>
      <c r="P504" s="90">
        <v>0.0</v>
      </c>
      <c r="Q504" s="90">
        <v>0.0</v>
      </c>
      <c r="R504" s="90">
        <v>0.0</v>
      </c>
      <c r="S504" s="90">
        <v>0.0</v>
      </c>
      <c r="T504" s="90">
        <v>0.0</v>
      </c>
      <c r="U504" s="90">
        <v>0.0</v>
      </c>
      <c r="V504" s="90">
        <v>0.0</v>
      </c>
      <c r="W504" s="90">
        <v>0.0</v>
      </c>
      <c r="X504" s="90">
        <v>0.0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>
      <c r="A505" s="90">
        <v>255.0</v>
      </c>
      <c r="B505" s="90" t="s">
        <v>1522</v>
      </c>
      <c r="C505" s="90"/>
      <c r="D505" s="90"/>
      <c r="E505" s="90"/>
      <c r="F505" s="90" t="s">
        <v>18</v>
      </c>
      <c r="G505" s="179">
        <v>35600.0</v>
      </c>
      <c r="H505" s="179"/>
      <c r="I505" s="109"/>
      <c r="J505" s="90"/>
      <c r="K505" s="90"/>
      <c r="L505" s="90">
        <v>0.0</v>
      </c>
      <c r="M505" s="90">
        <v>0.0</v>
      </c>
      <c r="N505" s="90">
        <v>0.0</v>
      </c>
      <c r="O505" s="90">
        <v>0.0</v>
      </c>
      <c r="P505" s="90">
        <v>0.0</v>
      </c>
      <c r="Q505" s="90">
        <v>0.0</v>
      </c>
      <c r="R505" s="90">
        <v>0.0</v>
      </c>
      <c r="S505" s="90">
        <v>0.0</v>
      </c>
      <c r="T505" s="90">
        <v>0.0</v>
      </c>
      <c r="U505" s="90">
        <v>0.0</v>
      </c>
      <c r="V505" s="90">
        <v>0.0</v>
      </c>
      <c r="W505" s="90">
        <v>0.0</v>
      </c>
      <c r="X505" s="90">
        <v>0.0</v>
      </c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>
      <c r="A506" s="90">
        <v>256.0</v>
      </c>
      <c r="B506" s="90" t="s">
        <v>1523</v>
      </c>
      <c r="C506" s="90"/>
      <c r="D506" s="90"/>
      <c r="E506" s="90"/>
      <c r="F506" s="90" t="s">
        <v>18</v>
      </c>
      <c r="G506" s="179">
        <v>24636.0</v>
      </c>
      <c r="H506" s="179"/>
      <c r="I506" s="109"/>
      <c r="J506" s="90"/>
      <c r="K506" s="90"/>
      <c r="L506" s="90">
        <v>0.0</v>
      </c>
      <c r="M506" s="90">
        <v>0.0</v>
      </c>
      <c r="N506" s="90">
        <v>0.0</v>
      </c>
      <c r="O506" s="90">
        <v>0.0</v>
      </c>
      <c r="P506" s="90">
        <v>0.0</v>
      </c>
      <c r="Q506" s="90">
        <v>0.0</v>
      </c>
      <c r="R506" s="90">
        <v>0.0</v>
      </c>
      <c r="S506" s="90">
        <v>0.0</v>
      </c>
      <c r="T506" s="90">
        <v>0.0</v>
      </c>
      <c r="U506" s="90">
        <v>0.0</v>
      </c>
      <c r="V506" s="90">
        <v>0.0</v>
      </c>
      <c r="W506" s="90">
        <v>0.0</v>
      </c>
      <c r="X506" s="90">
        <v>0.0</v>
      </c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>
      <c r="A507" s="90">
        <v>257.0</v>
      </c>
      <c r="B507" s="90" t="s">
        <v>1524</v>
      </c>
      <c r="C507" s="90"/>
      <c r="D507" s="90"/>
      <c r="E507" s="90"/>
      <c r="F507" s="90" t="s">
        <v>19</v>
      </c>
      <c r="G507" s="179">
        <v>27640.0</v>
      </c>
      <c r="H507" s="179"/>
      <c r="I507" s="109"/>
      <c r="J507" s="90"/>
      <c r="K507" s="90"/>
      <c r="L507" s="90">
        <v>0.0</v>
      </c>
      <c r="M507" s="90">
        <v>0.0</v>
      </c>
      <c r="N507" s="90">
        <v>0.0</v>
      </c>
      <c r="O507" s="90">
        <v>0.0</v>
      </c>
      <c r="P507" s="90">
        <v>0.0</v>
      </c>
      <c r="Q507" s="90">
        <v>0.0</v>
      </c>
      <c r="R507" s="90">
        <v>0.0</v>
      </c>
      <c r="S507" s="90">
        <v>0.0</v>
      </c>
      <c r="T507" s="90">
        <v>0.0</v>
      </c>
      <c r="U507" s="90">
        <v>0.0</v>
      </c>
      <c r="V507" s="90">
        <v>0.0</v>
      </c>
      <c r="W507" s="90">
        <v>0.0</v>
      </c>
      <c r="X507" s="90">
        <v>0.0</v>
      </c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>
      <c r="A508" s="90">
        <v>258.0</v>
      </c>
      <c r="B508" s="90" t="s">
        <v>1525</v>
      </c>
      <c r="C508" s="90"/>
      <c r="D508" s="90"/>
      <c r="E508" s="90"/>
      <c r="F508" s="90" t="s">
        <v>18</v>
      </c>
      <c r="G508" s="179">
        <v>37442.0</v>
      </c>
      <c r="H508" s="179"/>
      <c r="I508" s="109"/>
      <c r="J508" s="90"/>
      <c r="K508" s="90"/>
      <c r="L508" s="90">
        <v>0.0</v>
      </c>
      <c r="M508" s="90">
        <v>0.0</v>
      </c>
      <c r="N508" s="90">
        <v>0.0</v>
      </c>
      <c r="O508" s="90">
        <v>0.0</v>
      </c>
      <c r="P508" s="90">
        <v>0.0</v>
      </c>
      <c r="Q508" s="90">
        <v>0.0</v>
      </c>
      <c r="R508" s="90">
        <v>0.0</v>
      </c>
      <c r="S508" s="90">
        <v>0.0</v>
      </c>
      <c r="T508" s="90">
        <v>0.0</v>
      </c>
      <c r="U508" s="90">
        <v>0.0</v>
      </c>
      <c r="V508" s="90">
        <v>0.0</v>
      </c>
      <c r="W508" s="90">
        <v>0.0</v>
      </c>
      <c r="X508" s="90">
        <v>0.0</v>
      </c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>
      <c r="A509" s="90">
        <v>259.0</v>
      </c>
      <c r="B509" s="90" t="s">
        <v>1526</v>
      </c>
      <c r="C509" s="90"/>
      <c r="D509" s="90"/>
      <c r="E509" s="90"/>
      <c r="F509" s="90" t="s">
        <v>18</v>
      </c>
      <c r="G509" s="179">
        <v>31824.0</v>
      </c>
      <c r="H509" s="179"/>
      <c r="I509" s="109"/>
      <c r="J509" s="90"/>
      <c r="K509" s="90"/>
      <c r="L509" s="90">
        <v>0.0</v>
      </c>
      <c r="M509" s="90">
        <v>0.0</v>
      </c>
      <c r="N509" s="90">
        <v>0.0</v>
      </c>
      <c r="O509" s="90">
        <v>0.0</v>
      </c>
      <c r="P509" s="90">
        <v>0.0</v>
      </c>
      <c r="Q509" s="90">
        <v>0.0</v>
      </c>
      <c r="R509" s="90">
        <v>0.0</v>
      </c>
      <c r="S509" s="90">
        <v>0.0</v>
      </c>
      <c r="T509" s="90">
        <v>0.0</v>
      </c>
      <c r="U509" s="90">
        <v>0.0</v>
      </c>
      <c r="V509" s="90">
        <v>0.0</v>
      </c>
      <c r="W509" s="90">
        <v>0.0</v>
      </c>
      <c r="X509" s="90">
        <v>0.0</v>
      </c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>
      <c r="A510" s="90">
        <v>260.0</v>
      </c>
      <c r="B510" s="90" t="s">
        <v>1527</v>
      </c>
      <c r="C510" s="90"/>
      <c r="D510" s="90"/>
      <c r="E510" s="90"/>
      <c r="F510" s="90" t="s">
        <v>18</v>
      </c>
      <c r="G510" s="179">
        <v>30124.0</v>
      </c>
      <c r="H510" s="179"/>
      <c r="I510" s="109"/>
      <c r="J510" s="90"/>
      <c r="K510" s="90"/>
      <c r="L510" s="90">
        <v>0.0</v>
      </c>
      <c r="M510" s="90">
        <v>0.0</v>
      </c>
      <c r="N510" s="90">
        <v>0.0</v>
      </c>
      <c r="O510" s="90">
        <v>0.0</v>
      </c>
      <c r="P510" s="90">
        <v>0.0</v>
      </c>
      <c r="Q510" s="90">
        <v>0.0</v>
      </c>
      <c r="R510" s="90">
        <v>0.0</v>
      </c>
      <c r="S510" s="90">
        <v>0.0</v>
      </c>
      <c r="T510" s="90">
        <v>0.0</v>
      </c>
      <c r="U510" s="90">
        <v>0.0</v>
      </c>
      <c r="V510" s="90">
        <v>0.0</v>
      </c>
      <c r="W510" s="90">
        <v>0.0</v>
      </c>
      <c r="X510" s="90">
        <v>0.0</v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>
      <c r="A511" s="90">
        <v>261.0</v>
      </c>
      <c r="B511" s="90" t="s">
        <v>1528</v>
      </c>
      <c r="C511" s="90"/>
      <c r="D511" s="90"/>
      <c r="E511" s="90"/>
      <c r="F511" s="90" t="s">
        <v>18</v>
      </c>
      <c r="G511" s="179">
        <v>33986.0</v>
      </c>
      <c r="H511" s="179"/>
      <c r="I511" s="109"/>
      <c r="J511" s="90"/>
      <c r="K511" s="90"/>
      <c r="L511" s="90">
        <v>0.0</v>
      </c>
      <c r="M511" s="90">
        <v>0.0</v>
      </c>
      <c r="N511" s="90">
        <v>0.0</v>
      </c>
      <c r="O511" s="90">
        <v>0.0</v>
      </c>
      <c r="P511" s="90">
        <v>0.0</v>
      </c>
      <c r="Q511" s="90">
        <v>0.0</v>
      </c>
      <c r="R511" s="90">
        <v>0.0</v>
      </c>
      <c r="S511" s="90">
        <v>0.0</v>
      </c>
      <c r="T511" s="90">
        <v>0.0</v>
      </c>
      <c r="U511" s="90">
        <v>0.0</v>
      </c>
      <c r="V511" s="90">
        <v>0.0</v>
      </c>
      <c r="W511" s="90">
        <v>0.0</v>
      </c>
      <c r="X511" s="90">
        <v>0.0</v>
      </c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>
      <c r="A512" s="90">
        <v>262.0</v>
      </c>
      <c r="B512" s="90" t="s">
        <v>1529</v>
      </c>
      <c r="C512" s="90"/>
      <c r="D512" s="90"/>
      <c r="E512" s="90"/>
      <c r="F512" s="90" t="s">
        <v>19</v>
      </c>
      <c r="G512" s="179">
        <v>35394.0</v>
      </c>
      <c r="H512" s="179"/>
      <c r="I512" s="109"/>
      <c r="J512" s="90"/>
      <c r="K512" s="90"/>
      <c r="L512" s="90">
        <v>0.0</v>
      </c>
      <c r="M512" s="90">
        <v>0.0</v>
      </c>
      <c r="N512" s="90">
        <v>0.0</v>
      </c>
      <c r="O512" s="90">
        <v>0.0</v>
      </c>
      <c r="P512" s="90">
        <v>0.0</v>
      </c>
      <c r="Q512" s="90">
        <v>0.0</v>
      </c>
      <c r="R512" s="90">
        <v>0.0</v>
      </c>
      <c r="S512" s="90">
        <v>0.0</v>
      </c>
      <c r="T512" s="90">
        <v>0.0</v>
      </c>
      <c r="U512" s="90">
        <v>0.0</v>
      </c>
      <c r="V512" s="90">
        <v>0.0</v>
      </c>
      <c r="W512" s="90">
        <v>0.0</v>
      </c>
      <c r="X512" s="90">
        <v>0.0</v>
      </c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>
      <c r="A513" s="90">
        <v>263.0</v>
      </c>
      <c r="B513" s="90" t="s">
        <v>1530</v>
      </c>
      <c r="C513" s="90"/>
      <c r="D513" s="90"/>
      <c r="E513" s="90"/>
      <c r="F513" s="90" t="s">
        <v>19</v>
      </c>
      <c r="G513" s="179">
        <v>30131.0</v>
      </c>
      <c r="H513" s="179"/>
      <c r="I513" s="109"/>
      <c r="J513" s="90"/>
      <c r="K513" s="90"/>
      <c r="L513" s="90">
        <v>0.0</v>
      </c>
      <c r="M513" s="90">
        <v>0.0</v>
      </c>
      <c r="N513" s="90">
        <v>0.0</v>
      </c>
      <c r="O513" s="90">
        <v>0.0</v>
      </c>
      <c r="P513" s="90">
        <v>0.0</v>
      </c>
      <c r="Q513" s="90">
        <v>0.0</v>
      </c>
      <c r="R513" s="90">
        <v>0.0</v>
      </c>
      <c r="S513" s="90">
        <v>0.0</v>
      </c>
      <c r="T513" s="90">
        <v>0.0</v>
      </c>
      <c r="U513" s="90">
        <v>0.0</v>
      </c>
      <c r="V513" s="90">
        <v>0.0</v>
      </c>
      <c r="W513" s="90">
        <v>0.0</v>
      </c>
      <c r="X513" s="90">
        <v>0.0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>
      <c r="A514" s="90">
        <v>264.0</v>
      </c>
      <c r="B514" s="90" t="s">
        <v>1531</v>
      </c>
      <c r="C514" s="90"/>
      <c r="D514" s="90"/>
      <c r="E514" s="90"/>
      <c r="F514" s="90" t="s">
        <v>18</v>
      </c>
      <c r="G514" s="179"/>
      <c r="H514" s="179"/>
      <c r="I514" s="109"/>
      <c r="J514" s="90"/>
      <c r="K514" s="90"/>
      <c r="L514" s="90">
        <v>0.0</v>
      </c>
      <c r="M514" s="90">
        <v>0.0</v>
      </c>
      <c r="N514" s="90">
        <v>0.0</v>
      </c>
      <c r="O514" s="90">
        <v>0.0</v>
      </c>
      <c r="P514" s="90">
        <v>0.0</v>
      </c>
      <c r="Q514" s="90">
        <v>0.0</v>
      </c>
      <c r="R514" s="90">
        <v>0.0</v>
      </c>
      <c r="S514" s="90">
        <v>0.0</v>
      </c>
      <c r="T514" s="90">
        <v>0.0</v>
      </c>
      <c r="U514" s="90">
        <v>0.0</v>
      </c>
      <c r="V514" s="90">
        <v>0.0</v>
      </c>
      <c r="W514" s="90">
        <v>0.0</v>
      </c>
      <c r="X514" s="90">
        <v>0.0</v>
      </c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>
      <c r="A515" s="90">
        <v>265.0</v>
      </c>
      <c r="B515" s="90" t="s">
        <v>1532</v>
      </c>
      <c r="C515" s="90"/>
      <c r="D515" s="90"/>
      <c r="E515" s="90"/>
      <c r="F515" s="90" t="s">
        <v>19</v>
      </c>
      <c r="G515" s="179"/>
      <c r="H515" s="179"/>
      <c r="I515" s="109"/>
      <c r="J515" s="90"/>
      <c r="K515" s="90"/>
      <c r="L515" s="90">
        <v>0.0</v>
      </c>
      <c r="M515" s="90">
        <v>0.0</v>
      </c>
      <c r="N515" s="90">
        <v>0.0</v>
      </c>
      <c r="O515" s="90">
        <v>0.0</v>
      </c>
      <c r="P515" s="90">
        <v>0.0</v>
      </c>
      <c r="Q515" s="90">
        <v>0.0</v>
      </c>
      <c r="R515" s="90">
        <v>0.0</v>
      </c>
      <c r="S515" s="90">
        <v>0.0</v>
      </c>
      <c r="T515" s="90">
        <v>0.0</v>
      </c>
      <c r="U515" s="90">
        <v>0.0</v>
      </c>
      <c r="V515" s="90">
        <v>0.0</v>
      </c>
      <c r="W515" s="90">
        <v>0.0</v>
      </c>
      <c r="X515" s="90">
        <v>0.0</v>
      </c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>
      <c r="A516" s="90">
        <v>266.0</v>
      </c>
      <c r="B516" s="90" t="s">
        <v>1533</v>
      </c>
      <c r="C516" s="90"/>
      <c r="D516" s="90"/>
      <c r="E516" s="90"/>
      <c r="F516" s="90" t="s">
        <v>18</v>
      </c>
      <c r="G516" s="179"/>
      <c r="H516" s="179"/>
      <c r="I516" s="109"/>
      <c r="J516" s="90"/>
      <c r="K516" s="90"/>
      <c r="L516" s="90">
        <v>0.0</v>
      </c>
      <c r="M516" s="90">
        <v>0.0</v>
      </c>
      <c r="N516" s="90">
        <v>0.0</v>
      </c>
      <c r="O516" s="90">
        <v>0.0</v>
      </c>
      <c r="P516" s="90">
        <v>0.0</v>
      </c>
      <c r="Q516" s="90">
        <v>0.0</v>
      </c>
      <c r="R516" s="90">
        <v>0.0</v>
      </c>
      <c r="S516" s="90">
        <v>0.0</v>
      </c>
      <c r="T516" s="90">
        <v>0.0</v>
      </c>
      <c r="U516" s="90">
        <v>0.0</v>
      </c>
      <c r="V516" s="90">
        <v>0.0</v>
      </c>
      <c r="W516" s="90">
        <v>0.0</v>
      </c>
      <c r="X516" s="90">
        <v>0.0</v>
      </c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>
      <c r="A517" s="90">
        <v>267.0</v>
      </c>
      <c r="B517" s="90" t="s">
        <v>1534</v>
      </c>
      <c r="C517" s="90"/>
      <c r="D517" s="90"/>
      <c r="E517" s="90"/>
      <c r="F517" s="90" t="s">
        <v>18</v>
      </c>
      <c r="G517" s="179"/>
      <c r="H517" s="179"/>
      <c r="I517" s="109"/>
      <c r="J517" s="90"/>
      <c r="K517" s="90"/>
      <c r="L517" s="90">
        <v>0.0</v>
      </c>
      <c r="M517" s="90">
        <v>0.0</v>
      </c>
      <c r="N517" s="90">
        <v>0.0</v>
      </c>
      <c r="O517" s="90">
        <v>0.0</v>
      </c>
      <c r="P517" s="90">
        <v>0.0</v>
      </c>
      <c r="Q517" s="90">
        <v>0.0</v>
      </c>
      <c r="R517" s="90">
        <v>0.0</v>
      </c>
      <c r="S517" s="90">
        <v>0.0</v>
      </c>
      <c r="T517" s="90">
        <v>0.0</v>
      </c>
      <c r="U517" s="90">
        <v>0.0</v>
      </c>
      <c r="V517" s="90">
        <v>0.0</v>
      </c>
      <c r="W517" s="90">
        <v>0.0</v>
      </c>
      <c r="X517" s="90">
        <v>0.0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>
      <c r="A518" s="90">
        <v>268.0</v>
      </c>
      <c r="B518" s="90" t="s">
        <v>1535</v>
      </c>
      <c r="C518" s="90"/>
      <c r="D518" s="90"/>
      <c r="E518" s="90"/>
      <c r="F518" s="90" t="s">
        <v>18</v>
      </c>
      <c r="G518" s="179">
        <v>40101.0</v>
      </c>
      <c r="H518" s="179"/>
      <c r="I518" s="109"/>
      <c r="J518" s="90"/>
      <c r="K518" s="90"/>
      <c r="L518" s="90">
        <v>0.0</v>
      </c>
      <c r="M518" s="90">
        <v>0.0</v>
      </c>
      <c r="N518" s="90">
        <v>0.0</v>
      </c>
      <c r="O518" s="90">
        <v>0.0</v>
      </c>
      <c r="P518" s="90">
        <v>0.0</v>
      </c>
      <c r="Q518" s="90">
        <v>0.0</v>
      </c>
      <c r="R518" s="90">
        <v>0.0</v>
      </c>
      <c r="S518" s="90">
        <v>0.0</v>
      </c>
      <c r="T518" s="90">
        <v>0.0</v>
      </c>
      <c r="U518" s="90">
        <v>0.0</v>
      </c>
      <c r="V518" s="90">
        <v>0.0</v>
      </c>
      <c r="W518" s="90">
        <v>0.0</v>
      </c>
      <c r="X518" s="90">
        <v>0.0</v>
      </c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>
      <c r="A519" s="90">
        <v>269.0</v>
      </c>
      <c r="B519" s="90" t="s">
        <v>1536</v>
      </c>
      <c r="C519" s="90"/>
      <c r="D519" s="90"/>
      <c r="E519" s="90"/>
      <c r="F519" s="90" t="s">
        <v>19</v>
      </c>
      <c r="G519" s="179">
        <v>40120.0</v>
      </c>
      <c r="H519" s="179"/>
      <c r="I519" s="109"/>
      <c r="J519" s="90"/>
      <c r="K519" s="90"/>
      <c r="L519" s="90">
        <v>0.0</v>
      </c>
      <c r="M519" s="90">
        <v>0.0</v>
      </c>
      <c r="N519" s="90">
        <v>0.0</v>
      </c>
      <c r="O519" s="90">
        <v>0.0</v>
      </c>
      <c r="P519" s="90">
        <v>0.0</v>
      </c>
      <c r="Q519" s="90">
        <v>0.0</v>
      </c>
      <c r="R519" s="90">
        <v>0.0</v>
      </c>
      <c r="S519" s="90">
        <v>0.0</v>
      </c>
      <c r="T519" s="90">
        <v>0.0</v>
      </c>
      <c r="U519" s="90">
        <v>0.0</v>
      </c>
      <c r="V519" s="90">
        <v>0.0</v>
      </c>
      <c r="W519" s="90">
        <v>0.0</v>
      </c>
      <c r="X519" s="90">
        <v>0.0</v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>
      <c r="A520" s="90">
        <v>270.0</v>
      </c>
      <c r="B520" s="90" t="s">
        <v>1537</v>
      </c>
      <c r="C520" s="90"/>
      <c r="D520" s="90"/>
      <c r="E520" s="90"/>
      <c r="F520" s="90" t="s">
        <v>18</v>
      </c>
      <c r="G520" s="179">
        <v>39623.0</v>
      </c>
      <c r="H520" s="179"/>
      <c r="I520" s="109"/>
      <c r="J520" s="90"/>
      <c r="K520" s="90"/>
      <c r="L520" s="90">
        <v>0.0</v>
      </c>
      <c r="M520" s="90">
        <v>0.0</v>
      </c>
      <c r="N520" s="90">
        <v>0.0</v>
      </c>
      <c r="O520" s="90">
        <v>0.0</v>
      </c>
      <c r="P520" s="90">
        <v>0.0</v>
      </c>
      <c r="Q520" s="90">
        <v>0.0</v>
      </c>
      <c r="R520" s="90">
        <v>0.0</v>
      </c>
      <c r="S520" s="90">
        <v>0.0</v>
      </c>
      <c r="T520" s="90">
        <v>0.0</v>
      </c>
      <c r="U520" s="90">
        <v>0.0</v>
      </c>
      <c r="V520" s="90">
        <v>0.0</v>
      </c>
      <c r="W520" s="90">
        <v>0.0</v>
      </c>
      <c r="X520" s="90">
        <v>0.0</v>
      </c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>
      <c r="A521" s="90">
        <v>271.0</v>
      </c>
      <c r="B521" s="90" t="s">
        <v>1538</v>
      </c>
      <c r="C521" s="90"/>
      <c r="D521" s="90"/>
      <c r="E521" s="90"/>
      <c r="F521" s="90" t="s">
        <v>18</v>
      </c>
      <c r="G521" s="179">
        <v>39573.0</v>
      </c>
      <c r="H521" s="179"/>
      <c r="I521" s="109"/>
      <c r="J521" s="90"/>
      <c r="K521" s="90"/>
      <c r="L521" s="90">
        <v>0.0</v>
      </c>
      <c r="M521" s="90">
        <v>0.0</v>
      </c>
      <c r="N521" s="90">
        <v>0.0</v>
      </c>
      <c r="O521" s="90">
        <v>0.0</v>
      </c>
      <c r="P521" s="90">
        <v>0.0</v>
      </c>
      <c r="Q521" s="90">
        <v>0.0</v>
      </c>
      <c r="R521" s="90">
        <v>0.0</v>
      </c>
      <c r="S521" s="90">
        <v>0.0</v>
      </c>
      <c r="T521" s="90">
        <v>0.0</v>
      </c>
      <c r="U521" s="90">
        <v>0.0</v>
      </c>
      <c r="V521" s="90">
        <v>0.0</v>
      </c>
      <c r="W521" s="90">
        <v>0.0</v>
      </c>
      <c r="X521" s="90">
        <v>0.0</v>
      </c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>
      <c r="A522" s="90">
        <v>272.0</v>
      </c>
      <c r="B522" s="90" t="s">
        <v>1539</v>
      </c>
      <c r="C522" s="90"/>
      <c r="D522" s="90"/>
      <c r="E522" s="90"/>
      <c r="F522" s="90" t="s">
        <v>19</v>
      </c>
      <c r="G522" s="179">
        <v>39684.0</v>
      </c>
      <c r="H522" s="179"/>
      <c r="I522" s="109"/>
      <c r="J522" s="90"/>
      <c r="K522" s="90"/>
      <c r="L522" s="90">
        <v>0.0</v>
      </c>
      <c r="M522" s="90">
        <v>0.0</v>
      </c>
      <c r="N522" s="90">
        <v>0.0</v>
      </c>
      <c r="O522" s="90">
        <v>0.0</v>
      </c>
      <c r="P522" s="90">
        <v>0.0</v>
      </c>
      <c r="Q522" s="90">
        <v>0.0</v>
      </c>
      <c r="R522" s="90">
        <v>0.0</v>
      </c>
      <c r="S522" s="90">
        <v>0.0</v>
      </c>
      <c r="T522" s="90">
        <v>0.0</v>
      </c>
      <c r="U522" s="90">
        <v>0.0</v>
      </c>
      <c r="V522" s="90">
        <v>0.0</v>
      </c>
      <c r="W522" s="90">
        <v>0.0</v>
      </c>
      <c r="X522" s="90">
        <v>0.0</v>
      </c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>
      <c r="A523" s="90">
        <v>273.0</v>
      </c>
      <c r="B523" s="90" t="s">
        <v>1540</v>
      </c>
      <c r="C523" s="90"/>
      <c r="D523" s="90"/>
      <c r="E523" s="90"/>
      <c r="F523" s="90" t="s">
        <v>19</v>
      </c>
      <c r="G523" s="179">
        <v>39718.0</v>
      </c>
      <c r="H523" s="179"/>
      <c r="I523" s="109"/>
      <c r="J523" s="90"/>
      <c r="K523" s="90"/>
      <c r="L523" s="90">
        <v>0.0</v>
      </c>
      <c r="M523" s="90">
        <v>0.0</v>
      </c>
      <c r="N523" s="90">
        <v>0.0</v>
      </c>
      <c r="O523" s="90">
        <v>0.0</v>
      </c>
      <c r="P523" s="90">
        <v>0.0</v>
      </c>
      <c r="Q523" s="90">
        <v>0.0</v>
      </c>
      <c r="R523" s="90">
        <v>0.0</v>
      </c>
      <c r="S523" s="90">
        <v>0.0</v>
      </c>
      <c r="T523" s="90">
        <v>0.0</v>
      </c>
      <c r="U523" s="90">
        <v>0.0</v>
      </c>
      <c r="V523" s="90">
        <v>0.0</v>
      </c>
      <c r="W523" s="90">
        <v>0.0</v>
      </c>
      <c r="X523" s="90">
        <v>0.0</v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>
      <c r="A524" s="90">
        <v>274.0</v>
      </c>
      <c r="B524" s="90" t="s">
        <v>1541</v>
      </c>
      <c r="C524" s="90"/>
      <c r="D524" s="90"/>
      <c r="E524" s="90"/>
      <c r="F524" s="90" t="s">
        <v>19</v>
      </c>
      <c r="G524" s="179">
        <v>39677.0</v>
      </c>
      <c r="H524" s="179"/>
      <c r="I524" s="109"/>
      <c r="J524" s="90"/>
      <c r="K524" s="90"/>
      <c r="L524" s="90">
        <v>0.0</v>
      </c>
      <c r="M524" s="90">
        <v>0.0</v>
      </c>
      <c r="N524" s="90">
        <v>0.0</v>
      </c>
      <c r="O524" s="90">
        <v>0.0</v>
      </c>
      <c r="P524" s="90">
        <v>0.0</v>
      </c>
      <c r="Q524" s="90">
        <v>0.0</v>
      </c>
      <c r="R524" s="90">
        <v>0.0</v>
      </c>
      <c r="S524" s="90">
        <v>0.0</v>
      </c>
      <c r="T524" s="90">
        <v>0.0</v>
      </c>
      <c r="U524" s="90">
        <v>0.0</v>
      </c>
      <c r="V524" s="90">
        <v>0.0</v>
      </c>
      <c r="W524" s="90">
        <v>0.0</v>
      </c>
      <c r="X524" s="90">
        <v>0.0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>
      <c r="A525" s="90">
        <v>275.0</v>
      </c>
      <c r="B525" s="90" t="s">
        <v>1542</v>
      </c>
      <c r="C525" s="90"/>
      <c r="D525" s="90"/>
      <c r="E525" s="90"/>
      <c r="F525" s="90" t="s">
        <v>18</v>
      </c>
      <c r="G525" s="179">
        <v>39321.0</v>
      </c>
      <c r="H525" s="179"/>
      <c r="I525" s="109"/>
      <c r="J525" s="90"/>
      <c r="K525" s="90"/>
      <c r="L525" s="90">
        <v>0.0</v>
      </c>
      <c r="M525" s="90">
        <v>0.0</v>
      </c>
      <c r="N525" s="90">
        <v>0.0</v>
      </c>
      <c r="O525" s="90">
        <v>0.0</v>
      </c>
      <c r="P525" s="90">
        <v>0.0</v>
      </c>
      <c r="Q525" s="90">
        <v>0.0</v>
      </c>
      <c r="R525" s="90">
        <v>0.0</v>
      </c>
      <c r="S525" s="90">
        <v>0.0</v>
      </c>
      <c r="T525" s="90">
        <v>0.0</v>
      </c>
      <c r="U525" s="90">
        <v>0.0</v>
      </c>
      <c r="V525" s="90">
        <v>0.0</v>
      </c>
      <c r="W525" s="90">
        <v>0.0</v>
      </c>
      <c r="X525" s="90">
        <v>0.0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>
      <c r="A526" s="90">
        <v>276.0</v>
      </c>
      <c r="B526" s="90" t="s">
        <v>1543</v>
      </c>
      <c r="C526" s="90"/>
      <c r="D526" s="90"/>
      <c r="E526" s="90"/>
      <c r="F526" s="90" t="s">
        <v>18</v>
      </c>
      <c r="G526" s="179">
        <v>39432.0</v>
      </c>
      <c r="H526" s="179"/>
      <c r="I526" s="109"/>
      <c r="J526" s="90"/>
      <c r="K526" s="90"/>
      <c r="L526" s="90">
        <v>0.0</v>
      </c>
      <c r="M526" s="90">
        <v>0.0</v>
      </c>
      <c r="N526" s="90">
        <v>0.0</v>
      </c>
      <c r="O526" s="90">
        <v>0.0</v>
      </c>
      <c r="P526" s="90">
        <v>0.0</v>
      </c>
      <c r="Q526" s="90">
        <v>0.0</v>
      </c>
      <c r="R526" s="90">
        <v>0.0</v>
      </c>
      <c r="S526" s="90">
        <v>0.0</v>
      </c>
      <c r="T526" s="90">
        <v>0.0</v>
      </c>
      <c r="U526" s="90">
        <v>0.0</v>
      </c>
      <c r="V526" s="90">
        <v>0.0</v>
      </c>
      <c r="W526" s="90">
        <v>0.0</v>
      </c>
      <c r="X526" s="90">
        <v>0.0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>
      <c r="A527" s="90">
        <v>277.0</v>
      </c>
      <c r="B527" s="90" t="s">
        <v>1544</v>
      </c>
      <c r="C527" s="90"/>
      <c r="D527" s="90"/>
      <c r="E527" s="90"/>
      <c r="F527" s="90" t="s">
        <v>18</v>
      </c>
      <c r="G527" s="179">
        <v>39330.0</v>
      </c>
      <c r="H527" s="179"/>
      <c r="I527" s="109"/>
      <c r="J527" s="90"/>
      <c r="K527" s="90"/>
      <c r="L527" s="90">
        <v>0.0</v>
      </c>
      <c r="M527" s="90">
        <v>0.0</v>
      </c>
      <c r="N527" s="90">
        <v>0.0</v>
      </c>
      <c r="O527" s="90">
        <v>0.0</v>
      </c>
      <c r="P527" s="90">
        <v>0.0</v>
      </c>
      <c r="Q527" s="90">
        <v>0.0</v>
      </c>
      <c r="R527" s="90">
        <v>0.0</v>
      </c>
      <c r="S527" s="90">
        <v>0.0</v>
      </c>
      <c r="T527" s="90">
        <v>0.0</v>
      </c>
      <c r="U527" s="90">
        <v>0.0</v>
      </c>
      <c r="V527" s="90">
        <v>0.0</v>
      </c>
      <c r="W527" s="90">
        <v>0.0</v>
      </c>
      <c r="X527" s="90">
        <v>0.0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>
      <c r="A528" s="90">
        <v>278.0</v>
      </c>
      <c r="B528" s="90" t="s">
        <v>1545</v>
      </c>
      <c r="C528" s="90"/>
      <c r="D528" s="90"/>
      <c r="E528" s="90"/>
      <c r="F528" s="90" t="s">
        <v>18</v>
      </c>
      <c r="G528" s="179">
        <v>30042.0</v>
      </c>
      <c r="H528" s="179"/>
      <c r="I528" s="109"/>
      <c r="J528" s="90"/>
      <c r="K528" s="90"/>
      <c r="L528" s="90">
        <v>0.0</v>
      </c>
      <c r="M528" s="90">
        <v>0.0</v>
      </c>
      <c r="N528" s="90">
        <v>0.0</v>
      </c>
      <c r="O528" s="90">
        <v>0.0</v>
      </c>
      <c r="P528" s="90">
        <v>0.0</v>
      </c>
      <c r="Q528" s="90">
        <v>0.0</v>
      </c>
      <c r="R528" s="90">
        <v>0.0</v>
      </c>
      <c r="S528" s="90">
        <v>0.0</v>
      </c>
      <c r="T528" s="90">
        <v>0.0</v>
      </c>
      <c r="U528" s="90">
        <v>0.0</v>
      </c>
      <c r="V528" s="90">
        <v>0.0</v>
      </c>
      <c r="W528" s="90">
        <v>0.0</v>
      </c>
      <c r="X528" s="90">
        <v>0.0</v>
      </c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>
      <c r="A529" s="90">
        <v>279.0</v>
      </c>
      <c r="B529" s="90" t="s">
        <v>1324</v>
      </c>
      <c r="C529" s="90"/>
      <c r="D529" s="90"/>
      <c r="E529" s="90"/>
      <c r="F529" s="90" t="s">
        <v>19</v>
      </c>
      <c r="G529" s="179">
        <v>30807.0</v>
      </c>
      <c r="H529" s="179"/>
      <c r="I529" s="109"/>
      <c r="J529" s="90"/>
      <c r="K529" s="90"/>
      <c r="L529" s="90">
        <v>0.0</v>
      </c>
      <c r="M529" s="90">
        <v>0.0</v>
      </c>
      <c r="N529" s="90">
        <v>0.0</v>
      </c>
      <c r="O529" s="90">
        <v>0.0</v>
      </c>
      <c r="P529" s="90">
        <v>0.0</v>
      </c>
      <c r="Q529" s="90">
        <v>0.0</v>
      </c>
      <c r="R529" s="90">
        <v>0.0</v>
      </c>
      <c r="S529" s="90">
        <v>0.0</v>
      </c>
      <c r="T529" s="90">
        <v>0.0</v>
      </c>
      <c r="U529" s="90">
        <v>0.0</v>
      </c>
      <c r="V529" s="90">
        <v>0.0</v>
      </c>
      <c r="W529" s="90">
        <v>0.0</v>
      </c>
      <c r="X529" s="90">
        <v>0.0</v>
      </c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>
      <c r="A530" s="90">
        <v>280.0</v>
      </c>
      <c r="B530" s="90" t="s">
        <v>1546</v>
      </c>
      <c r="C530" s="90"/>
      <c r="D530" s="90"/>
      <c r="E530" s="90"/>
      <c r="F530" s="90" t="s">
        <v>18</v>
      </c>
      <c r="G530" s="179">
        <v>38557.0</v>
      </c>
      <c r="H530" s="179"/>
      <c r="I530" s="109"/>
      <c r="J530" s="90"/>
      <c r="K530" s="90"/>
      <c r="L530" s="90">
        <v>0.0</v>
      </c>
      <c r="M530" s="90">
        <v>0.0</v>
      </c>
      <c r="N530" s="90">
        <v>0.0</v>
      </c>
      <c r="O530" s="90">
        <v>0.0</v>
      </c>
      <c r="P530" s="90">
        <v>0.0</v>
      </c>
      <c r="Q530" s="90">
        <v>0.0</v>
      </c>
      <c r="R530" s="90">
        <v>0.0</v>
      </c>
      <c r="S530" s="90">
        <v>0.0</v>
      </c>
      <c r="T530" s="90">
        <v>0.0</v>
      </c>
      <c r="U530" s="90">
        <v>0.0</v>
      </c>
      <c r="V530" s="90">
        <v>0.0</v>
      </c>
      <c r="W530" s="90">
        <v>0.0</v>
      </c>
      <c r="X530" s="90">
        <v>0.0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>
      <c r="A531" s="90">
        <v>281.0</v>
      </c>
      <c r="B531" s="90" t="s">
        <v>1547</v>
      </c>
      <c r="C531" s="90"/>
      <c r="D531" s="90"/>
      <c r="E531" s="90"/>
      <c r="F531" s="90" t="s">
        <v>19</v>
      </c>
      <c r="G531" s="179">
        <v>31548.0</v>
      </c>
      <c r="H531" s="179"/>
      <c r="I531" s="109"/>
      <c r="J531" s="90"/>
      <c r="K531" s="90"/>
      <c r="L531" s="90">
        <v>0.0</v>
      </c>
      <c r="M531" s="90">
        <v>0.0</v>
      </c>
      <c r="N531" s="90">
        <v>0.0</v>
      </c>
      <c r="O531" s="90">
        <v>0.0</v>
      </c>
      <c r="P531" s="90">
        <v>0.0</v>
      </c>
      <c r="Q531" s="90">
        <v>0.0</v>
      </c>
      <c r="R531" s="90">
        <v>0.0</v>
      </c>
      <c r="S531" s="90">
        <v>0.0</v>
      </c>
      <c r="T531" s="90">
        <v>0.0</v>
      </c>
      <c r="U531" s="90">
        <v>0.0</v>
      </c>
      <c r="V531" s="90">
        <v>0.0</v>
      </c>
      <c r="W531" s="90">
        <v>0.0</v>
      </c>
      <c r="X531" s="90">
        <v>0.0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>
      <c r="A532" s="90">
        <v>282.0</v>
      </c>
      <c r="B532" s="90" t="s">
        <v>1548</v>
      </c>
      <c r="C532" s="90"/>
      <c r="D532" s="90"/>
      <c r="E532" s="90"/>
      <c r="F532" s="90" t="s">
        <v>19</v>
      </c>
      <c r="G532" s="179">
        <v>36829.0</v>
      </c>
      <c r="H532" s="179"/>
      <c r="I532" s="109"/>
      <c r="J532" s="90"/>
      <c r="K532" s="90"/>
      <c r="L532" s="90">
        <v>0.0</v>
      </c>
      <c r="M532" s="90">
        <v>0.0</v>
      </c>
      <c r="N532" s="90">
        <v>0.0</v>
      </c>
      <c r="O532" s="90">
        <v>0.0</v>
      </c>
      <c r="P532" s="90">
        <v>0.0</v>
      </c>
      <c r="Q532" s="90">
        <v>0.0</v>
      </c>
      <c r="R532" s="90">
        <v>0.0</v>
      </c>
      <c r="S532" s="90">
        <v>0.0</v>
      </c>
      <c r="T532" s="90">
        <v>0.0</v>
      </c>
      <c r="U532" s="90">
        <v>0.0</v>
      </c>
      <c r="V532" s="90">
        <v>0.0</v>
      </c>
      <c r="W532" s="90">
        <v>0.0</v>
      </c>
      <c r="X532" s="90">
        <v>0.0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>
      <c r="A533" s="90">
        <v>283.0</v>
      </c>
      <c r="B533" s="90" t="s">
        <v>1549</v>
      </c>
      <c r="C533" s="90"/>
      <c r="D533" s="90"/>
      <c r="E533" s="90"/>
      <c r="F533" s="90" t="s">
        <v>18</v>
      </c>
      <c r="G533" s="179">
        <v>37775.0</v>
      </c>
      <c r="H533" s="179"/>
      <c r="I533" s="109"/>
      <c r="J533" s="90"/>
      <c r="K533" s="90"/>
      <c r="L533" s="90">
        <v>0.0</v>
      </c>
      <c r="M533" s="90">
        <v>0.0</v>
      </c>
      <c r="N533" s="90">
        <v>0.0</v>
      </c>
      <c r="O533" s="90">
        <v>0.0</v>
      </c>
      <c r="P533" s="90">
        <v>0.0</v>
      </c>
      <c r="Q533" s="90">
        <v>0.0</v>
      </c>
      <c r="R533" s="90">
        <v>0.0</v>
      </c>
      <c r="S533" s="90">
        <v>0.0</v>
      </c>
      <c r="T533" s="90">
        <v>0.0</v>
      </c>
      <c r="U533" s="90">
        <v>0.0</v>
      </c>
      <c r="V533" s="90">
        <v>0.0</v>
      </c>
      <c r="W533" s="90">
        <v>0.0</v>
      </c>
      <c r="X533" s="90">
        <v>0.0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>
      <c r="A534" s="90">
        <v>284.0</v>
      </c>
      <c r="B534" s="90" t="s">
        <v>1550</v>
      </c>
      <c r="C534" s="90"/>
      <c r="D534" s="90"/>
      <c r="E534" s="90"/>
      <c r="F534" s="90" t="s">
        <v>19</v>
      </c>
      <c r="G534" s="179">
        <v>23543.0</v>
      </c>
      <c r="H534" s="179"/>
      <c r="I534" s="109"/>
      <c r="J534" s="90"/>
      <c r="K534" s="90"/>
      <c r="L534" s="90">
        <v>0.0</v>
      </c>
      <c r="M534" s="90">
        <v>0.0</v>
      </c>
      <c r="N534" s="90">
        <v>0.0</v>
      </c>
      <c r="O534" s="90">
        <v>0.0</v>
      </c>
      <c r="P534" s="90">
        <v>0.0</v>
      </c>
      <c r="Q534" s="90">
        <v>0.0</v>
      </c>
      <c r="R534" s="90">
        <v>0.0</v>
      </c>
      <c r="S534" s="90">
        <v>0.0</v>
      </c>
      <c r="T534" s="90">
        <v>0.0</v>
      </c>
      <c r="U534" s="90">
        <v>0.0</v>
      </c>
      <c r="V534" s="90">
        <v>0.0</v>
      </c>
      <c r="W534" s="90">
        <v>0.0</v>
      </c>
      <c r="X534" s="90">
        <v>0.0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>
      <c r="A535" s="90">
        <v>285.0</v>
      </c>
      <c r="B535" s="90" t="s">
        <v>1551</v>
      </c>
      <c r="C535" s="90"/>
      <c r="D535" s="90"/>
      <c r="E535" s="90"/>
      <c r="F535" s="90" t="s">
        <v>18</v>
      </c>
      <c r="G535" s="179">
        <v>29791.0</v>
      </c>
      <c r="H535" s="179"/>
      <c r="I535" s="109"/>
      <c r="J535" s="90"/>
      <c r="K535" s="90"/>
      <c r="L535" s="90">
        <v>0.0</v>
      </c>
      <c r="M535" s="90">
        <v>0.0</v>
      </c>
      <c r="N535" s="90">
        <v>0.0</v>
      </c>
      <c r="O535" s="90">
        <v>0.0</v>
      </c>
      <c r="P535" s="90">
        <v>0.0</v>
      </c>
      <c r="Q535" s="90">
        <v>0.0</v>
      </c>
      <c r="R535" s="90">
        <v>0.0</v>
      </c>
      <c r="S535" s="90">
        <v>0.0</v>
      </c>
      <c r="T535" s="90">
        <v>0.0</v>
      </c>
      <c r="U535" s="90">
        <v>0.0</v>
      </c>
      <c r="V535" s="90">
        <v>0.0</v>
      </c>
      <c r="W535" s="90">
        <v>0.0</v>
      </c>
      <c r="X535" s="90">
        <v>0.0</v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>
      <c r="A536" s="90">
        <v>286.0</v>
      </c>
      <c r="B536" s="90" t="s">
        <v>1552</v>
      </c>
      <c r="C536" s="90"/>
      <c r="D536" s="90"/>
      <c r="E536" s="90"/>
      <c r="F536" s="90" t="s">
        <v>19</v>
      </c>
      <c r="G536" s="179">
        <v>31358.0</v>
      </c>
      <c r="H536" s="179"/>
      <c r="I536" s="109"/>
      <c r="J536" s="90"/>
      <c r="K536" s="90"/>
      <c r="L536" s="90">
        <v>0.0</v>
      </c>
      <c r="M536" s="90">
        <v>0.0</v>
      </c>
      <c r="N536" s="90">
        <v>0.0</v>
      </c>
      <c r="O536" s="90">
        <v>0.0</v>
      </c>
      <c r="P536" s="90">
        <v>0.0</v>
      </c>
      <c r="Q536" s="90">
        <v>0.0</v>
      </c>
      <c r="R536" s="90">
        <v>0.0</v>
      </c>
      <c r="S536" s="90">
        <v>0.0</v>
      </c>
      <c r="T536" s="90">
        <v>0.0</v>
      </c>
      <c r="U536" s="90">
        <v>0.0</v>
      </c>
      <c r="V536" s="90">
        <v>0.0</v>
      </c>
      <c r="W536" s="90">
        <v>0.0</v>
      </c>
      <c r="X536" s="90">
        <v>0.0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>
      <c r="A537" s="90">
        <v>287.0</v>
      </c>
      <c r="B537" s="90" t="s">
        <v>991</v>
      </c>
      <c r="C537" s="90"/>
      <c r="D537" s="90"/>
      <c r="E537" s="90"/>
      <c r="F537" s="90" t="s">
        <v>18</v>
      </c>
      <c r="G537" s="179">
        <v>34692.0</v>
      </c>
      <c r="H537" s="179"/>
      <c r="I537" s="109"/>
      <c r="J537" s="90"/>
      <c r="K537" s="90"/>
      <c r="L537" s="90">
        <v>0.0</v>
      </c>
      <c r="M537" s="90">
        <v>0.0</v>
      </c>
      <c r="N537" s="90">
        <v>0.0</v>
      </c>
      <c r="O537" s="90">
        <v>0.0</v>
      </c>
      <c r="P537" s="90">
        <v>0.0</v>
      </c>
      <c r="Q537" s="90">
        <v>0.0</v>
      </c>
      <c r="R537" s="90">
        <v>0.0</v>
      </c>
      <c r="S537" s="90">
        <v>0.0</v>
      </c>
      <c r="T537" s="90">
        <v>0.0</v>
      </c>
      <c r="U537" s="90">
        <v>0.0</v>
      </c>
      <c r="V537" s="90">
        <v>0.0</v>
      </c>
      <c r="W537" s="90">
        <v>0.0</v>
      </c>
      <c r="X537" s="90">
        <v>0.0</v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>
      <c r="A538" s="90">
        <v>288.0</v>
      </c>
      <c r="B538" s="90" t="s">
        <v>990</v>
      </c>
      <c r="C538" s="90"/>
      <c r="D538" s="90"/>
      <c r="E538" s="90"/>
      <c r="F538" s="90" t="s">
        <v>19</v>
      </c>
      <c r="G538" s="179">
        <v>35460.0</v>
      </c>
      <c r="H538" s="179"/>
      <c r="I538" s="109"/>
      <c r="J538" s="90"/>
      <c r="K538" s="90"/>
      <c r="L538" s="90">
        <v>0.0</v>
      </c>
      <c r="M538" s="90">
        <v>0.0</v>
      </c>
      <c r="N538" s="90">
        <v>0.0</v>
      </c>
      <c r="O538" s="90">
        <v>0.0</v>
      </c>
      <c r="P538" s="90">
        <v>0.0</v>
      </c>
      <c r="Q538" s="90">
        <v>0.0</v>
      </c>
      <c r="R538" s="90">
        <v>0.0</v>
      </c>
      <c r="S538" s="90">
        <v>0.0</v>
      </c>
      <c r="T538" s="90">
        <v>0.0</v>
      </c>
      <c r="U538" s="90">
        <v>0.0</v>
      </c>
      <c r="V538" s="90">
        <v>0.0</v>
      </c>
      <c r="W538" s="90">
        <v>0.0</v>
      </c>
      <c r="X538" s="90">
        <v>0.0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>
      <c r="A539" s="90">
        <v>289.0</v>
      </c>
      <c r="B539" s="90" t="s">
        <v>1553</v>
      </c>
      <c r="C539" s="90"/>
      <c r="D539" s="90"/>
      <c r="E539" s="90"/>
      <c r="F539" s="90" t="s">
        <v>19</v>
      </c>
      <c r="G539" s="179">
        <v>30142.0</v>
      </c>
      <c r="H539" s="179"/>
      <c r="I539" s="109"/>
      <c r="J539" s="90"/>
      <c r="K539" s="90"/>
      <c r="L539" s="90">
        <v>0.0</v>
      </c>
      <c r="M539" s="90">
        <v>0.0</v>
      </c>
      <c r="N539" s="90">
        <v>0.0</v>
      </c>
      <c r="O539" s="90">
        <v>0.0</v>
      </c>
      <c r="P539" s="90">
        <v>0.0</v>
      </c>
      <c r="Q539" s="90">
        <v>0.0</v>
      </c>
      <c r="R539" s="90">
        <v>0.0</v>
      </c>
      <c r="S539" s="90">
        <v>0.0</v>
      </c>
      <c r="T539" s="90">
        <v>0.0</v>
      </c>
      <c r="U539" s="90">
        <v>0.0</v>
      </c>
      <c r="V539" s="90">
        <v>0.0</v>
      </c>
      <c r="W539" s="90">
        <v>0.0</v>
      </c>
      <c r="X539" s="90">
        <v>0.0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>
      <c r="A540" s="90">
        <v>290.0</v>
      </c>
      <c r="B540" s="90" t="s">
        <v>1041</v>
      </c>
      <c r="C540" s="90"/>
      <c r="D540" s="90"/>
      <c r="E540" s="90"/>
      <c r="F540" s="90" t="s">
        <v>18</v>
      </c>
      <c r="G540" s="179">
        <v>32237.0</v>
      </c>
      <c r="H540" s="179"/>
      <c r="I540" s="109"/>
      <c r="J540" s="90"/>
      <c r="K540" s="90"/>
      <c r="L540" s="90">
        <v>0.0</v>
      </c>
      <c r="M540" s="90">
        <v>0.0</v>
      </c>
      <c r="N540" s="90">
        <v>0.0</v>
      </c>
      <c r="O540" s="90">
        <v>0.0</v>
      </c>
      <c r="P540" s="90">
        <v>0.0</v>
      </c>
      <c r="Q540" s="90">
        <v>0.0</v>
      </c>
      <c r="R540" s="90">
        <v>0.0</v>
      </c>
      <c r="S540" s="90">
        <v>0.0</v>
      </c>
      <c r="T540" s="90">
        <v>0.0</v>
      </c>
      <c r="U540" s="90">
        <v>0.0</v>
      </c>
      <c r="V540" s="90">
        <v>0.0</v>
      </c>
      <c r="W540" s="90">
        <v>0.0</v>
      </c>
      <c r="X540" s="90">
        <v>0.0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>
      <c r="A541" s="90">
        <v>291.0</v>
      </c>
      <c r="B541" s="90" t="s">
        <v>1554</v>
      </c>
      <c r="C541" s="90"/>
      <c r="D541" s="90"/>
      <c r="E541" s="90"/>
      <c r="F541" s="90" t="s">
        <v>19</v>
      </c>
      <c r="G541" s="179">
        <v>34125.0</v>
      </c>
      <c r="H541" s="179"/>
      <c r="I541" s="109"/>
      <c r="J541" s="90"/>
      <c r="K541" s="90"/>
      <c r="L541" s="90">
        <v>0.0</v>
      </c>
      <c r="M541" s="90">
        <v>0.0</v>
      </c>
      <c r="N541" s="90">
        <v>0.0</v>
      </c>
      <c r="O541" s="90">
        <v>0.0</v>
      </c>
      <c r="P541" s="90">
        <v>0.0</v>
      </c>
      <c r="Q541" s="90">
        <v>0.0</v>
      </c>
      <c r="R541" s="90">
        <v>0.0</v>
      </c>
      <c r="S541" s="90">
        <v>0.0</v>
      </c>
      <c r="T541" s="90">
        <v>0.0</v>
      </c>
      <c r="U541" s="90">
        <v>0.0</v>
      </c>
      <c r="V541" s="90">
        <v>0.0</v>
      </c>
      <c r="W541" s="90">
        <v>0.0</v>
      </c>
      <c r="X541" s="90">
        <v>0.0</v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>
      <c r="A542" s="90">
        <v>292.0</v>
      </c>
      <c r="B542" s="90" t="s">
        <v>1555</v>
      </c>
      <c r="C542" s="90"/>
      <c r="D542" s="90"/>
      <c r="E542" s="90"/>
      <c r="F542" s="90" t="s">
        <v>18</v>
      </c>
      <c r="G542" s="179">
        <v>34087.0</v>
      </c>
      <c r="H542" s="179"/>
      <c r="I542" s="109"/>
      <c r="J542" s="90"/>
      <c r="K542" s="90"/>
      <c r="L542" s="90">
        <v>0.0</v>
      </c>
      <c r="M542" s="90">
        <v>0.0</v>
      </c>
      <c r="N542" s="90">
        <v>0.0</v>
      </c>
      <c r="O542" s="90">
        <v>0.0</v>
      </c>
      <c r="P542" s="90">
        <v>0.0</v>
      </c>
      <c r="Q542" s="90">
        <v>0.0</v>
      </c>
      <c r="R542" s="90">
        <v>0.0</v>
      </c>
      <c r="S542" s="90">
        <v>0.0</v>
      </c>
      <c r="T542" s="90">
        <v>0.0</v>
      </c>
      <c r="U542" s="90">
        <v>0.0</v>
      </c>
      <c r="V542" s="90">
        <v>0.0</v>
      </c>
      <c r="W542" s="90">
        <v>0.0</v>
      </c>
      <c r="X542" s="90">
        <v>0.0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>
      <c r="A543" s="90">
        <v>293.0</v>
      </c>
      <c r="B543" s="90" t="s">
        <v>1556</v>
      </c>
      <c r="C543" s="90"/>
      <c r="D543" s="90"/>
      <c r="E543" s="90"/>
      <c r="F543" s="90" t="s">
        <v>19</v>
      </c>
      <c r="G543" s="179">
        <v>34708.0</v>
      </c>
      <c r="H543" s="179"/>
      <c r="I543" s="109"/>
      <c r="J543" s="90"/>
      <c r="K543" s="90"/>
      <c r="L543" s="90">
        <v>0.0</v>
      </c>
      <c r="M543" s="90">
        <v>0.0</v>
      </c>
      <c r="N543" s="90">
        <v>0.0</v>
      </c>
      <c r="O543" s="90">
        <v>0.0</v>
      </c>
      <c r="P543" s="90">
        <v>0.0</v>
      </c>
      <c r="Q543" s="90">
        <v>0.0</v>
      </c>
      <c r="R543" s="90">
        <v>0.0</v>
      </c>
      <c r="S543" s="90">
        <v>0.0</v>
      </c>
      <c r="T543" s="90">
        <v>0.0</v>
      </c>
      <c r="U543" s="90">
        <v>0.0</v>
      </c>
      <c r="V543" s="90">
        <v>0.0</v>
      </c>
      <c r="W543" s="90">
        <v>0.0</v>
      </c>
      <c r="X543" s="90">
        <v>0.0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>
      <c r="A544" s="90">
        <v>294.0</v>
      </c>
      <c r="B544" s="90" t="s">
        <v>1557</v>
      </c>
      <c r="C544" s="90"/>
      <c r="D544" s="90"/>
      <c r="E544" s="90"/>
      <c r="F544" s="90" t="s">
        <v>18</v>
      </c>
      <c r="G544" s="179">
        <v>34837.0</v>
      </c>
      <c r="H544" s="179"/>
      <c r="I544" s="109"/>
      <c r="J544" s="90"/>
      <c r="K544" s="90"/>
      <c r="L544" s="90">
        <v>0.0</v>
      </c>
      <c r="M544" s="90">
        <v>0.0</v>
      </c>
      <c r="N544" s="90">
        <v>0.0</v>
      </c>
      <c r="O544" s="90">
        <v>0.0</v>
      </c>
      <c r="P544" s="90">
        <v>0.0</v>
      </c>
      <c r="Q544" s="90">
        <v>0.0</v>
      </c>
      <c r="R544" s="90">
        <v>0.0</v>
      </c>
      <c r="S544" s="90">
        <v>0.0</v>
      </c>
      <c r="T544" s="90">
        <v>0.0</v>
      </c>
      <c r="U544" s="90">
        <v>0.0</v>
      </c>
      <c r="V544" s="90">
        <v>0.0</v>
      </c>
      <c r="W544" s="90">
        <v>0.0</v>
      </c>
      <c r="X544" s="90">
        <v>0.0</v>
      </c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>
      <c r="A545" s="90">
        <v>295.0</v>
      </c>
      <c r="B545" s="90" t="s">
        <v>1558</v>
      </c>
      <c r="C545" s="90"/>
      <c r="D545" s="90"/>
      <c r="E545" s="90"/>
      <c r="F545" s="90" t="s">
        <v>19</v>
      </c>
      <c r="G545" s="179">
        <v>29284.0</v>
      </c>
      <c r="H545" s="179"/>
      <c r="I545" s="109"/>
      <c r="J545" s="90"/>
      <c r="K545" s="90"/>
      <c r="L545" s="90">
        <v>0.0</v>
      </c>
      <c r="M545" s="90">
        <v>0.0</v>
      </c>
      <c r="N545" s="90">
        <v>0.0</v>
      </c>
      <c r="O545" s="90">
        <v>0.0</v>
      </c>
      <c r="P545" s="90">
        <v>0.0</v>
      </c>
      <c r="Q545" s="90">
        <v>0.0</v>
      </c>
      <c r="R545" s="90">
        <v>0.0</v>
      </c>
      <c r="S545" s="90">
        <v>0.0</v>
      </c>
      <c r="T545" s="90">
        <v>0.0</v>
      </c>
      <c r="U545" s="90">
        <v>0.0</v>
      </c>
      <c r="V545" s="90">
        <v>0.0</v>
      </c>
      <c r="W545" s="90">
        <v>0.0</v>
      </c>
      <c r="X545" s="90">
        <v>0.0</v>
      </c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>
      <c r="A546" s="90">
        <v>296.0</v>
      </c>
      <c r="B546" s="90" t="s">
        <v>1559</v>
      </c>
      <c r="C546" s="90"/>
      <c r="D546" s="90"/>
      <c r="E546" s="90"/>
      <c r="F546" s="90" t="s">
        <v>19</v>
      </c>
      <c r="G546" s="179">
        <v>37058.0</v>
      </c>
      <c r="H546" s="179"/>
      <c r="I546" s="109"/>
      <c r="J546" s="90"/>
      <c r="K546" s="90"/>
      <c r="L546" s="90">
        <v>0.0</v>
      </c>
      <c r="M546" s="90">
        <v>0.0</v>
      </c>
      <c r="N546" s="90">
        <v>0.0</v>
      </c>
      <c r="O546" s="90">
        <v>0.0</v>
      </c>
      <c r="P546" s="90">
        <v>0.0</v>
      </c>
      <c r="Q546" s="90">
        <v>0.0</v>
      </c>
      <c r="R546" s="90">
        <v>0.0</v>
      </c>
      <c r="S546" s="90">
        <v>0.0</v>
      </c>
      <c r="T546" s="90">
        <v>0.0</v>
      </c>
      <c r="U546" s="90">
        <v>0.0</v>
      </c>
      <c r="V546" s="90">
        <v>0.0</v>
      </c>
      <c r="W546" s="90">
        <v>0.0</v>
      </c>
      <c r="X546" s="90">
        <v>0.0</v>
      </c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>
      <c r="A547" s="90">
        <v>297.0</v>
      </c>
      <c r="B547" s="90" t="s">
        <v>1560</v>
      </c>
      <c r="C547" s="90"/>
      <c r="D547" s="90"/>
      <c r="E547" s="90"/>
      <c r="F547" s="90" t="s">
        <v>18</v>
      </c>
      <c r="G547" s="179">
        <v>25138.0</v>
      </c>
      <c r="H547" s="179"/>
      <c r="I547" s="109"/>
      <c r="J547" s="90"/>
      <c r="K547" s="90"/>
      <c r="L547" s="90">
        <v>0.0</v>
      </c>
      <c r="M547" s="90">
        <v>0.0</v>
      </c>
      <c r="N547" s="90">
        <v>0.0</v>
      </c>
      <c r="O547" s="90">
        <v>0.0</v>
      </c>
      <c r="P547" s="90">
        <v>0.0</v>
      </c>
      <c r="Q547" s="90">
        <v>0.0</v>
      </c>
      <c r="R547" s="90">
        <v>0.0</v>
      </c>
      <c r="S547" s="90">
        <v>0.0</v>
      </c>
      <c r="T547" s="90">
        <v>0.0</v>
      </c>
      <c r="U547" s="90">
        <v>0.0</v>
      </c>
      <c r="V547" s="90">
        <v>0.0</v>
      </c>
      <c r="W547" s="90">
        <v>0.0</v>
      </c>
      <c r="X547" s="90">
        <v>0.0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>
      <c r="A548" s="90">
        <v>298.0</v>
      </c>
      <c r="B548" s="90" t="s">
        <v>1273</v>
      </c>
      <c r="C548" s="90"/>
      <c r="D548" s="90"/>
      <c r="E548" s="90"/>
      <c r="F548" s="90" t="s">
        <v>19</v>
      </c>
      <c r="G548" s="179">
        <v>26735.0</v>
      </c>
      <c r="H548" s="179"/>
      <c r="I548" s="109"/>
      <c r="J548" s="90"/>
      <c r="K548" s="90"/>
      <c r="L548" s="90">
        <v>0.0</v>
      </c>
      <c r="M548" s="90">
        <v>0.0</v>
      </c>
      <c r="N548" s="90">
        <v>0.0</v>
      </c>
      <c r="O548" s="90">
        <v>0.0</v>
      </c>
      <c r="P548" s="90">
        <v>0.0</v>
      </c>
      <c r="Q548" s="90">
        <v>0.0</v>
      </c>
      <c r="R548" s="90">
        <v>0.0</v>
      </c>
      <c r="S548" s="90">
        <v>0.0</v>
      </c>
      <c r="T548" s="90">
        <v>0.0</v>
      </c>
      <c r="U548" s="90">
        <v>0.0</v>
      </c>
      <c r="V548" s="90">
        <v>0.0</v>
      </c>
      <c r="W548" s="90">
        <v>0.0</v>
      </c>
      <c r="X548" s="90">
        <v>0.0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>
      <c r="A549" s="90">
        <v>300.0</v>
      </c>
      <c r="B549" s="90" t="s">
        <v>1561</v>
      </c>
      <c r="C549" s="90"/>
      <c r="D549" s="90"/>
      <c r="E549" s="90"/>
      <c r="F549" s="90" t="s">
        <v>19</v>
      </c>
      <c r="G549" s="179">
        <v>36012.0</v>
      </c>
      <c r="H549" s="179"/>
      <c r="I549" s="109"/>
      <c r="J549" s="90"/>
      <c r="K549" s="90"/>
      <c r="L549" s="90">
        <v>0.0</v>
      </c>
      <c r="M549" s="90">
        <v>0.0</v>
      </c>
      <c r="N549" s="90">
        <v>0.0</v>
      </c>
      <c r="O549" s="90">
        <v>0.0</v>
      </c>
      <c r="P549" s="90">
        <v>0.0</v>
      </c>
      <c r="Q549" s="90">
        <v>0.0</v>
      </c>
      <c r="R549" s="90">
        <v>0.0</v>
      </c>
      <c r="S549" s="90">
        <v>0.0</v>
      </c>
      <c r="T549" s="90">
        <v>0.0</v>
      </c>
      <c r="U549" s="90">
        <v>0.0</v>
      </c>
      <c r="V549" s="90">
        <v>0.0</v>
      </c>
      <c r="W549" s="90">
        <v>0.0</v>
      </c>
      <c r="X549" s="90">
        <v>0.0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>
      <c r="A550" s="90">
        <v>301.0</v>
      </c>
      <c r="B550" s="90" t="s">
        <v>1562</v>
      </c>
      <c r="C550" s="90"/>
      <c r="D550" s="90"/>
      <c r="E550" s="90"/>
      <c r="F550" s="90" t="s">
        <v>19</v>
      </c>
      <c r="G550" s="179">
        <v>37786.0</v>
      </c>
      <c r="H550" s="179"/>
      <c r="I550" s="109"/>
      <c r="J550" s="90"/>
      <c r="K550" s="90"/>
      <c r="L550" s="90">
        <v>0.0</v>
      </c>
      <c r="M550" s="90">
        <v>0.0</v>
      </c>
      <c r="N550" s="90">
        <v>0.0</v>
      </c>
      <c r="O550" s="90">
        <v>0.0</v>
      </c>
      <c r="P550" s="90">
        <v>0.0</v>
      </c>
      <c r="Q550" s="90">
        <v>0.0</v>
      </c>
      <c r="R550" s="90">
        <v>0.0</v>
      </c>
      <c r="S550" s="90">
        <v>0.0</v>
      </c>
      <c r="T550" s="90">
        <v>0.0</v>
      </c>
      <c r="U550" s="90">
        <v>0.0</v>
      </c>
      <c r="V550" s="90">
        <v>0.0</v>
      </c>
      <c r="W550" s="90">
        <v>0.0</v>
      </c>
      <c r="X550" s="90">
        <v>0.0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90">
        <v>302.0</v>
      </c>
      <c r="B551" s="90" t="s">
        <v>1276</v>
      </c>
      <c r="C551" s="90"/>
      <c r="D551" s="90"/>
      <c r="E551" s="90"/>
      <c r="F551" s="90" t="s">
        <v>18</v>
      </c>
      <c r="G551" s="179">
        <v>27607.0</v>
      </c>
      <c r="H551" s="179"/>
      <c r="I551" s="109"/>
      <c r="J551" s="90"/>
      <c r="K551" s="90"/>
      <c r="L551" s="90">
        <v>0.0</v>
      </c>
      <c r="M551" s="90">
        <v>0.0</v>
      </c>
      <c r="N551" s="90">
        <v>0.0</v>
      </c>
      <c r="O551" s="90">
        <v>0.0</v>
      </c>
      <c r="P551" s="90">
        <v>0.0</v>
      </c>
      <c r="Q551" s="90">
        <v>0.0</v>
      </c>
      <c r="R551" s="90">
        <v>0.0</v>
      </c>
      <c r="S551" s="90">
        <v>0.0</v>
      </c>
      <c r="T551" s="90">
        <v>0.0</v>
      </c>
      <c r="U551" s="90">
        <v>0.0</v>
      </c>
      <c r="V551" s="90">
        <v>0.0</v>
      </c>
      <c r="W551" s="90">
        <v>0.0</v>
      </c>
      <c r="X551" s="90">
        <v>0.0</v>
      </c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90">
        <v>303.0</v>
      </c>
      <c r="B552" s="90" t="s">
        <v>1563</v>
      </c>
      <c r="C552" s="90"/>
      <c r="D552" s="90"/>
      <c r="E552" s="90"/>
      <c r="F552" s="90" t="s">
        <v>19</v>
      </c>
      <c r="G552" s="179">
        <v>26137.0</v>
      </c>
      <c r="H552" s="179"/>
      <c r="I552" s="109"/>
      <c r="J552" s="90"/>
      <c r="K552" s="90"/>
      <c r="L552" s="90">
        <v>0.0</v>
      </c>
      <c r="M552" s="90">
        <v>0.0</v>
      </c>
      <c r="N552" s="90">
        <v>0.0</v>
      </c>
      <c r="O552" s="90">
        <v>0.0</v>
      </c>
      <c r="P552" s="90">
        <v>0.0</v>
      </c>
      <c r="Q552" s="90">
        <v>0.0</v>
      </c>
      <c r="R552" s="90">
        <v>0.0</v>
      </c>
      <c r="S552" s="90">
        <v>0.0</v>
      </c>
      <c r="T552" s="90">
        <v>0.0</v>
      </c>
      <c r="U552" s="90">
        <v>0.0</v>
      </c>
      <c r="V552" s="90">
        <v>0.0</v>
      </c>
      <c r="W552" s="90">
        <v>0.0</v>
      </c>
      <c r="X552" s="90">
        <v>0.0</v>
      </c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90">
        <v>304.0</v>
      </c>
      <c r="B553" s="90" t="s">
        <v>1564</v>
      </c>
      <c r="C553" s="90"/>
      <c r="D553" s="90"/>
      <c r="E553" s="90"/>
      <c r="F553" s="90" t="s">
        <v>19</v>
      </c>
      <c r="G553" s="179">
        <v>38121.0</v>
      </c>
      <c r="H553" s="179"/>
      <c r="I553" s="109"/>
      <c r="J553" s="90"/>
      <c r="K553" s="90"/>
      <c r="L553" s="90">
        <v>0.0</v>
      </c>
      <c r="M553" s="90">
        <v>0.0</v>
      </c>
      <c r="N553" s="90">
        <v>0.0</v>
      </c>
      <c r="O553" s="90">
        <v>0.0</v>
      </c>
      <c r="P553" s="90">
        <v>0.0</v>
      </c>
      <c r="Q553" s="90">
        <v>0.0</v>
      </c>
      <c r="R553" s="90">
        <v>0.0</v>
      </c>
      <c r="S553" s="90">
        <v>0.0</v>
      </c>
      <c r="T553" s="90">
        <v>0.0</v>
      </c>
      <c r="U553" s="90">
        <v>0.0</v>
      </c>
      <c r="V553" s="90">
        <v>0.0</v>
      </c>
      <c r="W553" s="90">
        <v>0.0</v>
      </c>
      <c r="X553" s="90">
        <v>0.0</v>
      </c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90">
        <v>305.0</v>
      </c>
      <c r="B554" s="90" t="s">
        <v>1279</v>
      </c>
      <c r="C554" s="90"/>
      <c r="D554" s="90"/>
      <c r="E554" s="90"/>
      <c r="F554" s="90" t="s">
        <v>18</v>
      </c>
      <c r="G554" s="179">
        <v>31370.0</v>
      </c>
      <c r="H554" s="179"/>
      <c r="I554" s="109"/>
      <c r="J554" s="90"/>
      <c r="K554" s="90"/>
      <c r="L554" s="90">
        <v>0.0</v>
      </c>
      <c r="M554" s="90">
        <v>0.0</v>
      </c>
      <c r="N554" s="90">
        <v>0.0</v>
      </c>
      <c r="O554" s="90">
        <v>0.0</v>
      </c>
      <c r="P554" s="90">
        <v>0.0</v>
      </c>
      <c r="Q554" s="90">
        <v>0.0</v>
      </c>
      <c r="R554" s="90">
        <v>0.0</v>
      </c>
      <c r="S554" s="90">
        <v>0.0</v>
      </c>
      <c r="T554" s="90">
        <v>0.0</v>
      </c>
      <c r="U554" s="90">
        <v>0.0</v>
      </c>
      <c r="V554" s="90">
        <v>0.0</v>
      </c>
      <c r="W554" s="90">
        <v>0.0</v>
      </c>
      <c r="X554" s="90">
        <v>0.0</v>
      </c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90">
        <v>306.0</v>
      </c>
      <c r="B555" s="90" t="s">
        <v>1565</v>
      </c>
      <c r="C555" s="90"/>
      <c r="D555" s="90"/>
      <c r="E555" s="90"/>
      <c r="F555" s="90" t="s">
        <v>19</v>
      </c>
      <c r="G555" s="179">
        <v>31708.0</v>
      </c>
      <c r="H555" s="179"/>
      <c r="I555" s="109"/>
      <c r="J555" s="90"/>
      <c r="K555" s="90"/>
      <c r="L555" s="90">
        <v>0.0</v>
      </c>
      <c r="M555" s="90">
        <v>0.0</v>
      </c>
      <c r="N555" s="90">
        <v>0.0</v>
      </c>
      <c r="O555" s="90">
        <v>0.0</v>
      </c>
      <c r="P555" s="90">
        <v>0.0</v>
      </c>
      <c r="Q555" s="90">
        <v>0.0</v>
      </c>
      <c r="R555" s="90">
        <v>0.0</v>
      </c>
      <c r="S555" s="90">
        <v>0.0</v>
      </c>
      <c r="T555" s="90">
        <v>0.0</v>
      </c>
      <c r="U555" s="90">
        <v>0.0</v>
      </c>
      <c r="V555" s="90">
        <v>0.0</v>
      </c>
      <c r="W555" s="90">
        <v>0.0</v>
      </c>
      <c r="X555" s="90">
        <v>0.0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90">
        <v>307.0</v>
      </c>
      <c r="B556" s="90" t="s">
        <v>1566</v>
      </c>
      <c r="C556" s="90"/>
      <c r="D556" s="90"/>
      <c r="E556" s="90"/>
      <c r="F556" s="90" t="s">
        <v>19</v>
      </c>
      <c r="G556" s="179">
        <v>24998.0</v>
      </c>
      <c r="H556" s="179"/>
      <c r="I556" s="109"/>
      <c r="J556" s="90"/>
      <c r="K556" s="90"/>
      <c r="L556" s="90">
        <v>0.0</v>
      </c>
      <c r="M556" s="90">
        <v>0.0</v>
      </c>
      <c r="N556" s="90">
        <v>0.0</v>
      </c>
      <c r="O556" s="90">
        <v>0.0</v>
      </c>
      <c r="P556" s="90">
        <v>0.0</v>
      </c>
      <c r="Q556" s="90">
        <v>0.0</v>
      </c>
      <c r="R556" s="90">
        <v>0.0</v>
      </c>
      <c r="S556" s="90">
        <v>0.0</v>
      </c>
      <c r="T556" s="90">
        <v>0.0</v>
      </c>
      <c r="U556" s="90">
        <v>0.0</v>
      </c>
      <c r="V556" s="90">
        <v>0.0</v>
      </c>
      <c r="W556" s="90">
        <v>0.0</v>
      </c>
      <c r="X556" s="90">
        <v>0.0</v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90">
        <v>308.0</v>
      </c>
      <c r="B557" s="90" t="s">
        <v>1567</v>
      </c>
      <c r="C557" s="90"/>
      <c r="D557" s="90"/>
      <c r="E557" s="90"/>
      <c r="F557" s="90" t="s">
        <v>19</v>
      </c>
      <c r="G557" s="179">
        <v>35715.0</v>
      </c>
      <c r="H557" s="179"/>
      <c r="I557" s="109"/>
      <c r="J557" s="90"/>
      <c r="K557" s="90"/>
      <c r="L557" s="90">
        <v>0.0</v>
      </c>
      <c r="M557" s="90">
        <v>0.0</v>
      </c>
      <c r="N557" s="90">
        <v>0.0</v>
      </c>
      <c r="O557" s="90">
        <v>0.0</v>
      </c>
      <c r="P557" s="90">
        <v>0.0</v>
      </c>
      <c r="Q557" s="90">
        <v>0.0</v>
      </c>
      <c r="R557" s="90">
        <v>0.0</v>
      </c>
      <c r="S557" s="90">
        <v>0.0</v>
      </c>
      <c r="T557" s="90">
        <v>0.0</v>
      </c>
      <c r="U557" s="90">
        <v>0.0</v>
      </c>
      <c r="V557" s="90">
        <v>0.0</v>
      </c>
      <c r="W557" s="90">
        <v>0.0</v>
      </c>
      <c r="X557" s="90">
        <v>0.0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90">
        <v>309.0</v>
      </c>
      <c r="B558" s="90" t="s">
        <v>1568</v>
      </c>
      <c r="C558" s="90"/>
      <c r="D558" s="90"/>
      <c r="E558" s="90"/>
      <c r="F558" s="90" t="s">
        <v>18</v>
      </c>
      <c r="G558" s="179">
        <v>29966.0</v>
      </c>
      <c r="H558" s="179"/>
      <c r="I558" s="109"/>
      <c r="J558" s="90"/>
      <c r="K558" s="90"/>
      <c r="L558" s="90">
        <v>0.0</v>
      </c>
      <c r="M558" s="90">
        <v>0.0</v>
      </c>
      <c r="N558" s="90">
        <v>0.0</v>
      </c>
      <c r="O558" s="90">
        <v>0.0</v>
      </c>
      <c r="P558" s="90">
        <v>0.0</v>
      </c>
      <c r="Q558" s="90">
        <v>0.0</v>
      </c>
      <c r="R558" s="90">
        <v>0.0</v>
      </c>
      <c r="S558" s="90">
        <v>0.0</v>
      </c>
      <c r="T558" s="90">
        <v>0.0</v>
      </c>
      <c r="U558" s="90">
        <v>0.0</v>
      </c>
      <c r="V558" s="90">
        <v>0.0</v>
      </c>
      <c r="W558" s="90">
        <v>0.0</v>
      </c>
      <c r="X558" s="90">
        <v>0.0</v>
      </c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90">
        <v>310.0</v>
      </c>
      <c r="B559" s="90" t="s">
        <v>1569</v>
      </c>
      <c r="C559" s="90"/>
      <c r="D559" s="90"/>
      <c r="E559" s="90"/>
      <c r="F559" s="90" t="s">
        <v>19</v>
      </c>
      <c r="G559" s="179">
        <v>32769.0</v>
      </c>
      <c r="H559" s="179"/>
      <c r="I559" s="109"/>
      <c r="J559" s="90"/>
      <c r="K559" s="90"/>
      <c r="L559" s="90">
        <v>0.0</v>
      </c>
      <c r="M559" s="90">
        <v>0.0</v>
      </c>
      <c r="N559" s="90">
        <v>0.0</v>
      </c>
      <c r="O559" s="90">
        <v>0.0</v>
      </c>
      <c r="P559" s="90">
        <v>0.0</v>
      </c>
      <c r="Q559" s="90">
        <v>0.0</v>
      </c>
      <c r="R559" s="90">
        <v>0.0</v>
      </c>
      <c r="S559" s="90">
        <v>0.0</v>
      </c>
      <c r="T559" s="90">
        <v>0.0</v>
      </c>
      <c r="U559" s="90">
        <v>0.0</v>
      </c>
      <c r="V559" s="90">
        <v>0.0</v>
      </c>
      <c r="W559" s="90">
        <v>0.0</v>
      </c>
      <c r="X559" s="90">
        <v>0.0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90">
        <v>311.0</v>
      </c>
      <c r="B560" s="90" t="s">
        <v>1570</v>
      </c>
      <c r="C560" s="90"/>
      <c r="D560" s="90"/>
      <c r="E560" s="90"/>
      <c r="F560" s="90" t="s">
        <v>18</v>
      </c>
      <c r="G560" s="179">
        <v>38020.0</v>
      </c>
      <c r="H560" s="179"/>
      <c r="I560" s="109"/>
      <c r="J560" s="90"/>
      <c r="K560" s="90"/>
      <c r="L560" s="90">
        <v>0.0</v>
      </c>
      <c r="M560" s="90">
        <v>0.0</v>
      </c>
      <c r="N560" s="90">
        <v>0.0</v>
      </c>
      <c r="O560" s="90">
        <v>0.0</v>
      </c>
      <c r="P560" s="90">
        <v>0.0</v>
      </c>
      <c r="Q560" s="90">
        <v>0.0</v>
      </c>
      <c r="R560" s="90">
        <v>0.0</v>
      </c>
      <c r="S560" s="90">
        <v>0.0</v>
      </c>
      <c r="T560" s="90">
        <v>0.0</v>
      </c>
      <c r="U560" s="90">
        <v>0.0</v>
      </c>
      <c r="V560" s="90">
        <v>0.0</v>
      </c>
      <c r="W560" s="90">
        <v>0.0</v>
      </c>
      <c r="X560" s="90">
        <v>0.0</v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90">
        <v>312.0</v>
      </c>
      <c r="B561" s="90" t="s">
        <v>1571</v>
      </c>
      <c r="C561" s="90"/>
      <c r="D561" s="90"/>
      <c r="E561" s="90"/>
      <c r="F561" s="90" t="s">
        <v>18</v>
      </c>
      <c r="G561" s="179">
        <v>26162.0</v>
      </c>
      <c r="H561" s="179"/>
      <c r="I561" s="109"/>
      <c r="J561" s="90"/>
      <c r="K561" s="90"/>
      <c r="L561" s="90">
        <v>0.0</v>
      </c>
      <c r="M561" s="90">
        <v>0.0</v>
      </c>
      <c r="N561" s="90">
        <v>0.0</v>
      </c>
      <c r="O561" s="90">
        <v>0.0</v>
      </c>
      <c r="P561" s="90">
        <v>0.0</v>
      </c>
      <c r="Q561" s="90">
        <v>0.0</v>
      </c>
      <c r="R561" s="90">
        <v>0.0</v>
      </c>
      <c r="S561" s="90">
        <v>0.0</v>
      </c>
      <c r="T561" s="90">
        <v>0.0</v>
      </c>
      <c r="U561" s="90">
        <v>0.0</v>
      </c>
      <c r="V561" s="90">
        <v>0.0</v>
      </c>
      <c r="W561" s="90">
        <v>0.0</v>
      </c>
      <c r="X561" s="90">
        <v>0.0</v>
      </c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90">
        <v>313.0</v>
      </c>
      <c r="B562" s="90" t="s">
        <v>1330</v>
      </c>
      <c r="C562" s="90"/>
      <c r="D562" s="90"/>
      <c r="E562" s="90"/>
      <c r="F562" s="90" t="s">
        <v>19</v>
      </c>
      <c r="G562" s="179">
        <v>26761.0</v>
      </c>
      <c r="H562" s="179"/>
      <c r="I562" s="109"/>
      <c r="J562" s="90"/>
      <c r="K562" s="90"/>
      <c r="L562" s="90">
        <v>0.0</v>
      </c>
      <c r="M562" s="90">
        <v>0.0</v>
      </c>
      <c r="N562" s="90">
        <v>0.0</v>
      </c>
      <c r="O562" s="90">
        <v>0.0</v>
      </c>
      <c r="P562" s="90">
        <v>0.0</v>
      </c>
      <c r="Q562" s="90">
        <v>0.0</v>
      </c>
      <c r="R562" s="90">
        <v>0.0</v>
      </c>
      <c r="S562" s="90">
        <v>0.0</v>
      </c>
      <c r="T562" s="90">
        <v>0.0</v>
      </c>
      <c r="U562" s="90">
        <v>0.0</v>
      </c>
      <c r="V562" s="90">
        <v>0.0</v>
      </c>
      <c r="W562" s="90">
        <v>0.0</v>
      </c>
      <c r="X562" s="90">
        <v>0.0</v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90">
        <v>314.0</v>
      </c>
      <c r="B563" s="90" t="s">
        <v>1572</v>
      </c>
      <c r="C563" s="90"/>
      <c r="D563" s="90"/>
      <c r="E563" s="90"/>
      <c r="F563" s="90" t="s">
        <v>18</v>
      </c>
      <c r="G563" s="179">
        <v>36346.0</v>
      </c>
      <c r="H563" s="179"/>
      <c r="I563" s="109"/>
      <c r="J563" s="90"/>
      <c r="K563" s="90"/>
      <c r="L563" s="90">
        <v>0.0</v>
      </c>
      <c r="M563" s="90">
        <v>0.0</v>
      </c>
      <c r="N563" s="90">
        <v>0.0</v>
      </c>
      <c r="O563" s="90">
        <v>0.0</v>
      </c>
      <c r="P563" s="90">
        <v>0.0</v>
      </c>
      <c r="Q563" s="90">
        <v>0.0</v>
      </c>
      <c r="R563" s="90">
        <v>0.0</v>
      </c>
      <c r="S563" s="90">
        <v>0.0</v>
      </c>
      <c r="T563" s="90">
        <v>0.0</v>
      </c>
      <c r="U563" s="90">
        <v>0.0</v>
      </c>
      <c r="V563" s="90">
        <v>0.0</v>
      </c>
      <c r="W563" s="90">
        <v>0.0</v>
      </c>
      <c r="X563" s="90">
        <v>0.0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90">
        <v>315.0</v>
      </c>
      <c r="B564" s="90" t="s">
        <v>1573</v>
      </c>
      <c r="C564" s="90"/>
      <c r="D564" s="90"/>
      <c r="E564" s="90"/>
      <c r="F564" s="90" t="s">
        <v>18</v>
      </c>
      <c r="G564" s="179">
        <v>27395.0</v>
      </c>
      <c r="H564" s="179"/>
      <c r="I564" s="109"/>
      <c r="J564" s="90"/>
      <c r="K564" s="90"/>
      <c r="L564" s="90">
        <v>0.0</v>
      </c>
      <c r="M564" s="90">
        <v>0.0</v>
      </c>
      <c r="N564" s="90">
        <v>0.0</v>
      </c>
      <c r="O564" s="90">
        <v>0.0</v>
      </c>
      <c r="P564" s="90">
        <v>0.0</v>
      </c>
      <c r="Q564" s="90">
        <v>0.0</v>
      </c>
      <c r="R564" s="90">
        <v>0.0</v>
      </c>
      <c r="S564" s="90">
        <v>0.0</v>
      </c>
      <c r="T564" s="90">
        <v>0.0</v>
      </c>
      <c r="U564" s="90">
        <v>0.0</v>
      </c>
      <c r="V564" s="90">
        <v>0.0</v>
      </c>
      <c r="W564" s="90">
        <v>0.0</v>
      </c>
      <c r="X564" s="90">
        <v>0.0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90">
        <v>316.0</v>
      </c>
      <c r="B565" s="90" t="s">
        <v>1574</v>
      </c>
      <c r="C565" s="90"/>
      <c r="D565" s="90"/>
      <c r="E565" s="90"/>
      <c r="F565" s="90" t="s">
        <v>19</v>
      </c>
      <c r="G565" s="179">
        <v>28562.0</v>
      </c>
      <c r="H565" s="179"/>
      <c r="I565" s="109"/>
      <c r="J565" s="90"/>
      <c r="K565" s="90"/>
      <c r="L565" s="90">
        <v>0.0</v>
      </c>
      <c r="M565" s="90">
        <v>0.0</v>
      </c>
      <c r="N565" s="90">
        <v>0.0</v>
      </c>
      <c r="O565" s="90">
        <v>0.0</v>
      </c>
      <c r="P565" s="90">
        <v>0.0</v>
      </c>
      <c r="Q565" s="90">
        <v>0.0</v>
      </c>
      <c r="R565" s="90">
        <v>0.0</v>
      </c>
      <c r="S565" s="90">
        <v>0.0</v>
      </c>
      <c r="T565" s="90">
        <v>0.0</v>
      </c>
      <c r="U565" s="90">
        <v>0.0</v>
      </c>
      <c r="V565" s="90">
        <v>0.0</v>
      </c>
      <c r="W565" s="90">
        <v>0.0</v>
      </c>
      <c r="X565" s="90">
        <v>0.0</v>
      </c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90">
        <v>317.0</v>
      </c>
      <c r="B566" s="90" t="s">
        <v>1575</v>
      </c>
      <c r="C566" s="90"/>
      <c r="D566" s="90"/>
      <c r="E566" s="90"/>
      <c r="F566" s="90" t="s">
        <v>18</v>
      </c>
      <c r="G566" s="179">
        <v>37081.0</v>
      </c>
      <c r="H566" s="179"/>
      <c r="I566" s="109"/>
      <c r="J566" s="90"/>
      <c r="K566" s="90"/>
      <c r="L566" s="90">
        <v>0.0</v>
      </c>
      <c r="M566" s="90">
        <v>0.0</v>
      </c>
      <c r="N566" s="90">
        <v>0.0</v>
      </c>
      <c r="O566" s="90">
        <v>0.0</v>
      </c>
      <c r="P566" s="90">
        <v>0.0</v>
      </c>
      <c r="Q566" s="90">
        <v>0.0</v>
      </c>
      <c r="R566" s="90">
        <v>0.0</v>
      </c>
      <c r="S566" s="90">
        <v>0.0</v>
      </c>
      <c r="T566" s="90">
        <v>0.0</v>
      </c>
      <c r="U566" s="90">
        <v>0.0</v>
      </c>
      <c r="V566" s="90">
        <v>0.0</v>
      </c>
      <c r="W566" s="90">
        <v>0.0</v>
      </c>
      <c r="X566" s="90">
        <v>0.0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90">
        <v>318.0</v>
      </c>
      <c r="B567" s="90" t="s">
        <v>1576</v>
      </c>
      <c r="C567" s="90"/>
      <c r="D567" s="90"/>
      <c r="E567" s="90"/>
      <c r="F567" s="90" t="s">
        <v>18</v>
      </c>
      <c r="G567" s="179">
        <v>29574.0</v>
      </c>
      <c r="H567" s="179"/>
      <c r="I567" s="109"/>
      <c r="J567" s="90"/>
      <c r="K567" s="90"/>
      <c r="L567" s="90">
        <v>0.0</v>
      </c>
      <c r="M567" s="90">
        <v>0.0</v>
      </c>
      <c r="N567" s="90">
        <v>0.0</v>
      </c>
      <c r="O567" s="90">
        <v>0.0</v>
      </c>
      <c r="P567" s="90">
        <v>0.0</v>
      </c>
      <c r="Q567" s="90">
        <v>0.0</v>
      </c>
      <c r="R567" s="90">
        <v>0.0</v>
      </c>
      <c r="S567" s="90">
        <v>0.0</v>
      </c>
      <c r="T567" s="90">
        <v>0.0</v>
      </c>
      <c r="U567" s="90">
        <v>0.0</v>
      </c>
      <c r="V567" s="90">
        <v>0.0</v>
      </c>
      <c r="W567" s="90">
        <v>0.0</v>
      </c>
      <c r="X567" s="90">
        <v>0.0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90">
        <v>319.0</v>
      </c>
      <c r="B568" s="90" t="s">
        <v>1577</v>
      </c>
      <c r="C568" s="90"/>
      <c r="D568" s="90"/>
      <c r="E568" s="90"/>
      <c r="F568" s="90" t="s">
        <v>19</v>
      </c>
      <c r="G568" s="179">
        <v>30538.0</v>
      </c>
      <c r="H568" s="179"/>
      <c r="I568" s="109"/>
      <c r="J568" s="90"/>
      <c r="K568" s="90"/>
      <c r="L568" s="90">
        <v>0.0</v>
      </c>
      <c r="M568" s="90">
        <v>0.0</v>
      </c>
      <c r="N568" s="90">
        <v>0.0</v>
      </c>
      <c r="O568" s="90">
        <v>0.0</v>
      </c>
      <c r="P568" s="90">
        <v>0.0</v>
      </c>
      <c r="Q568" s="90">
        <v>0.0</v>
      </c>
      <c r="R568" s="90">
        <v>0.0</v>
      </c>
      <c r="S568" s="90">
        <v>0.0</v>
      </c>
      <c r="T568" s="90">
        <v>0.0</v>
      </c>
      <c r="U568" s="90">
        <v>0.0</v>
      </c>
      <c r="V568" s="90">
        <v>0.0</v>
      </c>
      <c r="W568" s="90">
        <v>0.0</v>
      </c>
      <c r="X568" s="90">
        <v>0.0</v>
      </c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90">
        <v>320.0</v>
      </c>
      <c r="B569" s="90" t="s">
        <v>1578</v>
      </c>
      <c r="C569" s="90"/>
      <c r="D569" s="90"/>
      <c r="E569" s="90"/>
      <c r="F569" s="90" t="s">
        <v>19</v>
      </c>
      <c r="G569" s="179">
        <v>37781.0</v>
      </c>
      <c r="H569" s="179"/>
      <c r="I569" s="109"/>
      <c r="J569" s="90"/>
      <c r="K569" s="90"/>
      <c r="L569" s="90">
        <v>0.0</v>
      </c>
      <c r="M569" s="90">
        <v>0.0</v>
      </c>
      <c r="N569" s="90">
        <v>0.0</v>
      </c>
      <c r="O569" s="90">
        <v>0.0</v>
      </c>
      <c r="P569" s="90">
        <v>0.0</v>
      </c>
      <c r="Q569" s="90">
        <v>0.0</v>
      </c>
      <c r="R569" s="90">
        <v>0.0</v>
      </c>
      <c r="S569" s="90">
        <v>0.0</v>
      </c>
      <c r="T569" s="90">
        <v>0.0</v>
      </c>
      <c r="U569" s="90">
        <v>0.0</v>
      </c>
      <c r="V569" s="90">
        <v>0.0</v>
      </c>
      <c r="W569" s="90">
        <v>0.0</v>
      </c>
      <c r="X569" s="90">
        <v>0.0</v>
      </c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90">
        <v>321.0</v>
      </c>
      <c r="B570" s="90" t="s">
        <v>1286</v>
      </c>
      <c r="C570" s="90"/>
      <c r="D570" s="90"/>
      <c r="E570" s="90"/>
      <c r="F570" s="90" t="s">
        <v>18</v>
      </c>
      <c r="G570" s="179">
        <v>28485.0</v>
      </c>
      <c r="H570" s="179"/>
      <c r="I570" s="109"/>
      <c r="J570" s="90"/>
      <c r="K570" s="90"/>
      <c r="L570" s="90">
        <v>0.0</v>
      </c>
      <c r="M570" s="90">
        <v>0.0</v>
      </c>
      <c r="N570" s="90">
        <v>0.0</v>
      </c>
      <c r="O570" s="90">
        <v>0.0</v>
      </c>
      <c r="P570" s="90">
        <v>0.0</v>
      </c>
      <c r="Q570" s="90">
        <v>0.0</v>
      </c>
      <c r="R570" s="90">
        <v>0.0</v>
      </c>
      <c r="S570" s="90">
        <v>0.0</v>
      </c>
      <c r="T570" s="90">
        <v>0.0</v>
      </c>
      <c r="U570" s="90">
        <v>0.0</v>
      </c>
      <c r="V570" s="90">
        <v>0.0</v>
      </c>
      <c r="W570" s="90">
        <v>0.0</v>
      </c>
      <c r="X570" s="90">
        <v>0.0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90">
        <v>322.0</v>
      </c>
      <c r="B571" s="90" t="s">
        <v>1285</v>
      </c>
      <c r="C571" s="90"/>
      <c r="D571" s="90"/>
      <c r="E571" s="90"/>
      <c r="F571" s="90" t="s">
        <v>19</v>
      </c>
      <c r="G571" s="179">
        <v>29362.0</v>
      </c>
      <c r="H571" s="179"/>
      <c r="I571" s="109"/>
      <c r="J571" s="90"/>
      <c r="K571" s="90"/>
      <c r="L571" s="90">
        <v>0.0</v>
      </c>
      <c r="M571" s="90">
        <v>0.0</v>
      </c>
      <c r="N571" s="90">
        <v>0.0</v>
      </c>
      <c r="O571" s="90">
        <v>0.0</v>
      </c>
      <c r="P571" s="90">
        <v>0.0</v>
      </c>
      <c r="Q571" s="90">
        <v>0.0</v>
      </c>
      <c r="R571" s="90">
        <v>0.0</v>
      </c>
      <c r="S571" s="90">
        <v>0.0</v>
      </c>
      <c r="T571" s="90">
        <v>0.0</v>
      </c>
      <c r="U571" s="90">
        <v>0.0</v>
      </c>
      <c r="V571" s="90">
        <v>0.0</v>
      </c>
      <c r="W571" s="90">
        <v>0.0</v>
      </c>
      <c r="X571" s="90">
        <v>0.0</v>
      </c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90">
        <v>323.0</v>
      </c>
      <c r="B572" s="90" t="s">
        <v>1579</v>
      </c>
      <c r="C572" s="90"/>
      <c r="D572" s="90"/>
      <c r="E572" s="90"/>
      <c r="F572" s="90" t="s">
        <v>18</v>
      </c>
      <c r="G572" s="179">
        <v>27242.0</v>
      </c>
      <c r="H572" s="179"/>
      <c r="I572" s="109"/>
      <c r="J572" s="90"/>
      <c r="K572" s="90"/>
      <c r="L572" s="90">
        <v>0.0</v>
      </c>
      <c r="M572" s="90">
        <v>0.0</v>
      </c>
      <c r="N572" s="90">
        <v>0.0</v>
      </c>
      <c r="O572" s="90">
        <v>0.0</v>
      </c>
      <c r="P572" s="90">
        <v>0.0</v>
      </c>
      <c r="Q572" s="90">
        <v>0.0</v>
      </c>
      <c r="R572" s="90">
        <v>0.0</v>
      </c>
      <c r="S572" s="90">
        <v>0.0</v>
      </c>
      <c r="T572" s="90">
        <v>0.0</v>
      </c>
      <c r="U572" s="90">
        <v>0.0</v>
      </c>
      <c r="V572" s="90">
        <v>0.0</v>
      </c>
      <c r="W572" s="90">
        <v>0.0</v>
      </c>
      <c r="X572" s="90">
        <v>0.0</v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90">
        <v>324.0</v>
      </c>
      <c r="B573" s="90" t="s">
        <v>1580</v>
      </c>
      <c r="C573" s="90"/>
      <c r="D573" s="90"/>
      <c r="E573" s="90"/>
      <c r="F573" s="90" t="s">
        <v>18</v>
      </c>
      <c r="G573" s="179">
        <v>28865.0</v>
      </c>
      <c r="H573" s="179"/>
      <c r="I573" s="109"/>
      <c r="J573" s="90"/>
      <c r="K573" s="90"/>
      <c r="L573" s="90">
        <v>0.0</v>
      </c>
      <c r="M573" s="90">
        <v>0.0</v>
      </c>
      <c r="N573" s="90">
        <v>0.0</v>
      </c>
      <c r="O573" s="90">
        <v>0.0</v>
      </c>
      <c r="P573" s="90">
        <v>0.0</v>
      </c>
      <c r="Q573" s="90">
        <v>0.0</v>
      </c>
      <c r="R573" s="90">
        <v>0.0</v>
      </c>
      <c r="S573" s="90">
        <v>0.0</v>
      </c>
      <c r="T573" s="90">
        <v>0.0</v>
      </c>
      <c r="U573" s="90">
        <v>0.0</v>
      </c>
      <c r="V573" s="90">
        <v>0.0</v>
      </c>
      <c r="W573" s="90">
        <v>0.0</v>
      </c>
      <c r="X573" s="90">
        <v>0.0</v>
      </c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90">
        <v>325.0</v>
      </c>
      <c r="B574" s="90" t="s">
        <v>1581</v>
      </c>
      <c r="C574" s="90"/>
      <c r="D574" s="90"/>
      <c r="E574" s="90"/>
      <c r="F574" s="90" t="s">
        <v>18</v>
      </c>
      <c r="G574" s="179">
        <v>37761.0</v>
      </c>
      <c r="H574" s="179"/>
      <c r="I574" s="109"/>
      <c r="J574" s="90"/>
      <c r="K574" s="90"/>
      <c r="L574" s="90">
        <v>0.0</v>
      </c>
      <c r="M574" s="90">
        <v>0.0</v>
      </c>
      <c r="N574" s="90">
        <v>0.0</v>
      </c>
      <c r="O574" s="90">
        <v>0.0</v>
      </c>
      <c r="P574" s="90">
        <v>0.0</v>
      </c>
      <c r="Q574" s="90">
        <v>0.0</v>
      </c>
      <c r="R574" s="90">
        <v>0.0</v>
      </c>
      <c r="S574" s="90">
        <v>0.0</v>
      </c>
      <c r="T574" s="90">
        <v>0.0</v>
      </c>
      <c r="U574" s="90">
        <v>0.0</v>
      </c>
      <c r="V574" s="90">
        <v>0.0</v>
      </c>
      <c r="W574" s="90">
        <v>0.0</v>
      </c>
      <c r="X574" s="90">
        <v>0.0</v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90">
        <v>326.0</v>
      </c>
      <c r="B575" s="90" t="s">
        <v>1582</v>
      </c>
      <c r="C575" s="90"/>
      <c r="D575" s="90"/>
      <c r="E575" s="90"/>
      <c r="F575" s="90" t="s">
        <v>19</v>
      </c>
      <c r="G575" s="179">
        <v>30410.0</v>
      </c>
      <c r="H575" s="179"/>
      <c r="I575" s="109"/>
      <c r="J575" s="90"/>
      <c r="K575" s="90"/>
      <c r="L575" s="90">
        <v>0.0</v>
      </c>
      <c r="M575" s="90">
        <v>0.0</v>
      </c>
      <c r="N575" s="90">
        <v>0.0</v>
      </c>
      <c r="O575" s="90">
        <v>0.0</v>
      </c>
      <c r="P575" s="90">
        <v>0.0</v>
      </c>
      <c r="Q575" s="90">
        <v>0.0</v>
      </c>
      <c r="R575" s="90">
        <v>0.0</v>
      </c>
      <c r="S575" s="90">
        <v>0.0</v>
      </c>
      <c r="T575" s="90">
        <v>0.0</v>
      </c>
      <c r="U575" s="90">
        <v>0.0</v>
      </c>
      <c r="V575" s="90">
        <v>0.0</v>
      </c>
      <c r="W575" s="90">
        <v>0.0</v>
      </c>
      <c r="X575" s="90">
        <v>0.0</v>
      </c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90">
        <v>327.0</v>
      </c>
      <c r="B576" s="90" t="s">
        <v>1583</v>
      </c>
      <c r="C576" s="90"/>
      <c r="D576" s="90"/>
      <c r="E576" s="90"/>
      <c r="F576" s="90" t="s">
        <v>18</v>
      </c>
      <c r="G576" s="179">
        <v>26408.0</v>
      </c>
      <c r="H576" s="179"/>
      <c r="I576" s="109"/>
      <c r="J576" s="90"/>
      <c r="K576" s="90"/>
      <c r="L576" s="90">
        <v>0.0</v>
      </c>
      <c r="M576" s="90">
        <v>0.0</v>
      </c>
      <c r="N576" s="90">
        <v>0.0</v>
      </c>
      <c r="O576" s="90">
        <v>0.0</v>
      </c>
      <c r="P576" s="90">
        <v>0.0</v>
      </c>
      <c r="Q576" s="90">
        <v>0.0</v>
      </c>
      <c r="R576" s="90">
        <v>0.0</v>
      </c>
      <c r="S576" s="90">
        <v>0.0</v>
      </c>
      <c r="T576" s="90">
        <v>0.0</v>
      </c>
      <c r="U576" s="90">
        <v>0.0</v>
      </c>
      <c r="V576" s="90">
        <v>0.0</v>
      </c>
      <c r="W576" s="90">
        <v>0.0</v>
      </c>
      <c r="X576" s="90">
        <v>0.0</v>
      </c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90">
        <v>328.0</v>
      </c>
      <c r="B577" s="90" t="s">
        <v>1584</v>
      </c>
      <c r="C577" s="90"/>
      <c r="D577" s="90"/>
      <c r="E577" s="90"/>
      <c r="F577" s="90" t="s">
        <v>19</v>
      </c>
      <c r="G577" s="179">
        <v>27555.0</v>
      </c>
      <c r="H577" s="179"/>
      <c r="I577" s="109"/>
      <c r="J577" s="90"/>
      <c r="K577" s="90"/>
      <c r="L577" s="90">
        <v>0.0</v>
      </c>
      <c r="M577" s="90">
        <v>0.0</v>
      </c>
      <c r="N577" s="90">
        <v>0.0</v>
      </c>
      <c r="O577" s="90">
        <v>0.0</v>
      </c>
      <c r="P577" s="90">
        <v>0.0</v>
      </c>
      <c r="Q577" s="90">
        <v>0.0</v>
      </c>
      <c r="R577" s="90">
        <v>0.0</v>
      </c>
      <c r="S577" s="90">
        <v>0.0</v>
      </c>
      <c r="T577" s="90">
        <v>0.0</v>
      </c>
      <c r="U577" s="90">
        <v>0.0</v>
      </c>
      <c r="V577" s="90">
        <v>0.0</v>
      </c>
      <c r="W577" s="90">
        <v>0.0</v>
      </c>
      <c r="X577" s="90">
        <v>0.0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90">
        <v>329.0</v>
      </c>
      <c r="B578" s="90" t="s">
        <v>1585</v>
      </c>
      <c r="C578" s="90"/>
      <c r="D578" s="90"/>
      <c r="E578" s="90"/>
      <c r="F578" s="90" t="s">
        <v>18</v>
      </c>
      <c r="G578" s="179">
        <v>22978.0</v>
      </c>
      <c r="H578" s="179"/>
      <c r="I578" s="109"/>
      <c r="J578" s="90"/>
      <c r="K578" s="90"/>
      <c r="L578" s="90">
        <v>0.0</v>
      </c>
      <c r="M578" s="90">
        <v>0.0</v>
      </c>
      <c r="N578" s="90">
        <v>0.0</v>
      </c>
      <c r="O578" s="90">
        <v>0.0</v>
      </c>
      <c r="P578" s="90">
        <v>0.0</v>
      </c>
      <c r="Q578" s="90">
        <v>0.0</v>
      </c>
      <c r="R578" s="90">
        <v>0.0</v>
      </c>
      <c r="S578" s="90">
        <v>0.0</v>
      </c>
      <c r="T578" s="90">
        <v>0.0</v>
      </c>
      <c r="U578" s="90">
        <v>0.0</v>
      </c>
      <c r="V578" s="90">
        <v>0.0</v>
      </c>
      <c r="W578" s="90">
        <v>0.0</v>
      </c>
      <c r="X578" s="90">
        <v>0.0</v>
      </c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90">
        <v>330.0</v>
      </c>
      <c r="B579" s="90" t="s">
        <v>1586</v>
      </c>
      <c r="C579" s="90"/>
      <c r="D579" s="90"/>
      <c r="E579" s="90"/>
      <c r="F579" s="90" t="s">
        <v>19</v>
      </c>
      <c r="G579" s="179">
        <v>27302.0</v>
      </c>
      <c r="H579" s="179"/>
      <c r="I579" s="109"/>
      <c r="J579" s="90"/>
      <c r="K579" s="90"/>
      <c r="L579" s="90">
        <v>0.0</v>
      </c>
      <c r="M579" s="90">
        <v>0.0</v>
      </c>
      <c r="N579" s="90">
        <v>0.0</v>
      </c>
      <c r="O579" s="90">
        <v>0.0</v>
      </c>
      <c r="P579" s="90">
        <v>0.0</v>
      </c>
      <c r="Q579" s="90">
        <v>0.0</v>
      </c>
      <c r="R579" s="90">
        <v>0.0</v>
      </c>
      <c r="S579" s="90">
        <v>0.0</v>
      </c>
      <c r="T579" s="90">
        <v>0.0</v>
      </c>
      <c r="U579" s="90">
        <v>0.0</v>
      </c>
      <c r="V579" s="90">
        <v>0.0</v>
      </c>
      <c r="W579" s="90">
        <v>0.0</v>
      </c>
      <c r="X579" s="90">
        <v>0.0</v>
      </c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90">
        <v>331.0</v>
      </c>
      <c r="B580" s="90" t="s">
        <v>1092</v>
      </c>
      <c r="C580" s="90"/>
      <c r="D580" s="90"/>
      <c r="E580" s="90"/>
      <c r="F580" s="90" t="s">
        <v>18</v>
      </c>
      <c r="G580" s="179">
        <v>33930.0</v>
      </c>
      <c r="H580" s="179"/>
      <c r="I580" s="109"/>
      <c r="J580" s="90"/>
      <c r="K580" s="90"/>
      <c r="L580" s="90">
        <v>0.0</v>
      </c>
      <c r="M580" s="90">
        <v>0.0</v>
      </c>
      <c r="N580" s="90">
        <v>0.0</v>
      </c>
      <c r="O580" s="90">
        <v>0.0</v>
      </c>
      <c r="P580" s="90">
        <v>0.0</v>
      </c>
      <c r="Q580" s="90">
        <v>0.0</v>
      </c>
      <c r="R580" s="90">
        <v>0.0</v>
      </c>
      <c r="S580" s="90">
        <v>0.0</v>
      </c>
      <c r="T580" s="90">
        <v>0.0</v>
      </c>
      <c r="U580" s="90">
        <v>0.0</v>
      </c>
      <c r="V580" s="90">
        <v>0.0</v>
      </c>
      <c r="W580" s="90">
        <v>0.0</v>
      </c>
      <c r="X580" s="90">
        <v>0.0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90">
        <v>332.0</v>
      </c>
      <c r="B581" s="90" t="s">
        <v>1587</v>
      </c>
      <c r="C581" s="90"/>
      <c r="D581" s="90"/>
      <c r="E581" s="90"/>
      <c r="F581" s="90" t="s">
        <v>19</v>
      </c>
      <c r="G581" s="179">
        <v>32923.0</v>
      </c>
      <c r="H581" s="179"/>
      <c r="I581" s="109"/>
      <c r="J581" s="90"/>
      <c r="K581" s="90"/>
      <c r="L581" s="90">
        <v>0.0</v>
      </c>
      <c r="M581" s="90">
        <v>0.0</v>
      </c>
      <c r="N581" s="90">
        <v>0.0</v>
      </c>
      <c r="O581" s="90">
        <v>0.0</v>
      </c>
      <c r="P581" s="90">
        <v>0.0</v>
      </c>
      <c r="Q581" s="90">
        <v>0.0</v>
      </c>
      <c r="R581" s="90">
        <v>0.0</v>
      </c>
      <c r="S581" s="90">
        <v>0.0</v>
      </c>
      <c r="T581" s="90">
        <v>0.0</v>
      </c>
      <c r="U581" s="90">
        <v>0.0</v>
      </c>
      <c r="V581" s="90">
        <v>0.0</v>
      </c>
      <c r="W581" s="90">
        <v>0.0</v>
      </c>
      <c r="X581" s="90">
        <v>0.0</v>
      </c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90">
        <v>333.0</v>
      </c>
      <c r="B582" s="90" t="s">
        <v>1588</v>
      </c>
      <c r="C582" s="90"/>
      <c r="D582" s="90"/>
      <c r="E582" s="90"/>
      <c r="F582" s="90" t="s">
        <v>18</v>
      </c>
      <c r="G582" s="179">
        <v>27648.0</v>
      </c>
      <c r="H582" s="179"/>
      <c r="I582" s="109"/>
      <c r="J582" s="90"/>
      <c r="K582" s="90"/>
      <c r="L582" s="90">
        <v>0.0</v>
      </c>
      <c r="M582" s="90">
        <v>0.0</v>
      </c>
      <c r="N582" s="90">
        <v>0.0</v>
      </c>
      <c r="O582" s="90">
        <v>0.0</v>
      </c>
      <c r="P582" s="90">
        <v>0.0</v>
      </c>
      <c r="Q582" s="90">
        <v>0.0</v>
      </c>
      <c r="R582" s="90">
        <v>0.0</v>
      </c>
      <c r="S582" s="90">
        <v>0.0</v>
      </c>
      <c r="T582" s="90">
        <v>0.0</v>
      </c>
      <c r="U582" s="90">
        <v>0.0</v>
      </c>
      <c r="V582" s="90">
        <v>0.0</v>
      </c>
      <c r="W582" s="90">
        <v>0.0</v>
      </c>
      <c r="X582" s="90">
        <v>0.0</v>
      </c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90">
        <v>334.0</v>
      </c>
      <c r="B583" s="90" t="s">
        <v>1298</v>
      </c>
      <c r="C583" s="90"/>
      <c r="D583" s="90"/>
      <c r="E583" s="90"/>
      <c r="F583" s="90" t="s">
        <v>18</v>
      </c>
      <c r="G583" s="179">
        <v>28739.0</v>
      </c>
      <c r="H583" s="179"/>
      <c r="I583" s="109"/>
      <c r="J583" s="90"/>
      <c r="K583" s="90"/>
      <c r="L583" s="90">
        <v>0.0</v>
      </c>
      <c r="M583" s="90">
        <v>0.0</v>
      </c>
      <c r="N583" s="90">
        <v>0.0</v>
      </c>
      <c r="O583" s="90">
        <v>0.0</v>
      </c>
      <c r="P583" s="90">
        <v>0.0</v>
      </c>
      <c r="Q583" s="90">
        <v>0.0</v>
      </c>
      <c r="R583" s="90">
        <v>0.0</v>
      </c>
      <c r="S583" s="90">
        <v>0.0</v>
      </c>
      <c r="T583" s="90">
        <v>0.0</v>
      </c>
      <c r="U583" s="90">
        <v>0.0</v>
      </c>
      <c r="V583" s="90">
        <v>0.0</v>
      </c>
      <c r="W583" s="90">
        <v>0.0</v>
      </c>
      <c r="X583" s="90">
        <v>0.0</v>
      </c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90">
        <v>335.0</v>
      </c>
      <c r="B584" s="90" t="s">
        <v>1297</v>
      </c>
      <c r="C584" s="90"/>
      <c r="D584" s="90"/>
      <c r="E584" s="90"/>
      <c r="F584" s="90" t="s">
        <v>19</v>
      </c>
      <c r="G584" s="179">
        <v>29848.0</v>
      </c>
      <c r="H584" s="179"/>
      <c r="I584" s="109"/>
      <c r="J584" s="90"/>
      <c r="K584" s="90"/>
      <c r="L584" s="90">
        <v>0.0</v>
      </c>
      <c r="M584" s="90">
        <v>0.0</v>
      </c>
      <c r="N584" s="90">
        <v>0.0</v>
      </c>
      <c r="O584" s="90">
        <v>0.0</v>
      </c>
      <c r="P584" s="90">
        <v>0.0</v>
      </c>
      <c r="Q584" s="90">
        <v>0.0</v>
      </c>
      <c r="R584" s="90">
        <v>0.0</v>
      </c>
      <c r="S584" s="90">
        <v>0.0</v>
      </c>
      <c r="T584" s="90">
        <v>0.0</v>
      </c>
      <c r="U584" s="90">
        <v>0.0</v>
      </c>
      <c r="V584" s="90">
        <v>0.0</v>
      </c>
      <c r="W584" s="90">
        <v>0.0</v>
      </c>
      <c r="X584" s="90">
        <v>0.0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90">
        <v>336.0</v>
      </c>
      <c r="B585" s="90" t="s">
        <v>1589</v>
      </c>
      <c r="C585" s="90"/>
      <c r="D585" s="90"/>
      <c r="E585" s="90"/>
      <c r="F585" s="90" t="s">
        <v>18</v>
      </c>
      <c r="G585" s="179">
        <v>30518.0</v>
      </c>
      <c r="H585" s="179"/>
      <c r="I585" s="109"/>
      <c r="J585" s="90"/>
      <c r="K585" s="90"/>
      <c r="L585" s="90">
        <v>0.0</v>
      </c>
      <c r="M585" s="90">
        <v>0.0</v>
      </c>
      <c r="N585" s="90">
        <v>0.0</v>
      </c>
      <c r="O585" s="90">
        <v>0.0</v>
      </c>
      <c r="P585" s="90">
        <v>0.0</v>
      </c>
      <c r="Q585" s="90">
        <v>0.0</v>
      </c>
      <c r="R585" s="90">
        <v>0.0</v>
      </c>
      <c r="S585" s="90">
        <v>0.0</v>
      </c>
      <c r="T585" s="90">
        <v>0.0</v>
      </c>
      <c r="U585" s="90">
        <v>0.0</v>
      </c>
      <c r="V585" s="90">
        <v>0.0</v>
      </c>
      <c r="W585" s="90">
        <v>0.0</v>
      </c>
      <c r="X585" s="90">
        <v>0.0</v>
      </c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90">
        <v>337.0</v>
      </c>
      <c r="B586" s="90" t="s">
        <v>1590</v>
      </c>
      <c r="C586" s="90"/>
      <c r="D586" s="90"/>
      <c r="E586" s="90"/>
      <c r="F586" s="90" t="s">
        <v>19</v>
      </c>
      <c r="G586" s="179">
        <v>30455.0</v>
      </c>
      <c r="H586" s="179"/>
      <c r="I586" s="109"/>
      <c r="J586" s="90"/>
      <c r="K586" s="90"/>
      <c r="L586" s="90">
        <v>0.0</v>
      </c>
      <c r="M586" s="90">
        <v>0.0</v>
      </c>
      <c r="N586" s="90">
        <v>0.0</v>
      </c>
      <c r="O586" s="90">
        <v>0.0</v>
      </c>
      <c r="P586" s="90">
        <v>0.0</v>
      </c>
      <c r="Q586" s="90">
        <v>0.0</v>
      </c>
      <c r="R586" s="90">
        <v>0.0</v>
      </c>
      <c r="S586" s="90">
        <v>0.0</v>
      </c>
      <c r="T586" s="90">
        <v>0.0</v>
      </c>
      <c r="U586" s="90">
        <v>0.0</v>
      </c>
      <c r="V586" s="90">
        <v>0.0</v>
      </c>
      <c r="W586" s="90">
        <v>0.0</v>
      </c>
      <c r="X586" s="90">
        <v>0.0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90">
        <v>338.0</v>
      </c>
      <c r="B587" s="90" t="s">
        <v>1304</v>
      </c>
      <c r="C587" s="90"/>
      <c r="D587" s="90"/>
      <c r="E587" s="90"/>
      <c r="F587" s="90" t="s">
        <v>18</v>
      </c>
      <c r="G587" s="179">
        <v>27234.0</v>
      </c>
      <c r="H587" s="179"/>
      <c r="I587" s="109"/>
      <c r="J587" s="90"/>
      <c r="K587" s="90"/>
      <c r="L587" s="90">
        <v>0.0</v>
      </c>
      <c r="M587" s="90">
        <v>0.0</v>
      </c>
      <c r="N587" s="90">
        <v>0.0</v>
      </c>
      <c r="O587" s="90">
        <v>0.0</v>
      </c>
      <c r="P587" s="90">
        <v>0.0</v>
      </c>
      <c r="Q587" s="90">
        <v>0.0</v>
      </c>
      <c r="R587" s="90">
        <v>0.0</v>
      </c>
      <c r="S587" s="90">
        <v>0.0</v>
      </c>
      <c r="T587" s="90">
        <v>0.0</v>
      </c>
      <c r="U587" s="90">
        <v>0.0</v>
      </c>
      <c r="V587" s="90">
        <v>0.0</v>
      </c>
      <c r="W587" s="90">
        <v>0.0</v>
      </c>
      <c r="X587" s="90">
        <v>0.0</v>
      </c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90">
        <v>339.0</v>
      </c>
      <c r="B588" s="90" t="s">
        <v>1591</v>
      </c>
      <c r="C588" s="90"/>
      <c r="D588" s="90"/>
      <c r="E588" s="90"/>
      <c r="F588" s="90" t="s">
        <v>19</v>
      </c>
      <c r="G588" s="179">
        <v>29589.0</v>
      </c>
      <c r="H588" s="179"/>
      <c r="I588" s="109"/>
      <c r="J588" s="90"/>
      <c r="K588" s="90"/>
      <c r="L588" s="90">
        <v>0.0</v>
      </c>
      <c r="M588" s="90">
        <v>0.0</v>
      </c>
      <c r="N588" s="90">
        <v>0.0</v>
      </c>
      <c r="O588" s="90">
        <v>0.0</v>
      </c>
      <c r="P588" s="90">
        <v>0.0</v>
      </c>
      <c r="Q588" s="90">
        <v>0.0</v>
      </c>
      <c r="R588" s="90">
        <v>0.0</v>
      </c>
      <c r="S588" s="90">
        <v>0.0</v>
      </c>
      <c r="T588" s="90">
        <v>0.0</v>
      </c>
      <c r="U588" s="90">
        <v>0.0</v>
      </c>
      <c r="V588" s="90">
        <v>0.0</v>
      </c>
      <c r="W588" s="90">
        <v>0.0</v>
      </c>
      <c r="X588" s="90">
        <v>0.0</v>
      </c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90">
        <v>340.0</v>
      </c>
      <c r="B589" s="90" t="s">
        <v>1031</v>
      </c>
      <c r="C589" s="90"/>
      <c r="D589" s="90"/>
      <c r="E589" s="90"/>
      <c r="F589" s="90" t="s">
        <v>19</v>
      </c>
      <c r="G589" s="179">
        <v>38748.0</v>
      </c>
      <c r="H589" s="179"/>
      <c r="I589" s="109"/>
      <c r="J589" s="90"/>
      <c r="K589" s="90"/>
      <c r="L589" s="90">
        <v>0.0</v>
      </c>
      <c r="M589" s="90">
        <v>0.0</v>
      </c>
      <c r="N589" s="90">
        <v>0.0</v>
      </c>
      <c r="O589" s="90">
        <v>0.0</v>
      </c>
      <c r="P589" s="90">
        <v>0.0</v>
      </c>
      <c r="Q589" s="90">
        <v>0.0</v>
      </c>
      <c r="R589" s="90">
        <v>0.0</v>
      </c>
      <c r="S589" s="90">
        <v>0.0</v>
      </c>
      <c r="T589" s="90">
        <v>0.0</v>
      </c>
      <c r="U589" s="90">
        <v>0.0</v>
      </c>
      <c r="V589" s="90">
        <v>0.0</v>
      </c>
      <c r="W589" s="90">
        <v>0.0</v>
      </c>
      <c r="X589" s="90">
        <v>0.0</v>
      </c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90">
        <v>341.0</v>
      </c>
      <c r="B590" s="90" t="s">
        <v>1592</v>
      </c>
      <c r="C590" s="90"/>
      <c r="D590" s="90"/>
      <c r="E590" s="90"/>
      <c r="F590" s="90" t="s">
        <v>18</v>
      </c>
      <c r="G590" s="179">
        <v>25693.0</v>
      </c>
      <c r="H590" s="179"/>
      <c r="I590" s="109"/>
      <c r="J590" s="90"/>
      <c r="K590" s="90"/>
      <c r="L590" s="90">
        <v>0.0</v>
      </c>
      <c r="M590" s="90">
        <v>0.0</v>
      </c>
      <c r="N590" s="90">
        <v>0.0</v>
      </c>
      <c r="O590" s="90">
        <v>0.0</v>
      </c>
      <c r="P590" s="90">
        <v>0.0</v>
      </c>
      <c r="Q590" s="90">
        <v>0.0</v>
      </c>
      <c r="R590" s="90">
        <v>0.0</v>
      </c>
      <c r="S590" s="90">
        <v>0.0</v>
      </c>
      <c r="T590" s="90">
        <v>0.0</v>
      </c>
      <c r="U590" s="90">
        <v>0.0</v>
      </c>
      <c r="V590" s="90">
        <v>0.0</v>
      </c>
      <c r="W590" s="90">
        <v>0.0</v>
      </c>
      <c r="X590" s="90">
        <v>0.0</v>
      </c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90">
        <v>342.0</v>
      </c>
      <c r="B591" s="90" t="s">
        <v>1336</v>
      </c>
      <c r="C591" s="90"/>
      <c r="D591" s="90"/>
      <c r="E591" s="90"/>
      <c r="F591" s="90" t="s">
        <v>19</v>
      </c>
      <c r="G591" s="179">
        <v>26255.0</v>
      </c>
      <c r="H591" s="179"/>
      <c r="I591" s="109"/>
      <c r="J591" s="90"/>
      <c r="K591" s="90"/>
      <c r="L591" s="90">
        <v>0.0</v>
      </c>
      <c r="M591" s="90">
        <v>0.0</v>
      </c>
      <c r="N591" s="90">
        <v>0.0</v>
      </c>
      <c r="O591" s="90">
        <v>0.0</v>
      </c>
      <c r="P591" s="90">
        <v>0.0</v>
      </c>
      <c r="Q591" s="90">
        <v>0.0</v>
      </c>
      <c r="R591" s="90">
        <v>0.0</v>
      </c>
      <c r="S591" s="90">
        <v>0.0</v>
      </c>
      <c r="T591" s="90">
        <v>0.0</v>
      </c>
      <c r="U591" s="90">
        <v>0.0</v>
      </c>
      <c r="V591" s="90">
        <v>0.0</v>
      </c>
      <c r="W591" s="90">
        <v>0.0</v>
      </c>
      <c r="X591" s="90">
        <v>0.0</v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90">
        <v>343.0</v>
      </c>
      <c r="B592" s="90" t="s">
        <v>1593</v>
      </c>
      <c r="C592" s="90"/>
      <c r="D592" s="90"/>
      <c r="E592" s="90"/>
      <c r="F592" s="90" t="s">
        <v>18</v>
      </c>
      <c r="G592" s="179">
        <v>29328.0</v>
      </c>
      <c r="H592" s="179"/>
      <c r="I592" s="109"/>
      <c r="J592" s="90"/>
      <c r="K592" s="90"/>
      <c r="L592" s="90">
        <v>0.0</v>
      </c>
      <c r="M592" s="90">
        <v>0.0</v>
      </c>
      <c r="N592" s="90">
        <v>0.0</v>
      </c>
      <c r="O592" s="90">
        <v>0.0</v>
      </c>
      <c r="P592" s="90">
        <v>0.0</v>
      </c>
      <c r="Q592" s="90">
        <v>0.0</v>
      </c>
      <c r="R592" s="90">
        <v>0.0</v>
      </c>
      <c r="S592" s="90">
        <v>0.0</v>
      </c>
      <c r="T592" s="90">
        <v>0.0</v>
      </c>
      <c r="U592" s="90">
        <v>0.0</v>
      </c>
      <c r="V592" s="90">
        <v>0.0</v>
      </c>
      <c r="W592" s="90">
        <v>0.0</v>
      </c>
      <c r="X592" s="90">
        <v>0.0</v>
      </c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90">
        <v>344.0</v>
      </c>
      <c r="B593" s="90" t="s">
        <v>1594</v>
      </c>
      <c r="C593" s="90"/>
      <c r="D593" s="90"/>
      <c r="E593" s="90"/>
      <c r="F593" s="90" t="s">
        <v>19</v>
      </c>
      <c r="G593" s="179">
        <v>30713.0</v>
      </c>
      <c r="H593" s="179"/>
      <c r="I593" s="109"/>
      <c r="J593" s="90"/>
      <c r="K593" s="90"/>
      <c r="L593" s="90">
        <v>0.0</v>
      </c>
      <c r="M593" s="90">
        <v>0.0</v>
      </c>
      <c r="N593" s="90">
        <v>0.0</v>
      </c>
      <c r="O593" s="90">
        <v>0.0</v>
      </c>
      <c r="P593" s="90">
        <v>0.0</v>
      </c>
      <c r="Q593" s="90">
        <v>0.0</v>
      </c>
      <c r="R593" s="90">
        <v>0.0</v>
      </c>
      <c r="S593" s="90">
        <v>0.0</v>
      </c>
      <c r="T593" s="90">
        <v>0.0</v>
      </c>
      <c r="U593" s="90">
        <v>0.0</v>
      </c>
      <c r="V593" s="90">
        <v>0.0</v>
      </c>
      <c r="W593" s="90">
        <v>0.0</v>
      </c>
      <c r="X593" s="90">
        <v>0.0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90">
        <v>345.0</v>
      </c>
      <c r="B594" s="90" t="s">
        <v>1595</v>
      </c>
      <c r="C594" s="90"/>
      <c r="D594" s="90"/>
      <c r="E594" s="90"/>
      <c r="F594" s="90" t="s">
        <v>19</v>
      </c>
      <c r="G594" s="179">
        <v>37130.0</v>
      </c>
      <c r="H594" s="179"/>
      <c r="I594" s="109"/>
      <c r="J594" s="90"/>
      <c r="K594" s="90"/>
      <c r="L594" s="90">
        <v>0.0</v>
      </c>
      <c r="M594" s="90">
        <v>0.0</v>
      </c>
      <c r="N594" s="90">
        <v>0.0</v>
      </c>
      <c r="O594" s="90">
        <v>0.0</v>
      </c>
      <c r="P594" s="90">
        <v>0.0</v>
      </c>
      <c r="Q594" s="90">
        <v>0.0</v>
      </c>
      <c r="R594" s="90">
        <v>0.0</v>
      </c>
      <c r="S594" s="90">
        <v>0.0</v>
      </c>
      <c r="T594" s="90">
        <v>0.0</v>
      </c>
      <c r="U594" s="90">
        <v>0.0</v>
      </c>
      <c r="V594" s="90">
        <v>0.0</v>
      </c>
      <c r="W594" s="90">
        <v>0.0</v>
      </c>
      <c r="X594" s="90">
        <v>0.0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90">
        <v>346.0</v>
      </c>
      <c r="B595" s="90" t="s">
        <v>1596</v>
      </c>
      <c r="C595" s="90"/>
      <c r="D595" s="90"/>
      <c r="E595" s="90"/>
      <c r="F595" s="90" t="s">
        <v>19</v>
      </c>
      <c r="G595" s="179">
        <v>38807.0</v>
      </c>
      <c r="H595" s="179"/>
      <c r="I595" s="109"/>
      <c r="J595" s="90"/>
      <c r="K595" s="90"/>
      <c r="L595" s="90">
        <v>0.0</v>
      </c>
      <c r="M595" s="90">
        <v>0.0</v>
      </c>
      <c r="N595" s="90">
        <v>0.0</v>
      </c>
      <c r="O595" s="90">
        <v>0.0</v>
      </c>
      <c r="P595" s="90">
        <v>0.0</v>
      </c>
      <c r="Q595" s="90">
        <v>0.0</v>
      </c>
      <c r="R595" s="90">
        <v>0.0</v>
      </c>
      <c r="S595" s="90">
        <v>0.0</v>
      </c>
      <c r="T595" s="90">
        <v>0.0</v>
      </c>
      <c r="U595" s="90">
        <v>0.0</v>
      </c>
      <c r="V595" s="90">
        <v>0.0</v>
      </c>
      <c r="W595" s="90">
        <v>0.0</v>
      </c>
      <c r="X595" s="90">
        <v>0.0</v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90">
        <v>347.0</v>
      </c>
      <c r="B596" s="90" t="s">
        <v>1064</v>
      </c>
      <c r="C596" s="90"/>
      <c r="D596" s="90"/>
      <c r="E596" s="90"/>
      <c r="F596" s="90" t="s">
        <v>18</v>
      </c>
      <c r="G596" s="179">
        <v>25782.0</v>
      </c>
      <c r="H596" s="179"/>
      <c r="I596" s="109"/>
      <c r="J596" s="90"/>
      <c r="K596" s="90"/>
      <c r="L596" s="90">
        <v>0.0</v>
      </c>
      <c r="M596" s="90">
        <v>0.0</v>
      </c>
      <c r="N596" s="90">
        <v>0.0</v>
      </c>
      <c r="O596" s="90">
        <v>0.0</v>
      </c>
      <c r="P596" s="90">
        <v>0.0</v>
      </c>
      <c r="Q596" s="90">
        <v>0.0</v>
      </c>
      <c r="R596" s="90">
        <v>0.0</v>
      </c>
      <c r="S596" s="90">
        <v>0.0</v>
      </c>
      <c r="T596" s="90">
        <v>0.0</v>
      </c>
      <c r="U596" s="90">
        <v>0.0</v>
      </c>
      <c r="V596" s="90">
        <v>0.0</v>
      </c>
      <c r="W596" s="90">
        <v>0.0</v>
      </c>
      <c r="X596" s="90">
        <v>0.0</v>
      </c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90">
        <v>348.0</v>
      </c>
      <c r="B597" s="90" t="s">
        <v>1597</v>
      </c>
      <c r="C597" s="90"/>
      <c r="D597" s="90"/>
      <c r="E597" s="90"/>
      <c r="F597" s="90" t="s">
        <v>19</v>
      </c>
      <c r="G597" s="179">
        <v>27649.0</v>
      </c>
      <c r="H597" s="179"/>
      <c r="I597" s="109"/>
      <c r="J597" s="90"/>
      <c r="K597" s="90"/>
      <c r="L597" s="90">
        <v>0.0</v>
      </c>
      <c r="M597" s="90">
        <v>0.0</v>
      </c>
      <c r="N597" s="90">
        <v>0.0</v>
      </c>
      <c r="O597" s="90">
        <v>0.0</v>
      </c>
      <c r="P597" s="90">
        <v>0.0</v>
      </c>
      <c r="Q597" s="90">
        <v>0.0</v>
      </c>
      <c r="R597" s="90">
        <v>0.0</v>
      </c>
      <c r="S597" s="90">
        <v>0.0</v>
      </c>
      <c r="T597" s="90">
        <v>0.0</v>
      </c>
      <c r="U597" s="90">
        <v>0.0</v>
      </c>
      <c r="V597" s="90">
        <v>0.0</v>
      </c>
      <c r="W597" s="90">
        <v>0.0</v>
      </c>
      <c r="X597" s="90">
        <v>0.0</v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90">
        <v>349.0</v>
      </c>
      <c r="B598" s="90" t="s">
        <v>1598</v>
      </c>
      <c r="C598" s="90"/>
      <c r="D598" s="90"/>
      <c r="E598" s="90"/>
      <c r="F598" s="90" t="s">
        <v>19</v>
      </c>
      <c r="G598" s="179">
        <v>38880.0</v>
      </c>
      <c r="H598" s="179"/>
      <c r="I598" s="109"/>
      <c r="J598" s="90"/>
      <c r="K598" s="90"/>
      <c r="L598" s="90">
        <v>0.0</v>
      </c>
      <c r="M598" s="90">
        <v>0.0</v>
      </c>
      <c r="N598" s="90">
        <v>0.0</v>
      </c>
      <c r="O598" s="90">
        <v>0.0</v>
      </c>
      <c r="P598" s="90">
        <v>0.0</v>
      </c>
      <c r="Q598" s="90">
        <v>0.0</v>
      </c>
      <c r="R598" s="90">
        <v>0.0</v>
      </c>
      <c r="S598" s="90">
        <v>0.0</v>
      </c>
      <c r="T598" s="90">
        <v>0.0</v>
      </c>
      <c r="U598" s="90">
        <v>0.0</v>
      </c>
      <c r="V598" s="90">
        <v>0.0</v>
      </c>
      <c r="W598" s="90">
        <v>0.0</v>
      </c>
      <c r="X598" s="90">
        <v>0.0</v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90">
        <v>350.0</v>
      </c>
      <c r="B599" s="90" t="s">
        <v>1599</v>
      </c>
      <c r="C599" s="90"/>
      <c r="D599" s="90"/>
      <c r="E599" s="90"/>
      <c r="F599" s="90" t="s">
        <v>18</v>
      </c>
      <c r="G599" s="179">
        <v>27677.0</v>
      </c>
      <c r="H599" s="179"/>
      <c r="I599" s="109"/>
      <c r="J599" s="90"/>
      <c r="K599" s="90"/>
      <c r="L599" s="90">
        <v>0.0</v>
      </c>
      <c r="M599" s="90">
        <v>0.0</v>
      </c>
      <c r="N599" s="90">
        <v>0.0</v>
      </c>
      <c r="O599" s="90">
        <v>0.0</v>
      </c>
      <c r="P599" s="90">
        <v>0.0</v>
      </c>
      <c r="Q599" s="90">
        <v>0.0</v>
      </c>
      <c r="R599" s="90">
        <v>0.0</v>
      </c>
      <c r="S599" s="90">
        <v>0.0</v>
      </c>
      <c r="T599" s="90">
        <v>0.0</v>
      </c>
      <c r="U599" s="90">
        <v>0.0</v>
      </c>
      <c r="V599" s="90">
        <v>0.0</v>
      </c>
      <c r="W599" s="90">
        <v>0.0</v>
      </c>
      <c r="X599" s="90">
        <v>0.0</v>
      </c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90">
        <v>351.0</v>
      </c>
      <c r="B600" s="90" t="s">
        <v>1600</v>
      </c>
      <c r="C600" s="90"/>
      <c r="D600" s="90"/>
      <c r="E600" s="90"/>
      <c r="F600" s="90" t="s">
        <v>19</v>
      </c>
      <c r="G600" s="179">
        <v>27925.0</v>
      </c>
      <c r="H600" s="179"/>
      <c r="I600" s="109"/>
      <c r="J600" s="90"/>
      <c r="K600" s="90"/>
      <c r="L600" s="90">
        <v>0.0</v>
      </c>
      <c r="M600" s="90">
        <v>0.0</v>
      </c>
      <c r="N600" s="90">
        <v>0.0</v>
      </c>
      <c r="O600" s="90">
        <v>0.0</v>
      </c>
      <c r="P600" s="90">
        <v>0.0</v>
      </c>
      <c r="Q600" s="90">
        <v>0.0</v>
      </c>
      <c r="R600" s="90">
        <v>0.0</v>
      </c>
      <c r="S600" s="90">
        <v>0.0</v>
      </c>
      <c r="T600" s="90">
        <v>0.0</v>
      </c>
      <c r="U600" s="90">
        <v>0.0</v>
      </c>
      <c r="V600" s="90">
        <v>0.0</v>
      </c>
      <c r="W600" s="90">
        <v>0.0</v>
      </c>
      <c r="X600" s="90">
        <v>0.0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90">
        <v>352.0</v>
      </c>
      <c r="B601" s="90" t="s">
        <v>1601</v>
      </c>
      <c r="C601" s="90"/>
      <c r="D601" s="90"/>
      <c r="E601" s="90"/>
      <c r="F601" s="90" t="s">
        <v>18</v>
      </c>
      <c r="G601" s="179">
        <v>36981.0</v>
      </c>
      <c r="H601" s="179"/>
      <c r="I601" s="109"/>
      <c r="J601" s="90"/>
      <c r="K601" s="90"/>
      <c r="L601" s="90">
        <v>0.0</v>
      </c>
      <c r="M601" s="90">
        <v>0.0</v>
      </c>
      <c r="N601" s="90">
        <v>0.0</v>
      </c>
      <c r="O601" s="90">
        <v>0.0</v>
      </c>
      <c r="P601" s="90">
        <v>0.0</v>
      </c>
      <c r="Q601" s="90">
        <v>0.0</v>
      </c>
      <c r="R601" s="90">
        <v>0.0</v>
      </c>
      <c r="S601" s="90">
        <v>0.0</v>
      </c>
      <c r="T601" s="90">
        <v>0.0</v>
      </c>
      <c r="U601" s="90">
        <v>0.0</v>
      </c>
      <c r="V601" s="90">
        <v>0.0</v>
      </c>
      <c r="W601" s="90">
        <v>0.0</v>
      </c>
      <c r="X601" s="90">
        <v>0.0</v>
      </c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90">
        <v>353.0</v>
      </c>
      <c r="B602" s="90" t="s">
        <v>1602</v>
      </c>
      <c r="C602" s="90"/>
      <c r="D602" s="90"/>
      <c r="E602" s="90"/>
      <c r="F602" s="90" t="s">
        <v>18</v>
      </c>
      <c r="G602" s="179">
        <v>38217.0</v>
      </c>
      <c r="H602" s="179"/>
      <c r="I602" s="109"/>
      <c r="J602" s="90"/>
      <c r="K602" s="90"/>
      <c r="L602" s="90">
        <v>0.0</v>
      </c>
      <c r="M602" s="90">
        <v>0.0</v>
      </c>
      <c r="N602" s="90">
        <v>0.0</v>
      </c>
      <c r="O602" s="90">
        <v>0.0</v>
      </c>
      <c r="P602" s="90">
        <v>0.0</v>
      </c>
      <c r="Q602" s="90">
        <v>0.0</v>
      </c>
      <c r="R602" s="90">
        <v>0.0</v>
      </c>
      <c r="S602" s="90">
        <v>0.0</v>
      </c>
      <c r="T602" s="90">
        <v>0.0</v>
      </c>
      <c r="U602" s="90">
        <v>0.0</v>
      </c>
      <c r="V602" s="90">
        <v>0.0</v>
      </c>
      <c r="W602" s="90">
        <v>0.0</v>
      </c>
      <c r="X602" s="90">
        <v>0.0</v>
      </c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90">
        <v>354.0</v>
      </c>
      <c r="B603" s="90" t="s">
        <v>268</v>
      </c>
      <c r="C603" s="90"/>
      <c r="D603" s="90"/>
      <c r="E603" s="90"/>
      <c r="F603" s="90" t="s">
        <v>18</v>
      </c>
      <c r="G603" s="179">
        <v>26395.0</v>
      </c>
      <c r="H603" s="179"/>
      <c r="I603" s="109"/>
      <c r="J603" s="90"/>
      <c r="K603" s="90"/>
      <c r="L603" s="90">
        <v>0.0</v>
      </c>
      <c r="M603" s="90">
        <v>0.0</v>
      </c>
      <c r="N603" s="90">
        <v>0.0</v>
      </c>
      <c r="O603" s="90">
        <v>0.0</v>
      </c>
      <c r="P603" s="90">
        <v>0.0</v>
      </c>
      <c r="Q603" s="90">
        <v>0.0</v>
      </c>
      <c r="R603" s="90">
        <v>0.0</v>
      </c>
      <c r="S603" s="90">
        <v>0.0</v>
      </c>
      <c r="T603" s="90">
        <v>0.0</v>
      </c>
      <c r="U603" s="90">
        <v>0.0</v>
      </c>
      <c r="V603" s="90">
        <v>0.0</v>
      </c>
      <c r="W603" s="90">
        <v>0.0</v>
      </c>
      <c r="X603" s="90">
        <v>0.0</v>
      </c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90">
        <v>355.0</v>
      </c>
      <c r="B604" s="90" t="s">
        <v>1603</v>
      </c>
      <c r="C604" s="90"/>
      <c r="D604" s="90"/>
      <c r="E604" s="90"/>
      <c r="F604" s="90" t="s">
        <v>19</v>
      </c>
      <c r="G604" s="179">
        <v>28213.0</v>
      </c>
      <c r="H604" s="179"/>
      <c r="I604" s="109"/>
      <c r="J604" s="90"/>
      <c r="K604" s="90"/>
      <c r="L604" s="90">
        <v>0.0</v>
      </c>
      <c r="M604" s="90">
        <v>0.0</v>
      </c>
      <c r="N604" s="90">
        <v>0.0</v>
      </c>
      <c r="O604" s="90">
        <v>0.0</v>
      </c>
      <c r="P604" s="90">
        <v>0.0</v>
      </c>
      <c r="Q604" s="90">
        <v>0.0</v>
      </c>
      <c r="R604" s="90">
        <v>0.0</v>
      </c>
      <c r="S604" s="90">
        <v>0.0</v>
      </c>
      <c r="T604" s="90">
        <v>0.0</v>
      </c>
      <c r="U604" s="90">
        <v>0.0</v>
      </c>
      <c r="V604" s="90">
        <v>0.0</v>
      </c>
      <c r="W604" s="90">
        <v>0.0</v>
      </c>
      <c r="X604" s="90">
        <v>0.0</v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90">
        <v>356.0</v>
      </c>
      <c r="B605" s="90" t="s">
        <v>1604</v>
      </c>
      <c r="C605" s="90"/>
      <c r="D605" s="90"/>
      <c r="E605" s="90"/>
      <c r="F605" s="90" t="s">
        <v>18</v>
      </c>
      <c r="G605" s="179">
        <v>40368.0</v>
      </c>
      <c r="H605" s="179"/>
      <c r="I605" s="109"/>
      <c r="J605" s="90"/>
      <c r="K605" s="90"/>
      <c r="L605" s="90">
        <v>0.0</v>
      </c>
      <c r="M605" s="90">
        <v>0.0</v>
      </c>
      <c r="N605" s="90">
        <v>0.0</v>
      </c>
      <c r="O605" s="90">
        <v>0.0</v>
      </c>
      <c r="P605" s="90">
        <v>0.0</v>
      </c>
      <c r="Q605" s="90">
        <v>0.0</v>
      </c>
      <c r="R605" s="90">
        <v>0.0</v>
      </c>
      <c r="S605" s="90">
        <v>0.0</v>
      </c>
      <c r="T605" s="90">
        <v>0.0</v>
      </c>
      <c r="U605" s="90">
        <v>0.0</v>
      </c>
      <c r="V605" s="90">
        <v>0.0</v>
      </c>
      <c r="W605" s="90">
        <v>0.0</v>
      </c>
      <c r="X605" s="90">
        <v>0.0</v>
      </c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90">
        <v>357.0</v>
      </c>
      <c r="B606" s="90" t="s">
        <v>1605</v>
      </c>
      <c r="C606" s="90"/>
      <c r="D606" s="90"/>
      <c r="E606" s="90"/>
      <c r="F606" s="90" t="s">
        <v>18</v>
      </c>
      <c r="G606" s="179">
        <v>37988.0</v>
      </c>
      <c r="H606" s="179"/>
      <c r="I606" s="109"/>
      <c r="J606" s="90"/>
      <c r="K606" s="90"/>
      <c r="L606" s="90">
        <v>0.0</v>
      </c>
      <c r="M606" s="90">
        <v>0.0</v>
      </c>
      <c r="N606" s="90">
        <v>0.0</v>
      </c>
      <c r="O606" s="90">
        <v>0.0</v>
      </c>
      <c r="P606" s="90">
        <v>0.0</v>
      </c>
      <c r="Q606" s="90">
        <v>0.0</v>
      </c>
      <c r="R606" s="90">
        <v>0.0</v>
      </c>
      <c r="S606" s="90">
        <v>0.0</v>
      </c>
      <c r="T606" s="90">
        <v>0.0</v>
      </c>
      <c r="U606" s="90">
        <v>0.0</v>
      </c>
      <c r="V606" s="90">
        <v>0.0</v>
      </c>
      <c r="W606" s="90">
        <v>0.0</v>
      </c>
      <c r="X606" s="90">
        <v>0.0</v>
      </c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90">
        <v>358.0</v>
      </c>
      <c r="B607" s="90" t="s">
        <v>1606</v>
      </c>
      <c r="C607" s="90"/>
      <c r="D607" s="90"/>
      <c r="E607" s="90"/>
      <c r="F607" s="90" t="s">
        <v>18</v>
      </c>
      <c r="G607" s="179">
        <v>34069.0</v>
      </c>
      <c r="H607" s="179"/>
      <c r="I607" s="109"/>
      <c r="J607" s="90"/>
      <c r="K607" s="90"/>
      <c r="L607" s="90">
        <v>0.0</v>
      </c>
      <c r="M607" s="90">
        <v>0.0</v>
      </c>
      <c r="N607" s="90">
        <v>0.0</v>
      </c>
      <c r="O607" s="90">
        <v>0.0</v>
      </c>
      <c r="P607" s="90">
        <v>0.0</v>
      </c>
      <c r="Q607" s="90">
        <v>0.0</v>
      </c>
      <c r="R607" s="90">
        <v>0.0</v>
      </c>
      <c r="S607" s="90">
        <v>0.0</v>
      </c>
      <c r="T607" s="90">
        <v>0.0</v>
      </c>
      <c r="U607" s="90">
        <v>0.0</v>
      </c>
      <c r="V607" s="90">
        <v>0.0</v>
      </c>
      <c r="W607" s="90">
        <v>0.0</v>
      </c>
      <c r="X607" s="90">
        <v>0.0</v>
      </c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90">
        <v>359.0</v>
      </c>
      <c r="B608" s="90" t="s">
        <v>1607</v>
      </c>
      <c r="C608" s="90"/>
      <c r="D608" s="90"/>
      <c r="E608" s="90"/>
      <c r="F608" s="90" t="s">
        <v>19</v>
      </c>
      <c r="G608" s="179">
        <v>34411.0</v>
      </c>
      <c r="H608" s="179"/>
      <c r="I608" s="109"/>
      <c r="J608" s="90"/>
      <c r="K608" s="90"/>
      <c r="L608" s="90">
        <v>0.0</v>
      </c>
      <c r="M608" s="90">
        <v>0.0</v>
      </c>
      <c r="N608" s="90">
        <v>0.0</v>
      </c>
      <c r="O608" s="90">
        <v>0.0</v>
      </c>
      <c r="P608" s="90">
        <v>0.0</v>
      </c>
      <c r="Q608" s="90">
        <v>0.0</v>
      </c>
      <c r="R608" s="90">
        <v>0.0</v>
      </c>
      <c r="S608" s="90">
        <v>0.0</v>
      </c>
      <c r="T608" s="90">
        <v>0.0</v>
      </c>
      <c r="U608" s="90">
        <v>0.0</v>
      </c>
      <c r="V608" s="90">
        <v>0.0</v>
      </c>
      <c r="W608" s="90">
        <v>0.0</v>
      </c>
      <c r="X608" s="90">
        <v>0.0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90">
        <v>360.0</v>
      </c>
      <c r="B609" s="90" t="s">
        <v>1608</v>
      </c>
      <c r="C609" s="90"/>
      <c r="D609" s="90"/>
      <c r="E609" s="90"/>
      <c r="F609" s="90" t="s">
        <v>18</v>
      </c>
      <c r="G609" s="178">
        <v>31488.0</v>
      </c>
      <c r="H609" s="179"/>
      <c r="I609" s="109"/>
      <c r="J609" s="90"/>
      <c r="K609" s="90"/>
      <c r="L609" s="90">
        <v>0.0</v>
      </c>
      <c r="M609" s="90">
        <v>0.0</v>
      </c>
      <c r="N609" s="90">
        <v>0.0</v>
      </c>
      <c r="O609" s="90">
        <v>0.0</v>
      </c>
      <c r="P609" s="90">
        <v>0.0</v>
      </c>
      <c r="Q609" s="90">
        <v>0.0</v>
      </c>
      <c r="R609" s="90">
        <v>0.0</v>
      </c>
      <c r="S609" s="90">
        <v>0.0</v>
      </c>
      <c r="T609" s="90">
        <v>0.0</v>
      </c>
      <c r="U609" s="90">
        <v>0.0</v>
      </c>
      <c r="V609" s="90">
        <v>0.0</v>
      </c>
      <c r="W609" s="90">
        <v>0.0</v>
      </c>
      <c r="X609" s="90">
        <v>0.0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90">
        <v>361.0</v>
      </c>
      <c r="B610" s="90" t="s">
        <v>1609</v>
      </c>
      <c r="C610" s="90"/>
      <c r="D610" s="90"/>
      <c r="E610" s="90"/>
      <c r="F610" s="90" t="s">
        <v>19</v>
      </c>
      <c r="G610" s="179">
        <v>34315.0</v>
      </c>
      <c r="H610" s="179"/>
      <c r="I610" s="109"/>
      <c r="J610" s="90"/>
      <c r="K610" s="90"/>
      <c r="L610" s="90">
        <v>0.0</v>
      </c>
      <c r="M610" s="90">
        <v>0.0</v>
      </c>
      <c r="N610" s="90">
        <v>0.0</v>
      </c>
      <c r="O610" s="90">
        <v>0.0</v>
      </c>
      <c r="P610" s="90">
        <v>0.0</v>
      </c>
      <c r="Q610" s="90">
        <v>0.0</v>
      </c>
      <c r="R610" s="90">
        <v>0.0</v>
      </c>
      <c r="S610" s="90">
        <v>0.0</v>
      </c>
      <c r="T610" s="90">
        <v>0.0</v>
      </c>
      <c r="U610" s="90">
        <v>0.0</v>
      </c>
      <c r="V610" s="90">
        <v>0.0</v>
      </c>
      <c r="W610" s="90">
        <v>0.0</v>
      </c>
      <c r="X610" s="90">
        <v>0.0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90">
        <v>362.0</v>
      </c>
      <c r="B611" s="90" t="s">
        <v>1610</v>
      </c>
      <c r="C611" s="90"/>
      <c r="D611" s="90"/>
      <c r="E611" s="90"/>
      <c r="F611" s="90" t="s">
        <v>18</v>
      </c>
      <c r="G611" s="179">
        <v>29088.0</v>
      </c>
      <c r="H611" s="179"/>
      <c r="I611" s="109"/>
      <c r="J611" s="90"/>
      <c r="K611" s="90"/>
      <c r="L611" s="90">
        <v>0.0</v>
      </c>
      <c r="M611" s="90">
        <v>0.0</v>
      </c>
      <c r="N611" s="90">
        <v>0.0</v>
      </c>
      <c r="O611" s="90">
        <v>0.0</v>
      </c>
      <c r="P611" s="90">
        <v>0.0</v>
      </c>
      <c r="Q611" s="90">
        <v>0.0</v>
      </c>
      <c r="R611" s="90">
        <v>0.0</v>
      </c>
      <c r="S611" s="90">
        <v>0.0</v>
      </c>
      <c r="T611" s="90">
        <v>0.0</v>
      </c>
      <c r="U611" s="90">
        <v>0.0</v>
      </c>
      <c r="V611" s="90">
        <v>0.0</v>
      </c>
      <c r="W611" s="90">
        <v>0.0</v>
      </c>
      <c r="X611" s="90">
        <v>0.0</v>
      </c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90">
        <v>363.0</v>
      </c>
      <c r="B612" s="90" t="s">
        <v>1611</v>
      </c>
      <c r="C612" s="90"/>
      <c r="D612" s="90"/>
      <c r="E612" s="90"/>
      <c r="F612" s="90" t="s">
        <v>19</v>
      </c>
      <c r="G612" s="179">
        <v>30861.0</v>
      </c>
      <c r="H612" s="179"/>
      <c r="I612" s="109"/>
      <c r="J612" s="90"/>
      <c r="K612" s="90"/>
      <c r="L612" s="90">
        <v>0.0</v>
      </c>
      <c r="M612" s="90">
        <v>0.0</v>
      </c>
      <c r="N612" s="90">
        <v>0.0</v>
      </c>
      <c r="O612" s="90">
        <v>0.0</v>
      </c>
      <c r="P612" s="90">
        <v>0.0</v>
      </c>
      <c r="Q612" s="90">
        <v>0.0</v>
      </c>
      <c r="R612" s="90">
        <v>0.0</v>
      </c>
      <c r="S612" s="90">
        <v>0.0</v>
      </c>
      <c r="T612" s="90">
        <v>0.0</v>
      </c>
      <c r="U612" s="90">
        <v>0.0</v>
      </c>
      <c r="V612" s="90">
        <v>0.0</v>
      </c>
      <c r="W612" s="90">
        <v>0.0</v>
      </c>
      <c r="X612" s="90">
        <v>0.0</v>
      </c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90">
        <v>364.0</v>
      </c>
      <c r="B613" s="90" t="s">
        <v>1612</v>
      </c>
      <c r="C613" s="90"/>
      <c r="D613" s="90"/>
      <c r="E613" s="90"/>
      <c r="F613" s="90" t="s">
        <v>19</v>
      </c>
      <c r="G613" s="178">
        <v>38635.0</v>
      </c>
      <c r="H613" s="179"/>
      <c r="I613" s="109"/>
      <c r="J613" s="90"/>
      <c r="K613" s="90"/>
      <c r="L613" s="90">
        <v>0.0</v>
      </c>
      <c r="M613" s="90">
        <v>0.0</v>
      </c>
      <c r="N613" s="90">
        <v>0.0</v>
      </c>
      <c r="O613" s="90">
        <v>0.0</v>
      </c>
      <c r="P613" s="90">
        <v>0.0</v>
      </c>
      <c r="Q613" s="90">
        <v>0.0</v>
      </c>
      <c r="R613" s="90">
        <v>0.0</v>
      </c>
      <c r="S613" s="90">
        <v>0.0</v>
      </c>
      <c r="T613" s="90">
        <v>0.0</v>
      </c>
      <c r="U613" s="90">
        <v>0.0</v>
      </c>
      <c r="V613" s="90">
        <v>0.0</v>
      </c>
      <c r="W613" s="90">
        <v>0.0</v>
      </c>
      <c r="X613" s="90">
        <v>0.0</v>
      </c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90">
        <v>365.0</v>
      </c>
      <c r="B614" s="90" t="s">
        <v>1613</v>
      </c>
      <c r="C614" s="90"/>
      <c r="D614" s="90"/>
      <c r="E614" s="90"/>
      <c r="F614" s="90" t="s">
        <v>18</v>
      </c>
      <c r="G614" s="179">
        <v>33179.0</v>
      </c>
      <c r="H614" s="179"/>
      <c r="I614" s="109"/>
      <c r="J614" s="90"/>
      <c r="K614" s="90"/>
      <c r="L614" s="90">
        <v>0.0</v>
      </c>
      <c r="M614" s="90">
        <v>0.0</v>
      </c>
      <c r="N614" s="90">
        <v>0.0</v>
      </c>
      <c r="O614" s="90">
        <v>0.0</v>
      </c>
      <c r="P614" s="90">
        <v>0.0</v>
      </c>
      <c r="Q614" s="90">
        <v>0.0</v>
      </c>
      <c r="R614" s="90">
        <v>0.0</v>
      </c>
      <c r="S614" s="90">
        <v>0.0</v>
      </c>
      <c r="T614" s="90">
        <v>0.0</v>
      </c>
      <c r="U614" s="90">
        <v>0.0</v>
      </c>
      <c r="V614" s="90">
        <v>0.0</v>
      </c>
      <c r="W614" s="90">
        <v>0.0</v>
      </c>
      <c r="X614" s="90">
        <v>0.0</v>
      </c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90">
        <v>366.0</v>
      </c>
      <c r="B615" s="90" t="s">
        <v>1614</v>
      </c>
      <c r="C615" s="90"/>
      <c r="D615" s="90"/>
      <c r="E615" s="90"/>
      <c r="F615" s="90" t="s">
        <v>19</v>
      </c>
      <c r="G615" s="179">
        <v>37012.0</v>
      </c>
      <c r="H615" s="179"/>
      <c r="I615" s="109"/>
      <c r="J615" s="90"/>
      <c r="K615" s="90"/>
      <c r="L615" s="90">
        <v>0.0</v>
      </c>
      <c r="M615" s="90">
        <v>0.0</v>
      </c>
      <c r="N615" s="90">
        <v>0.0</v>
      </c>
      <c r="O615" s="90">
        <v>0.0</v>
      </c>
      <c r="P615" s="90">
        <v>0.0</v>
      </c>
      <c r="Q615" s="90">
        <v>0.0</v>
      </c>
      <c r="R615" s="90">
        <v>0.0</v>
      </c>
      <c r="S615" s="90">
        <v>0.0</v>
      </c>
      <c r="T615" s="90">
        <v>0.0</v>
      </c>
      <c r="U615" s="90">
        <v>0.0</v>
      </c>
      <c r="V615" s="90">
        <v>0.0</v>
      </c>
      <c r="W615" s="90">
        <v>0.0</v>
      </c>
      <c r="X615" s="90">
        <v>0.0</v>
      </c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90">
        <v>367.0</v>
      </c>
      <c r="B616" s="90" t="s">
        <v>1615</v>
      </c>
      <c r="C616" s="90"/>
      <c r="D616" s="90"/>
      <c r="E616" s="90"/>
      <c r="F616" s="90" t="s">
        <v>19</v>
      </c>
      <c r="G616" s="179">
        <v>35368.0</v>
      </c>
      <c r="H616" s="179"/>
      <c r="I616" s="109"/>
      <c r="J616" s="90"/>
      <c r="K616" s="90"/>
      <c r="L616" s="90">
        <v>0.0</v>
      </c>
      <c r="M616" s="90">
        <v>0.0</v>
      </c>
      <c r="N616" s="90">
        <v>0.0</v>
      </c>
      <c r="O616" s="90">
        <v>0.0</v>
      </c>
      <c r="P616" s="90">
        <v>0.0</v>
      </c>
      <c r="Q616" s="90">
        <v>0.0</v>
      </c>
      <c r="R616" s="90">
        <v>0.0</v>
      </c>
      <c r="S616" s="90">
        <v>0.0</v>
      </c>
      <c r="T616" s="90">
        <v>0.0</v>
      </c>
      <c r="U616" s="90">
        <v>0.0</v>
      </c>
      <c r="V616" s="90">
        <v>0.0</v>
      </c>
      <c r="W616" s="90">
        <v>0.0</v>
      </c>
      <c r="X616" s="90">
        <v>0.0</v>
      </c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90">
        <v>368.0</v>
      </c>
      <c r="B617" s="90" t="s">
        <v>1616</v>
      </c>
      <c r="C617" s="90"/>
      <c r="D617" s="90"/>
      <c r="E617" s="90"/>
      <c r="F617" s="90" t="s">
        <v>18</v>
      </c>
      <c r="G617" s="179">
        <v>35298.0</v>
      </c>
      <c r="H617" s="179"/>
      <c r="I617" s="109"/>
      <c r="J617" s="90"/>
      <c r="K617" s="90"/>
      <c r="L617" s="90">
        <v>0.0</v>
      </c>
      <c r="M617" s="90">
        <v>0.0</v>
      </c>
      <c r="N617" s="90">
        <v>0.0</v>
      </c>
      <c r="O617" s="90">
        <v>0.0</v>
      </c>
      <c r="P617" s="90">
        <v>0.0</v>
      </c>
      <c r="Q617" s="90">
        <v>0.0</v>
      </c>
      <c r="R617" s="90">
        <v>0.0</v>
      </c>
      <c r="S617" s="90">
        <v>0.0</v>
      </c>
      <c r="T617" s="90">
        <v>0.0</v>
      </c>
      <c r="U617" s="90">
        <v>0.0</v>
      </c>
      <c r="V617" s="90">
        <v>0.0</v>
      </c>
      <c r="W617" s="90">
        <v>0.0</v>
      </c>
      <c r="X617" s="90">
        <v>0.0</v>
      </c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90">
        <v>369.0</v>
      </c>
      <c r="B618" s="90" t="s">
        <v>1617</v>
      </c>
      <c r="C618" s="90"/>
      <c r="D618" s="90"/>
      <c r="E618" s="90"/>
      <c r="F618" s="90" t="s">
        <v>19</v>
      </c>
      <c r="G618" s="179">
        <v>36729.0</v>
      </c>
      <c r="H618" s="179"/>
      <c r="I618" s="109"/>
      <c r="J618" s="90"/>
      <c r="K618" s="90"/>
      <c r="L618" s="90">
        <v>0.0</v>
      </c>
      <c r="M618" s="90">
        <v>0.0</v>
      </c>
      <c r="N618" s="90">
        <v>0.0</v>
      </c>
      <c r="O618" s="90">
        <v>0.0</v>
      </c>
      <c r="P618" s="90">
        <v>0.0</v>
      </c>
      <c r="Q618" s="90">
        <v>0.0</v>
      </c>
      <c r="R618" s="90">
        <v>0.0</v>
      </c>
      <c r="S618" s="90">
        <v>0.0</v>
      </c>
      <c r="T618" s="90">
        <v>0.0</v>
      </c>
      <c r="U618" s="90">
        <v>0.0</v>
      </c>
      <c r="V618" s="90">
        <v>0.0</v>
      </c>
      <c r="W618" s="90">
        <v>0.0</v>
      </c>
      <c r="X618" s="90">
        <v>0.0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90">
        <v>370.0</v>
      </c>
      <c r="B619" s="90" t="s">
        <v>1618</v>
      </c>
      <c r="C619" s="90"/>
      <c r="D619" s="90"/>
      <c r="E619" s="90"/>
      <c r="F619" s="90" t="s">
        <v>18</v>
      </c>
      <c r="G619" s="179">
        <v>27039.0</v>
      </c>
      <c r="H619" s="179"/>
      <c r="I619" s="109"/>
      <c r="J619" s="90"/>
      <c r="K619" s="90"/>
      <c r="L619" s="90">
        <v>0.0</v>
      </c>
      <c r="M619" s="90">
        <v>0.0</v>
      </c>
      <c r="N619" s="90">
        <v>0.0</v>
      </c>
      <c r="O619" s="90">
        <v>0.0</v>
      </c>
      <c r="P619" s="90">
        <v>0.0</v>
      </c>
      <c r="Q619" s="90">
        <v>0.0</v>
      </c>
      <c r="R619" s="90">
        <v>0.0</v>
      </c>
      <c r="S619" s="90">
        <v>0.0</v>
      </c>
      <c r="T619" s="90">
        <v>0.0</v>
      </c>
      <c r="U619" s="90">
        <v>0.0</v>
      </c>
      <c r="V619" s="90">
        <v>0.0</v>
      </c>
      <c r="W619" s="90">
        <v>0.0</v>
      </c>
      <c r="X619" s="90">
        <v>0.0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90"/>
      <c r="B620" s="90"/>
      <c r="C620" s="90"/>
      <c r="D620" s="90"/>
      <c r="E620" s="90"/>
      <c r="F620" s="90"/>
      <c r="G620" s="179"/>
      <c r="H620" s="179"/>
      <c r="I620" s="109"/>
      <c r="J620" s="90"/>
      <c r="K620" s="90"/>
      <c r="L620" s="90">
        <v>0.0</v>
      </c>
      <c r="M620" s="90">
        <v>0.0</v>
      </c>
      <c r="N620" s="90">
        <v>0.0</v>
      </c>
      <c r="O620" s="90">
        <v>0.0</v>
      </c>
      <c r="P620" s="90">
        <v>0.0</v>
      </c>
      <c r="Q620" s="90">
        <v>0.0</v>
      </c>
      <c r="R620" s="90">
        <v>0.0</v>
      </c>
      <c r="S620" s="90">
        <v>0.0</v>
      </c>
      <c r="T620" s="90">
        <v>0.0</v>
      </c>
      <c r="U620" s="90">
        <v>0.0</v>
      </c>
      <c r="V620" s="90">
        <v>0.0</v>
      </c>
      <c r="W620" s="90">
        <v>0.0</v>
      </c>
      <c r="X620" s="90">
        <v>0.0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90"/>
      <c r="B621" s="168" t="s">
        <v>35</v>
      </c>
      <c r="C621" s="26"/>
      <c r="D621" s="26"/>
      <c r="E621" s="26"/>
      <c r="F621" s="26"/>
      <c r="G621" s="26"/>
      <c r="H621" s="26"/>
      <c r="I621" s="26"/>
      <c r="J621" s="26"/>
      <c r="K621" s="7"/>
      <c r="L621" s="112">
        <f t="shared" ref="L621:M621" si="26">SUM(L250:L296)</f>
        <v>1</v>
      </c>
      <c r="M621" s="112">
        <f t="shared" si="26"/>
        <v>0</v>
      </c>
      <c r="N621" s="112" t="str">
        <f>SUM(N250:N296</f>
        <v>#ERROR!</v>
      </c>
      <c r="O621" s="112">
        <f t="shared" ref="O621:X621" si="27">SUM(O250:O296)</f>
        <v>3</v>
      </c>
      <c r="P621" s="112">
        <f t="shared" si="27"/>
        <v>1</v>
      </c>
      <c r="Q621" s="112">
        <f t="shared" si="27"/>
        <v>0</v>
      </c>
      <c r="R621" s="112">
        <f t="shared" si="27"/>
        <v>0</v>
      </c>
      <c r="S621" s="112">
        <f t="shared" si="27"/>
        <v>3</v>
      </c>
      <c r="T621" s="112">
        <f t="shared" si="27"/>
        <v>1</v>
      </c>
      <c r="U621" s="112">
        <f t="shared" si="27"/>
        <v>0</v>
      </c>
      <c r="V621" s="112">
        <f t="shared" si="27"/>
        <v>0</v>
      </c>
      <c r="W621" s="112">
        <f t="shared" si="27"/>
        <v>3</v>
      </c>
      <c r="X621" s="112">
        <f t="shared" si="27"/>
        <v>12</v>
      </c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30"/>
      <c r="B622" s="2"/>
      <c r="C622" s="2"/>
      <c r="D622" s="2"/>
      <c r="E622" s="2"/>
      <c r="F622" s="2"/>
      <c r="G622" s="2"/>
      <c r="H622" s="2"/>
      <c r="I622" s="14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30"/>
      <c r="B623" s="2"/>
      <c r="C623" s="2"/>
      <c r="D623" s="2"/>
      <c r="E623" s="2"/>
      <c r="F623" s="2"/>
      <c r="G623" s="2"/>
      <c r="H623" s="2"/>
      <c r="I623" s="14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30"/>
      <c r="B624" s="2"/>
      <c r="C624" s="2"/>
      <c r="D624" s="2"/>
      <c r="E624" s="2"/>
      <c r="F624" s="2"/>
      <c r="G624" s="2"/>
      <c r="H624" s="2"/>
      <c r="I624" s="14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97" t="s">
        <v>523</v>
      </c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50"/>
      <c r="X625" s="50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99" t="s">
        <v>2</v>
      </c>
      <c r="B626" s="99" t="s">
        <v>132</v>
      </c>
      <c r="C626" s="102"/>
      <c r="D626" s="102"/>
      <c r="E626" s="102"/>
      <c r="F626" s="99" t="s">
        <v>130</v>
      </c>
      <c r="G626" s="99" t="s">
        <v>98</v>
      </c>
      <c r="H626" s="102"/>
      <c r="I626" s="101" t="s">
        <v>131</v>
      </c>
      <c r="J626" s="54" t="s">
        <v>132</v>
      </c>
      <c r="K626" s="7"/>
      <c r="L626" s="54" t="s">
        <v>524</v>
      </c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7"/>
      <c r="X626" s="173" t="s">
        <v>35</v>
      </c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12"/>
      <c r="B627" s="12"/>
      <c r="C627" s="102"/>
      <c r="D627" s="102"/>
      <c r="E627" s="102"/>
      <c r="F627" s="12"/>
      <c r="G627" s="12"/>
      <c r="H627" s="102"/>
      <c r="I627" s="12"/>
      <c r="J627" s="67" t="s">
        <v>67</v>
      </c>
      <c r="K627" s="67" t="s">
        <v>134</v>
      </c>
      <c r="L627" s="67" t="s">
        <v>103</v>
      </c>
      <c r="M627" s="67" t="s">
        <v>104</v>
      </c>
      <c r="N627" s="67" t="s">
        <v>105</v>
      </c>
      <c r="O627" s="67" t="s">
        <v>106</v>
      </c>
      <c r="P627" s="67" t="s">
        <v>84</v>
      </c>
      <c r="Q627" s="67" t="s">
        <v>107</v>
      </c>
      <c r="R627" s="67" t="s">
        <v>108</v>
      </c>
      <c r="S627" s="67" t="s">
        <v>109</v>
      </c>
      <c r="T627" s="67" t="s">
        <v>110</v>
      </c>
      <c r="U627" s="67" t="s">
        <v>111</v>
      </c>
      <c r="V627" s="67" t="s">
        <v>112</v>
      </c>
      <c r="W627" s="123" t="s">
        <v>113</v>
      </c>
      <c r="X627" s="1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174">
        <v>1.0</v>
      </c>
      <c r="B628" s="174">
        <v>2.0</v>
      </c>
      <c r="C628" s="174"/>
      <c r="D628" s="174"/>
      <c r="E628" s="174"/>
      <c r="F628" s="174">
        <v>3.0</v>
      </c>
      <c r="G628" s="174">
        <v>4.0</v>
      </c>
      <c r="H628" s="174"/>
      <c r="I628" s="174"/>
      <c r="J628" s="174">
        <v>5.0</v>
      </c>
      <c r="K628" s="174">
        <v>6.0</v>
      </c>
      <c r="L628" s="174">
        <v>7.0</v>
      </c>
      <c r="M628" s="174">
        <v>8.0</v>
      </c>
      <c r="N628" s="174">
        <v>9.0</v>
      </c>
      <c r="O628" s="174">
        <v>10.0</v>
      </c>
      <c r="P628" s="174">
        <v>11.0</v>
      </c>
      <c r="Q628" s="174">
        <v>12.0</v>
      </c>
      <c r="R628" s="174">
        <v>13.0</v>
      </c>
      <c r="S628" s="174">
        <v>14.0</v>
      </c>
      <c r="T628" s="174">
        <v>15.0</v>
      </c>
      <c r="U628" s="174">
        <v>16.0</v>
      </c>
      <c r="V628" s="174">
        <v>17.0</v>
      </c>
      <c r="W628" s="174">
        <v>18.0</v>
      </c>
      <c r="X628" s="86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90">
        <v>1.0</v>
      </c>
      <c r="B629" s="90" t="s">
        <v>1234</v>
      </c>
      <c r="C629" s="90"/>
      <c r="D629" s="90"/>
      <c r="E629" s="86"/>
      <c r="F629" s="84"/>
      <c r="G629" s="86"/>
      <c r="H629" s="86"/>
      <c r="I629" s="109"/>
      <c r="J629" s="86"/>
      <c r="K629" s="86"/>
      <c r="L629" s="90">
        <v>0.0</v>
      </c>
      <c r="M629" s="90">
        <v>0.0</v>
      </c>
      <c r="N629" s="90">
        <v>0.0</v>
      </c>
      <c r="O629" s="90">
        <v>0.0</v>
      </c>
      <c r="P629" s="90">
        <v>0.0</v>
      </c>
      <c r="Q629" s="90">
        <v>0.0</v>
      </c>
      <c r="R629" s="90">
        <v>0.0</v>
      </c>
      <c r="S629" s="90">
        <v>0.0</v>
      </c>
      <c r="T629" s="90">
        <v>0.0</v>
      </c>
      <c r="U629" s="90">
        <v>0.0</v>
      </c>
      <c r="V629" s="90">
        <v>0.0</v>
      </c>
      <c r="W629" s="90">
        <v>0.0</v>
      </c>
      <c r="X629" s="86">
        <f t="shared" ref="X629:X656" si="28">SUM(L629:W629)</f>
        <v>0</v>
      </c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90">
        <f t="shared" ref="A630:A656" si="29">A629+1</f>
        <v>2</v>
      </c>
      <c r="B630" s="90" t="s">
        <v>1233</v>
      </c>
      <c r="C630" s="90"/>
      <c r="D630" s="90"/>
      <c r="E630" s="86"/>
      <c r="F630" s="84"/>
      <c r="G630" s="86"/>
      <c r="H630" s="86"/>
      <c r="I630" s="109"/>
      <c r="J630" s="86"/>
      <c r="K630" s="86"/>
      <c r="L630" s="90">
        <v>0.0</v>
      </c>
      <c r="M630" s="90">
        <v>0.0</v>
      </c>
      <c r="N630" s="90">
        <v>0.0</v>
      </c>
      <c r="O630" s="90">
        <v>0.0</v>
      </c>
      <c r="P630" s="90">
        <v>0.0</v>
      </c>
      <c r="Q630" s="90">
        <v>0.0</v>
      </c>
      <c r="R630" s="90">
        <v>0.0</v>
      </c>
      <c r="S630" s="90">
        <v>0.0</v>
      </c>
      <c r="T630" s="90">
        <v>0.0</v>
      </c>
      <c r="U630" s="90">
        <v>0.0</v>
      </c>
      <c r="V630" s="90">
        <v>0.0</v>
      </c>
      <c r="W630" s="90">
        <v>0.0</v>
      </c>
      <c r="X630" s="86">
        <f t="shared" si="28"/>
        <v>0</v>
      </c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90">
        <f t="shared" si="29"/>
        <v>3</v>
      </c>
      <c r="B631" s="90" t="s">
        <v>1237</v>
      </c>
      <c r="C631" s="90"/>
      <c r="D631" s="90"/>
      <c r="E631" s="86"/>
      <c r="F631" s="84"/>
      <c r="G631" s="86"/>
      <c r="H631" s="86"/>
      <c r="I631" s="109"/>
      <c r="J631" s="86"/>
      <c r="K631" s="86"/>
      <c r="L631" s="90">
        <v>0.0</v>
      </c>
      <c r="M631" s="90">
        <v>0.0</v>
      </c>
      <c r="N631" s="90">
        <v>0.0</v>
      </c>
      <c r="O631" s="90">
        <v>0.0</v>
      </c>
      <c r="P631" s="90">
        <v>0.0</v>
      </c>
      <c r="Q631" s="90">
        <v>0.0</v>
      </c>
      <c r="R631" s="90">
        <v>0.0</v>
      </c>
      <c r="S631" s="90">
        <v>0.0</v>
      </c>
      <c r="T631" s="90">
        <v>0.0</v>
      </c>
      <c r="U631" s="90">
        <v>0.0</v>
      </c>
      <c r="V631" s="90">
        <v>0.0</v>
      </c>
      <c r="W631" s="90">
        <v>0.0</v>
      </c>
      <c r="X631" s="86">
        <f t="shared" si="28"/>
        <v>0</v>
      </c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90">
        <f t="shared" si="29"/>
        <v>4</v>
      </c>
      <c r="B632" s="90" t="s">
        <v>1236</v>
      </c>
      <c r="C632" s="90"/>
      <c r="D632" s="90"/>
      <c r="E632" s="86"/>
      <c r="F632" s="84"/>
      <c r="G632" s="86"/>
      <c r="H632" s="86"/>
      <c r="I632" s="109"/>
      <c r="J632" s="86"/>
      <c r="K632" s="86"/>
      <c r="L632" s="90">
        <v>0.0</v>
      </c>
      <c r="M632" s="90">
        <v>0.0</v>
      </c>
      <c r="N632" s="90">
        <v>0.0</v>
      </c>
      <c r="O632" s="90">
        <v>0.0</v>
      </c>
      <c r="P632" s="90">
        <v>0.0</v>
      </c>
      <c r="Q632" s="90">
        <v>0.0</v>
      </c>
      <c r="R632" s="90">
        <v>0.0</v>
      </c>
      <c r="S632" s="90">
        <v>0.0</v>
      </c>
      <c r="T632" s="90">
        <v>0.0</v>
      </c>
      <c r="U632" s="90">
        <v>0.0</v>
      </c>
      <c r="V632" s="90">
        <v>0.0</v>
      </c>
      <c r="W632" s="90">
        <v>0.0</v>
      </c>
      <c r="X632" s="86">
        <f t="shared" si="28"/>
        <v>0</v>
      </c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90">
        <f t="shared" si="29"/>
        <v>5</v>
      </c>
      <c r="B633" s="90" t="s">
        <v>1343</v>
      </c>
      <c r="C633" s="90"/>
      <c r="D633" s="90"/>
      <c r="E633" s="86"/>
      <c r="F633" s="84"/>
      <c r="G633" s="86"/>
      <c r="H633" s="86"/>
      <c r="I633" s="109"/>
      <c r="J633" s="86"/>
      <c r="K633" s="86"/>
      <c r="L633" s="90">
        <v>0.0</v>
      </c>
      <c r="M633" s="90">
        <v>0.0</v>
      </c>
      <c r="N633" s="90">
        <v>0.0</v>
      </c>
      <c r="O633" s="90">
        <v>0.0</v>
      </c>
      <c r="P633" s="90">
        <v>0.0</v>
      </c>
      <c r="Q633" s="90">
        <v>0.0</v>
      </c>
      <c r="R633" s="90">
        <v>0.0</v>
      </c>
      <c r="S633" s="90">
        <v>0.0</v>
      </c>
      <c r="T633" s="90">
        <v>0.0</v>
      </c>
      <c r="U633" s="90">
        <v>0.0</v>
      </c>
      <c r="V633" s="90">
        <v>0.0</v>
      </c>
      <c r="W633" s="90">
        <v>0.0</v>
      </c>
      <c r="X633" s="86">
        <f t="shared" si="28"/>
        <v>0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90">
        <f t="shared" si="29"/>
        <v>6</v>
      </c>
      <c r="B634" s="90" t="s">
        <v>807</v>
      </c>
      <c r="C634" s="90"/>
      <c r="D634" s="90"/>
      <c r="E634" s="86"/>
      <c r="F634" s="84"/>
      <c r="G634" s="86"/>
      <c r="H634" s="86"/>
      <c r="I634" s="109"/>
      <c r="J634" s="86"/>
      <c r="K634" s="86"/>
      <c r="L634" s="90">
        <v>0.0</v>
      </c>
      <c r="M634" s="90">
        <v>0.0</v>
      </c>
      <c r="N634" s="90">
        <v>0.0</v>
      </c>
      <c r="O634" s="90">
        <v>0.0</v>
      </c>
      <c r="P634" s="90">
        <v>0.0</v>
      </c>
      <c r="Q634" s="90">
        <v>0.0</v>
      </c>
      <c r="R634" s="90">
        <v>0.0</v>
      </c>
      <c r="S634" s="90">
        <v>0.0</v>
      </c>
      <c r="T634" s="90">
        <v>0.0</v>
      </c>
      <c r="U634" s="90">
        <v>0.0</v>
      </c>
      <c r="V634" s="90">
        <v>0.0</v>
      </c>
      <c r="W634" s="90">
        <v>0.0</v>
      </c>
      <c r="X634" s="86">
        <f t="shared" si="28"/>
        <v>0</v>
      </c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90">
        <f t="shared" si="29"/>
        <v>7</v>
      </c>
      <c r="B635" s="90" t="s">
        <v>1346</v>
      </c>
      <c r="C635" s="90"/>
      <c r="D635" s="90"/>
      <c r="E635" s="86"/>
      <c r="F635" s="84"/>
      <c r="G635" s="86"/>
      <c r="H635" s="86"/>
      <c r="I635" s="109"/>
      <c r="J635" s="86"/>
      <c r="K635" s="86"/>
      <c r="L635" s="90">
        <v>0.0</v>
      </c>
      <c r="M635" s="90">
        <v>0.0</v>
      </c>
      <c r="N635" s="90">
        <v>0.0</v>
      </c>
      <c r="O635" s="90">
        <v>0.0</v>
      </c>
      <c r="P635" s="90">
        <v>0.0</v>
      </c>
      <c r="Q635" s="90">
        <v>0.0</v>
      </c>
      <c r="R635" s="90">
        <v>0.0</v>
      </c>
      <c r="S635" s="90">
        <v>0.0</v>
      </c>
      <c r="T635" s="90">
        <v>0.0</v>
      </c>
      <c r="U635" s="90">
        <v>0.0</v>
      </c>
      <c r="V635" s="90">
        <v>0.0</v>
      </c>
      <c r="W635" s="90">
        <v>0.0</v>
      </c>
      <c r="X635" s="86">
        <f t="shared" si="28"/>
        <v>0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90">
        <f t="shared" si="29"/>
        <v>8</v>
      </c>
      <c r="B636" s="90" t="s">
        <v>1147</v>
      </c>
      <c r="C636" s="90"/>
      <c r="D636" s="90"/>
      <c r="E636" s="86"/>
      <c r="F636" s="84"/>
      <c r="G636" s="86"/>
      <c r="H636" s="86"/>
      <c r="I636" s="109"/>
      <c r="J636" s="86"/>
      <c r="K636" s="86"/>
      <c r="L636" s="90">
        <v>0.0</v>
      </c>
      <c r="M636" s="90">
        <v>0.0</v>
      </c>
      <c r="N636" s="90">
        <v>0.0</v>
      </c>
      <c r="O636" s="90">
        <v>0.0</v>
      </c>
      <c r="P636" s="90">
        <v>0.0</v>
      </c>
      <c r="Q636" s="90">
        <v>0.0</v>
      </c>
      <c r="R636" s="90">
        <v>0.0</v>
      </c>
      <c r="S636" s="90">
        <v>0.0</v>
      </c>
      <c r="T636" s="90">
        <v>0.0</v>
      </c>
      <c r="U636" s="90">
        <v>0.0</v>
      </c>
      <c r="V636" s="90">
        <v>0.0</v>
      </c>
      <c r="W636" s="90">
        <v>0.0</v>
      </c>
      <c r="X636" s="86">
        <f t="shared" si="28"/>
        <v>0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90">
        <f t="shared" si="29"/>
        <v>9</v>
      </c>
      <c r="B637" s="90" t="s">
        <v>1127</v>
      </c>
      <c r="C637" s="90"/>
      <c r="D637" s="90"/>
      <c r="E637" s="86"/>
      <c r="F637" s="84"/>
      <c r="G637" s="86"/>
      <c r="H637" s="86"/>
      <c r="I637" s="109"/>
      <c r="J637" s="86"/>
      <c r="K637" s="86"/>
      <c r="L637" s="90">
        <v>0.0</v>
      </c>
      <c r="M637" s="90">
        <v>0.0</v>
      </c>
      <c r="N637" s="90">
        <v>0.0</v>
      </c>
      <c r="O637" s="90">
        <v>0.0</v>
      </c>
      <c r="P637" s="90">
        <v>0.0</v>
      </c>
      <c r="Q637" s="90">
        <v>0.0</v>
      </c>
      <c r="R637" s="90">
        <v>0.0</v>
      </c>
      <c r="S637" s="90">
        <v>0.0</v>
      </c>
      <c r="T637" s="90">
        <v>0.0</v>
      </c>
      <c r="U637" s="90">
        <v>0.0</v>
      </c>
      <c r="V637" s="90">
        <v>0.0</v>
      </c>
      <c r="W637" s="90">
        <v>0.0</v>
      </c>
      <c r="X637" s="86">
        <f t="shared" si="28"/>
        <v>0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90">
        <f t="shared" si="29"/>
        <v>10</v>
      </c>
      <c r="B638" s="90" t="s">
        <v>1126</v>
      </c>
      <c r="C638" s="90"/>
      <c r="D638" s="90"/>
      <c r="E638" s="86"/>
      <c r="F638" s="84"/>
      <c r="G638" s="86"/>
      <c r="H638" s="86"/>
      <c r="I638" s="109"/>
      <c r="J638" s="86"/>
      <c r="K638" s="86"/>
      <c r="L638" s="90">
        <v>0.0</v>
      </c>
      <c r="M638" s="90">
        <v>0.0</v>
      </c>
      <c r="N638" s="90">
        <v>0.0</v>
      </c>
      <c r="O638" s="90">
        <v>0.0</v>
      </c>
      <c r="P638" s="90">
        <v>0.0</v>
      </c>
      <c r="Q638" s="90">
        <v>0.0</v>
      </c>
      <c r="R638" s="90">
        <v>0.0</v>
      </c>
      <c r="S638" s="90">
        <v>0.0</v>
      </c>
      <c r="T638" s="90">
        <v>0.0</v>
      </c>
      <c r="U638" s="90">
        <v>0.0</v>
      </c>
      <c r="V638" s="90">
        <v>0.0</v>
      </c>
      <c r="W638" s="90">
        <v>0.0</v>
      </c>
      <c r="X638" s="86">
        <f t="shared" si="28"/>
        <v>0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90">
        <f t="shared" si="29"/>
        <v>11</v>
      </c>
      <c r="B639" s="90" t="s">
        <v>1114</v>
      </c>
      <c r="C639" s="90"/>
      <c r="D639" s="90"/>
      <c r="E639" s="86"/>
      <c r="F639" s="84"/>
      <c r="G639" s="86"/>
      <c r="H639" s="86"/>
      <c r="I639" s="109"/>
      <c r="J639" s="86"/>
      <c r="K639" s="86"/>
      <c r="L639" s="90">
        <v>0.0</v>
      </c>
      <c r="M639" s="90">
        <v>0.0</v>
      </c>
      <c r="N639" s="90">
        <v>0.0</v>
      </c>
      <c r="O639" s="90">
        <v>0.0</v>
      </c>
      <c r="P639" s="90">
        <v>0.0</v>
      </c>
      <c r="Q639" s="90">
        <v>0.0</v>
      </c>
      <c r="R639" s="90">
        <v>0.0</v>
      </c>
      <c r="S639" s="90">
        <v>0.0</v>
      </c>
      <c r="T639" s="90">
        <v>0.0</v>
      </c>
      <c r="U639" s="90">
        <v>0.0</v>
      </c>
      <c r="V639" s="90">
        <v>0.0</v>
      </c>
      <c r="W639" s="90">
        <v>0.0</v>
      </c>
      <c r="X639" s="86">
        <f t="shared" si="28"/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90">
        <f t="shared" si="29"/>
        <v>12</v>
      </c>
      <c r="B640" s="90" t="s">
        <v>1113</v>
      </c>
      <c r="C640" s="90"/>
      <c r="D640" s="90"/>
      <c r="E640" s="86"/>
      <c r="F640" s="84"/>
      <c r="G640" s="86"/>
      <c r="H640" s="86"/>
      <c r="I640" s="109"/>
      <c r="J640" s="86"/>
      <c r="K640" s="86"/>
      <c r="L640" s="90">
        <v>0.0</v>
      </c>
      <c r="M640" s="90">
        <v>0.0</v>
      </c>
      <c r="N640" s="90">
        <v>0.0</v>
      </c>
      <c r="O640" s="90">
        <v>0.0</v>
      </c>
      <c r="P640" s="90">
        <v>0.0</v>
      </c>
      <c r="Q640" s="90">
        <v>0.0</v>
      </c>
      <c r="R640" s="90">
        <v>0.0</v>
      </c>
      <c r="S640" s="90">
        <v>0.0</v>
      </c>
      <c r="T640" s="90">
        <v>0.0</v>
      </c>
      <c r="U640" s="90">
        <v>0.0</v>
      </c>
      <c r="V640" s="90">
        <v>0.0</v>
      </c>
      <c r="W640" s="90">
        <v>0.0</v>
      </c>
      <c r="X640" s="86">
        <f t="shared" si="28"/>
        <v>0</v>
      </c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90">
        <f t="shared" si="29"/>
        <v>13</v>
      </c>
      <c r="B641" s="90" t="s">
        <v>1352</v>
      </c>
      <c r="C641" s="90"/>
      <c r="D641" s="90"/>
      <c r="E641" s="86"/>
      <c r="F641" s="84"/>
      <c r="G641" s="86"/>
      <c r="H641" s="86"/>
      <c r="I641" s="109"/>
      <c r="J641" s="86"/>
      <c r="K641" s="86"/>
      <c r="L641" s="90">
        <v>0.0</v>
      </c>
      <c r="M641" s="90">
        <v>0.0</v>
      </c>
      <c r="N641" s="90">
        <v>0.0</v>
      </c>
      <c r="O641" s="90">
        <v>0.0</v>
      </c>
      <c r="P641" s="90">
        <v>0.0</v>
      </c>
      <c r="Q641" s="90">
        <v>0.0</v>
      </c>
      <c r="R641" s="90">
        <v>0.0</v>
      </c>
      <c r="S641" s="90">
        <v>0.0</v>
      </c>
      <c r="T641" s="90">
        <v>0.0</v>
      </c>
      <c r="U641" s="90">
        <v>0.0</v>
      </c>
      <c r="V641" s="90">
        <v>0.0</v>
      </c>
      <c r="W641" s="90">
        <v>0.0</v>
      </c>
      <c r="X641" s="86">
        <f t="shared" si="28"/>
        <v>0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90">
        <f t="shared" si="29"/>
        <v>14</v>
      </c>
      <c r="B642" s="90" t="s">
        <v>1353</v>
      </c>
      <c r="C642" s="90"/>
      <c r="D642" s="90"/>
      <c r="E642" s="86"/>
      <c r="F642" s="84"/>
      <c r="G642" s="86"/>
      <c r="H642" s="86"/>
      <c r="I642" s="109"/>
      <c r="J642" s="86"/>
      <c r="K642" s="86"/>
      <c r="L642" s="90">
        <v>0.0</v>
      </c>
      <c r="M642" s="90">
        <v>0.0</v>
      </c>
      <c r="N642" s="90">
        <v>0.0</v>
      </c>
      <c r="O642" s="90">
        <v>0.0</v>
      </c>
      <c r="P642" s="90">
        <v>0.0</v>
      </c>
      <c r="Q642" s="90">
        <v>0.0</v>
      </c>
      <c r="R642" s="90">
        <v>0.0</v>
      </c>
      <c r="S642" s="90">
        <v>0.0</v>
      </c>
      <c r="T642" s="90">
        <v>0.0</v>
      </c>
      <c r="U642" s="90">
        <v>0.0</v>
      </c>
      <c r="V642" s="90">
        <v>0.0</v>
      </c>
      <c r="W642" s="90">
        <v>0.0</v>
      </c>
      <c r="X642" s="86">
        <f t="shared" si="28"/>
        <v>0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90">
        <f t="shared" si="29"/>
        <v>15</v>
      </c>
      <c r="B643" s="90" t="s">
        <v>1354</v>
      </c>
      <c r="C643" s="90"/>
      <c r="D643" s="90"/>
      <c r="E643" s="86"/>
      <c r="F643" s="84"/>
      <c r="G643" s="86"/>
      <c r="H643" s="86"/>
      <c r="I643" s="109"/>
      <c r="J643" s="86"/>
      <c r="K643" s="86"/>
      <c r="L643" s="90">
        <v>0.0</v>
      </c>
      <c r="M643" s="90">
        <v>0.0</v>
      </c>
      <c r="N643" s="90">
        <v>0.0</v>
      </c>
      <c r="O643" s="90">
        <v>0.0</v>
      </c>
      <c r="P643" s="90">
        <v>0.0</v>
      </c>
      <c r="Q643" s="90">
        <v>0.0</v>
      </c>
      <c r="R643" s="90">
        <v>0.0</v>
      </c>
      <c r="S643" s="90">
        <v>0.0</v>
      </c>
      <c r="T643" s="90">
        <v>0.0</v>
      </c>
      <c r="U643" s="90">
        <v>0.0</v>
      </c>
      <c r="V643" s="90">
        <v>0.0</v>
      </c>
      <c r="W643" s="90">
        <v>0.0</v>
      </c>
      <c r="X643" s="86">
        <f t="shared" si="28"/>
        <v>0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90">
        <f t="shared" si="29"/>
        <v>16</v>
      </c>
      <c r="B644" s="90" t="s">
        <v>1355</v>
      </c>
      <c r="C644" s="90"/>
      <c r="D644" s="90"/>
      <c r="E644" s="86"/>
      <c r="F644" s="84"/>
      <c r="G644" s="86"/>
      <c r="H644" s="86"/>
      <c r="I644" s="109"/>
      <c r="J644" s="86"/>
      <c r="K644" s="86"/>
      <c r="L644" s="90">
        <v>0.0</v>
      </c>
      <c r="M644" s="90">
        <v>0.0</v>
      </c>
      <c r="N644" s="90">
        <v>0.0</v>
      </c>
      <c r="O644" s="90">
        <v>0.0</v>
      </c>
      <c r="P644" s="90">
        <v>0.0</v>
      </c>
      <c r="Q644" s="90">
        <v>0.0</v>
      </c>
      <c r="R644" s="90">
        <v>0.0</v>
      </c>
      <c r="S644" s="90">
        <v>0.0</v>
      </c>
      <c r="T644" s="90">
        <v>0.0</v>
      </c>
      <c r="U644" s="90">
        <v>0.0</v>
      </c>
      <c r="V644" s="90">
        <v>0.0</v>
      </c>
      <c r="W644" s="90">
        <v>0.0</v>
      </c>
      <c r="X644" s="86">
        <f t="shared" si="28"/>
        <v>0</v>
      </c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90">
        <f t="shared" si="29"/>
        <v>17</v>
      </c>
      <c r="B645" s="90" t="s">
        <v>1245</v>
      </c>
      <c r="C645" s="90"/>
      <c r="D645" s="90"/>
      <c r="E645" s="86"/>
      <c r="F645" s="84"/>
      <c r="G645" s="86"/>
      <c r="H645" s="86"/>
      <c r="I645" s="109"/>
      <c r="J645" s="86"/>
      <c r="K645" s="86"/>
      <c r="L645" s="90">
        <v>0.0</v>
      </c>
      <c r="M645" s="90">
        <v>0.0</v>
      </c>
      <c r="N645" s="90">
        <v>0.0</v>
      </c>
      <c r="O645" s="90">
        <v>0.0</v>
      </c>
      <c r="P645" s="90">
        <v>0.0</v>
      </c>
      <c r="Q645" s="90">
        <v>0.0</v>
      </c>
      <c r="R645" s="90">
        <v>0.0</v>
      </c>
      <c r="S645" s="90">
        <v>0.0</v>
      </c>
      <c r="T645" s="90">
        <v>0.0</v>
      </c>
      <c r="U645" s="90">
        <v>0.0</v>
      </c>
      <c r="V645" s="90">
        <v>0.0</v>
      </c>
      <c r="W645" s="90">
        <v>0.0</v>
      </c>
      <c r="X645" s="86">
        <f t="shared" si="28"/>
        <v>0</v>
      </c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90">
        <f t="shared" si="29"/>
        <v>18</v>
      </c>
      <c r="B646" s="90" t="s">
        <v>1244</v>
      </c>
      <c r="C646" s="90"/>
      <c r="D646" s="90"/>
      <c r="E646" s="86"/>
      <c r="F646" s="84"/>
      <c r="G646" s="86"/>
      <c r="H646" s="86"/>
      <c r="I646" s="109"/>
      <c r="J646" s="86"/>
      <c r="K646" s="86"/>
      <c r="L646" s="90">
        <v>0.0</v>
      </c>
      <c r="M646" s="90">
        <v>0.0</v>
      </c>
      <c r="N646" s="90">
        <v>0.0</v>
      </c>
      <c r="O646" s="90">
        <v>0.0</v>
      </c>
      <c r="P646" s="90">
        <v>0.0</v>
      </c>
      <c r="Q646" s="90">
        <v>0.0</v>
      </c>
      <c r="R646" s="90">
        <v>0.0</v>
      </c>
      <c r="S646" s="90">
        <v>0.0</v>
      </c>
      <c r="T646" s="90">
        <v>0.0</v>
      </c>
      <c r="U646" s="90">
        <v>0.0</v>
      </c>
      <c r="V646" s="90">
        <v>0.0</v>
      </c>
      <c r="W646" s="90">
        <v>0.0</v>
      </c>
      <c r="X646" s="86">
        <f t="shared" si="28"/>
        <v>0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90">
        <f t="shared" si="29"/>
        <v>19</v>
      </c>
      <c r="B647" s="90" t="s">
        <v>1071</v>
      </c>
      <c r="C647" s="90"/>
      <c r="D647" s="90"/>
      <c r="E647" s="86"/>
      <c r="F647" s="84"/>
      <c r="G647" s="86"/>
      <c r="H647" s="86"/>
      <c r="I647" s="109"/>
      <c r="J647" s="86"/>
      <c r="K647" s="86"/>
      <c r="L647" s="90">
        <v>0.0</v>
      </c>
      <c r="M647" s="90">
        <v>0.0</v>
      </c>
      <c r="N647" s="90">
        <v>0.0</v>
      </c>
      <c r="O647" s="90">
        <v>0.0</v>
      </c>
      <c r="P647" s="90">
        <v>0.0</v>
      </c>
      <c r="Q647" s="90">
        <v>0.0</v>
      </c>
      <c r="R647" s="90">
        <v>0.0</v>
      </c>
      <c r="S647" s="90">
        <v>0.0</v>
      </c>
      <c r="T647" s="90">
        <v>0.0</v>
      </c>
      <c r="U647" s="90">
        <v>0.0</v>
      </c>
      <c r="V647" s="90">
        <v>0.0</v>
      </c>
      <c r="W647" s="90">
        <v>0.0</v>
      </c>
      <c r="X647" s="86">
        <f t="shared" si="28"/>
        <v>0</v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90">
        <f t="shared" si="29"/>
        <v>20</v>
      </c>
      <c r="B648" s="90" t="s">
        <v>1070</v>
      </c>
      <c r="C648" s="90"/>
      <c r="D648" s="90"/>
      <c r="E648" s="86"/>
      <c r="F648" s="84"/>
      <c r="G648" s="86"/>
      <c r="H648" s="86"/>
      <c r="I648" s="109"/>
      <c r="J648" s="86"/>
      <c r="K648" s="86"/>
      <c r="L648" s="90">
        <v>0.0</v>
      </c>
      <c r="M648" s="90">
        <v>0.0</v>
      </c>
      <c r="N648" s="90">
        <v>0.0</v>
      </c>
      <c r="O648" s="90">
        <v>0.0</v>
      </c>
      <c r="P648" s="90">
        <v>0.0</v>
      </c>
      <c r="Q648" s="90">
        <v>0.0</v>
      </c>
      <c r="R648" s="90">
        <v>0.0</v>
      </c>
      <c r="S648" s="90">
        <v>0.0</v>
      </c>
      <c r="T648" s="90">
        <v>0.0</v>
      </c>
      <c r="U648" s="90">
        <v>0.0</v>
      </c>
      <c r="V648" s="90">
        <v>0.0</v>
      </c>
      <c r="W648" s="90">
        <v>0.0</v>
      </c>
      <c r="X648" s="86">
        <f t="shared" si="28"/>
        <v>0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90">
        <f t="shared" si="29"/>
        <v>21</v>
      </c>
      <c r="B649" s="90" t="s">
        <v>1099</v>
      </c>
      <c r="C649" s="90"/>
      <c r="D649" s="90"/>
      <c r="E649" s="86"/>
      <c r="F649" s="84"/>
      <c r="G649" s="86"/>
      <c r="H649" s="86"/>
      <c r="I649" s="109"/>
      <c r="J649" s="86"/>
      <c r="K649" s="86"/>
      <c r="L649" s="90">
        <v>0.0</v>
      </c>
      <c r="M649" s="90">
        <v>0.0</v>
      </c>
      <c r="N649" s="90">
        <v>0.0</v>
      </c>
      <c r="O649" s="90">
        <v>0.0</v>
      </c>
      <c r="P649" s="90">
        <v>0.0</v>
      </c>
      <c r="Q649" s="90">
        <v>0.0</v>
      </c>
      <c r="R649" s="90">
        <v>0.0</v>
      </c>
      <c r="S649" s="90">
        <v>0.0</v>
      </c>
      <c r="T649" s="90">
        <v>0.0</v>
      </c>
      <c r="U649" s="90">
        <v>0.0</v>
      </c>
      <c r="V649" s="90">
        <v>0.0</v>
      </c>
      <c r="W649" s="90">
        <v>0.0</v>
      </c>
      <c r="X649" s="86">
        <f t="shared" si="28"/>
        <v>0</v>
      </c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90">
        <f t="shared" si="29"/>
        <v>22</v>
      </c>
      <c r="B650" s="90" t="s">
        <v>1360</v>
      </c>
      <c r="C650" s="90"/>
      <c r="D650" s="90"/>
      <c r="E650" s="86"/>
      <c r="F650" s="84"/>
      <c r="G650" s="86"/>
      <c r="H650" s="86"/>
      <c r="I650" s="109"/>
      <c r="J650" s="86"/>
      <c r="K650" s="86"/>
      <c r="L650" s="90">
        <v>0.0</v>
      </c>
      <c r="M650" s="90">
        <v>0.0</v>
      </c>
      <c r="N650" s="90">
        <v>0.0</v>
      </c>
      <c r="O650" s="90">
        <v>0.0</v>
      </c>
      <c r="P650" s="90">
        <v>0.0</v>
      </c>
      <c r="Q650" s="90">
        <v>0.0</v>
      </c>
      <c r="R650" s="90">
        <v>0.0</v>
      </c>
      <c r="S650" s="90">
        <v>0.0</v>
      </c>
      <c r="T650" s="90">
        <v>0.0</v>
      </c>
      <c r="U650" s="90">
        <v>0.0</v>
      </c>
      <c r="V650" s="90">
        <v>0.0</v>
      </c>
      <c r="W650" s="90">
        <v>0.0</v>
      </c>
      <c r="X650" s="86">
        <f t="shared" si="28"/>
        <v>0</v>
      </c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>
      <c r="A651" s="90">
        <f t="shared" si="29"/>
        <v>23</v>
      </c>
      <c r="B651" s="90" t="s">
        <v>1068</v>
      </c>
      <c r="C651" s="90"/>
      <c r="D651" s="90"/>
      <c r="E651" s="86"/>
      <c r="F651" s="84"/>
      <c r="G651" s="86"/>
      <c r="H651" s="86"/>
      <c r="I651" s="109"/>
      <c r="J651" s="86"/>
      <c r="K651" s="86"/>
      <c r="L651" s="90">
        <v>0.0</v>
      </c>
      <c r="M651" s="90">
        <v>0.0</v>
      </c>
      <c r="N651" s="90">
        <v>0.0</v>
      </c>
      <c r="O651" s="90">
        <v>0.0</v>
      </c>
      <c r="P651" s="90">
        <v>0.0</v>
      </c>
      <c r="Q651" s="90">
        <v>0.0</v>
      </c>
      <c r="R651" s="90">
        <v>0.0</v>
      </c>
      <c r="S651" s="90">
        <v>0.0</v>
      </c>
      <c r="T651" s="90">
        <v>0.0</v>
      </c>
      <c r="U651" s="90">
        <v>0.0</v>
      </c>
      <c r="V651" s="90">
        <v>0.0</v>
      </c>
      <c r="W651" s="90">
        <v>0.0</v>
      </c>
      <c r="X651" s="86">
        <f t="shared" si="28"/>
        <v>0</v>
      </c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>
      <c r="A652" s="90">
        <f t="shared" si="29"/>
        <v>24</v>
      </c>
      <c r="B652" s="90" t="s">
        <v>1067</v>
      </c>
      <c r="C652" s="90"/>
      <c r="D652" s="90"/>
      <c r="E652" s="86"/>
      <c r="F652" s="84"/>
      <c r="G652" s="86"/>
      <c r="H652" s="86"/>
      <c r="I652" s="109"/>
      <c r="J652" s="86"/>
      <c r="K652" s="86"/>
      <c r="L652" s="90">
        <v>0.0</v>
      </c>
      <c r="M652" s="90">
        <v>0.0</v>
      </c>
      <c r="N652" s="90">
        <v>0.0</v>
      </c>
      <c r="O652" s="90">
        <v>0.0</v>
      </c>
      <c r="P652" s="90">
        <v>0.0</v>
      </c>
      <c r="Q652" s="90">
        <v>0.0</v>
      </c>
      <c r="R652" s="90">
        <v>0.0</v>
      </c>
      <c r="S652" s="90">
        <v>0.0</v>
      </c>
      <c r="T652" s="90">
        <v>0.0</v>
      </c>
      <c r="U652" s="90">
        <v>0.0</v>
      </c>
      <c r="V652" s="90">
        <v>0.0</v>
      </c>
      <c r="W652" s="90">
        <v>0.0</v>
      </c>
      <c r="X652" s="86">
        <f t="shared" si="28"/>
        <v>0</v>
      </c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>
      <c r="A653" s="90">
        <f t="shared" si="29"/>
        <v>25</v>
      </c>
      <c r="B653" s="90" t="s">
        <v>1058</v>
      </c>
      <c r="C653" s="90"/>
      <c r="D653" s="90"/>
      <c r="E653" s="86"/>
      <c r="F653" s="84"/>
      <c r="G653" s="86"/>
      <c r="H653" s="86"/>
      <c r="I653" s="109"/>
      <c r="J653" s="86"/>
      <c r="K653" s="86"/>
      <c r="L653" s="90">
        <v>0.0</v>
      </c>
      <c r="M653" s="90">
        <v>0.0</v>
      </c>
      <c r="N653" s="90">
        <v>0.0</v>
      </c>
      <c r="O653" s="90">
        <v>0.0</v>
      </c>
      <c r="P653" s="90">
        <v>0.0</v>
      </c>
      <c r="Q653" s="90">
        <v>0.0</v>
      </c>
      <c r="R653" s="90">
        <v>0.0</v>
      </c>
      <c r="S653" s="90">
        <v>0.0</v>
      </c>
      <c r="T653" s="90">
        <v>0.0</v>
      </c>
      <c r="U653" s="90">
        <v>0.0</v>
      </c>
      <c r="V653" s="90">
        <v>0.0</v>
      </c>
      <c r="W653" s="90">
        <v>0.0</v>
      </c>
      <c r="X653" s="86">
        <f t="shared" si="28"/>
        <v>0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>
      <c r="A654" s="90">
        <f t="shared" si="29"/>
        <v>26</v>
      </c>
      <c r="B654" s="90" t="s">
        <v>1057</v>
      </c>
      <c r="C654" s="90"/>
      <c r="D654" s="90"/>
      <c r="E654" s="86"/>
      <c r="F654" s="84"/>
      <c r="G654" s="86"/>
      <c r="H654" s="86"/>
      <c r="I654" s="109"/>
      <c r="J654" s="86"/>
      <c r="K654" s="86"/>
      <c r="L654" s="90">
        <v>0.0</v>
      </c>
      <c r="M654" s="90">
        <v>0.0</v>
      </c>
      <c r="N654" s="90">
        <v>0.0</v>
      </c>
      <c r="O654" s="90">
        <v>0.0</v>
      </c>
      <c r="P654" s="90">
        <v>0.0</v>
      </c>
      <c r="Q654" s="90">
        <v>0.0</v>
      </c>
      <c r="R654" s="90">
        <v>0.0</v>
      </c>
      <c r="S654" s="90">
        <v>0.0</v>
      </c>
      <c r="T654" s="90">
        <v>0.0</v>
      </c>
      <c r="U654" s="90">
        <v>0.0</v>
      </c>
      <c r="V654" s="90">
        <v>0.0</v>
      </c>
      <c r="W654" s="90">
        <v>0.0</v>
      </c>
      <c r="X654" s="86">
        <f t="shared" si="28"/>
        <v>0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>
      <c r="A655" s="90">
        <f t="shared" si="29"/>
        <v>27</v>
      </c>
      <c r="B655" s="90" t="s">
        <v>477</v>
      </c>
      <c r="C655" s="90"/>
      <c r="D655" s="90"/>
      <c r="E655" s="86"/>
      <c r="F655" s="84"/>
      <c r="G655" s="86"/>
      <c r="H655" s="86"/>
      <c r="I655" s="109"/>
      <c r="J655" s="86"/>
      <c r="K655" s="86"/>
      <c r="L655" s="90">
        <v>0.0</v>
      </c>
      <c r="M655" s="90">
        <v>0.0</v>
      </c>
      <c r="N655" s="90">
        <v>0.0</v>
      </c>
      <c r="O655" s="90">
        <v>0.0</v>
      </c>
      <c r="P655" s="90">
        <v>0.0</v>
      </c>
      <c r="Q655" s="90">
        <v>0.0</v>
      </c>
      <c r="R655" s="90">
        <v>0.0</v>
      </c>
      <c r="S655" s="90">
        <v>0.0</v>
      </c>
      <c r="T655" s="90">
        <v>0.0</v>
      </c>
      <c r="U655" s="90">
        <v>0.0</v>
      </c>
      <c r="V655" s="90">
        <v>0.0</v>
      </c>
      <c r="W655" s="90">
        <v>0.0</v>
      </c>
      <c r="X655" s="86">
        <f t="shared" si="28"/>
        <v>0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>
      <c r="A656" s="90">
        <f t="shared" si="29"/>
        <v>28</v>
      </c>
      <c r="B656" s="90" t="s">
        <v>820</v>
      </c>
      <c r="C656" s="90"/>
      <c r="D656" s="90"/>
      <c r="E656" s="86"/>
      <c r="F656" s="84"/>
      <c r="G656" s="86"/>
      <c r="H656" s="86"/>
      <c r="I656" s="109"/>
      <c r="J656" s="86"/>
      <c r="K656" s="86"/>
      <c r="L656" s="90">
        <v>0.0</v>
      </c>
      <c r="M656" s="90">
        <v>0.0</v>
      </c>
      <c r="N656" s="90">
        <v>0.0</v>
      </c>
      <c r="O656" s="90">
        <v>0.0</v>
      </c>
      <c r="P656" s="90">
        <v>0.0</v>
      </c>
      <c r="Q656" s="90">
        <v>0.0</v>
      </c>
      <c r="R656" s="90">
        <v>0.0</v>
      </c>
      <c r="S656" s="90">
        <v>0.0</v>
      </c>
      <c r="T656" s="90">
        <v>0.0</v>
      </c>
      <c r="U656" s="90">
        <v>0.0</v>
      </c>
      <c r="V656" s="90">
        <v>0.0</v>
      </c>
      <c r="W656" s="90">
        <v>0.0</v>
      </c>
      <c r="X656" s="86">
        <f t="shared" si="28"/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>
      <c r="A657" s="90">
        <v>29.0</v>
      </c>
      <c r="B657" s="90" t="s">
        <v>1176</v>
      </c>
      <c r="C657" s="90"/>
      <c r="D657" s="90"/>
      <c r="E657" s="86"/>
      <c r="F657" s="84"/>
      <c r="G657" s="86"/>
      <c r="H657" s="86"/>
      <c r="I657" s="109"/>
      <c r="J657" s="86"/>
      <c r="K657" s="86"/>
      <c r="L657" s="90">
        <v>0.0</v>
      </c>
      <c r="M657" s="90">
        <v>0.0</v>
      </c>
      <c r="N657" s="90">
        <v>0.0</v>
      </c>
      <c r="O657" s="90">
        <v>0.0</v>
      </c>
      <c r="P657" s="90">
        <v>0.0</v>
      </c>
      <c r="Q657" s="90">
        <v>0.0</v>
      </c>
      <c r="R657" s="90">
        <v>0.0</v>
      </c>
      <c r="S657" s="90">
        <v>0.0</v>
      </c>
      <c r="T657" s="90">
        <v>0.0</v>
      </c>
      <c r="U657" s="90">
        <v>0.0</v>
      </c>
      <c r="V657" s="90">
        <v>0.0</v>
      </c>
      <c r="W657" s="90">
        <v>0.0</v>
      </c>
      <c r="X657" s="86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>
      <c r="A658" s="90">
        <v>30.0</v>
      </c>
      <c r="B658" s="90" t="s">
        <v>1177</v>
      </c>
      <c r="C658" s="90"/>
      <c r="D658" s="90"/>
      <c r="E658" s="86"/>
      <c r="F658" s="84"/>
      <c r="G658" s="86"/>
      <c r="H658" s="86"/>
      <c r="I658" s="109"/>
      <c r="J658" s="86"/>
      <c r="K658" s="86"/>
      <c r="L658" s="90">
        <v>0.0</v>
      </c>
      <c r="M658" s="90">
        <v>0.0</v>
      </c>
      <c r="N658" s="90">
        <v>0.0</v>
      </c>
      <c r="O658" s="90">
        <v>0.0</v>
      </c>
      <c r="P658" s="90">
        <v>0.0</v>
      </c>
      <c r="Q658" s="90">
        <v>0.0</v>
      </c>
      <c r="R658" s="90">
        <v>0.0</v>
      </c>
      <c r="S658" s="90">
        <v>0.0</v>
      </c>
      <c r="T658" s="90">
        <v>0.0</v>
      </c>
      <c r="U658" s="90">
        <v>0.0</v>
      </c>
      <c r="V658" s="90">
        <v>0.0</v>
      </c>
      <c r="W658" s="90">
        <v>0.0</v>
      </c>
      <c r="X658" s="86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>
      <c r="A659" s="90">
        <v>31.0</v>
      </c>
      <c r="B659" s="90" t="s">
        <v>1179</v>
      </c>
      <c r="C659" s="90"/>
      <c r="D659" s="90"/>
      <c r="E659" s="86"/>
      <c r="F659" s="84"/>
      <c r="G659" s="86"/>
      <c r="H659" s="86"/>
      <c r="I659" s="109"/>
      <c r="J659" s="86"/>
      <c r="K659" s="86"/>
      <c r="L659" s="90">
        <v>0.0</v>
      </c>
      <c r="M659" s="90">
        <v>0.0</v>
      </c>
      <c r="N659" s="90">
        <v>0.0</v>
      </c>
      <c r="O659" s="90">
        <v>0.0</v>
      </c>
      <c r="P659" s="90">
        <v>0.0</v>
      </c>
      <c r="Q659" s="90">
        <v>0.0</v>
      </c>
      <c r="R659" s="90">
        <v>0.0</v>
      </c>
      <c r="S659" s="90">
        <v>0.0</v>
      </c>
      <c r="T659" s="90">
        <v>0.0</v>
      </c>
      <c r="U659" s="90">
        <v>0.0</v>
      </c>
      <c r="V659" s="90">
        <v>0.0</v>
      </c>
      <c r="W659" s="90">
        <v>0.0</v>
      </c>
      <c r="X659" s="86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>
      <c r="A660" s="90">
        <v>32.0</v>
      </c>
      <c r="B660" s="90" t="s">
        <v>1180</v>
      </c>
      <c r="C660" s="90"/>
      <c r="D660" s="90"/>
      <c r="E660" s="86"/>
      <c r="F660" s="84"/>
      <c r="G660" s="86"/>
      <c r="H660" s="86"/>
      <c r="I660" s="109"/>
      <c r="J660" s="86"/>
      <c r="K660" s="86"/>
      <c r="L660" s="90">
        <v>0.0</v>
      </c>
      <c r="M660" s="90">
        <v>0.0</v>
      </c>
      <c r="N660" s="90">
        <v>0.0</v>
      </c>
      <c r="O660" s="90">
        <v>0.0</v>
      </c>
      <c r="P660" s="90">
        <v>0.0</v>
      </c>
      <c r="Q660" s="90">
        <v>0.0</v>
      </c>
      <c r="R660" s="90">
        <v>0.0</v>
      </c>
      <c r="S660" s="90">
        <v>0.0</v>
      </c>
      <c r="T660" s="90">
        <v>0.0</v>
      </c>
      <c r="U660" s="90">
        <v>0.0</v>
      </c>
      <c r="V660" s="90">
        <v>0.0</v>
      </c>
      <c r="W660" s="90">
        <v>0.0</v>
      </c>
      <c r="X660" s="86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>
      <c r="A661" s="90">
        <v>33.0</v>
      </c>
      <c r="B661" s="90" t="s">
        <v>1183</v>
      </c>
      <c r="C661" s="90"/>
      <c r="D661" s="90"/>
      <c r="E661" s="86"/>
      <c r="F661" s="84"/>
      <c r="G661" s="86"/>
      <c r="H661" s="86"/>
      <c r="I661" s="109"/>
      <c r="J661" s="86"/>
      <c r="K661" s="86"/>
      <c r="L661" s="90">
        <v>0.0</v>
      </c>
      <c r="M661" s="90">
        <v>0.0</v>
      </c>
      <c r="N661" s="90">
        <v>0.0</v>
      </c>
      <c r="O661" s="90">
        <v>0.0</v>
      </c>
      <c r="P661" s="90">
        <v>0.0</v>
      </c>
      <c r="Q661" s="90">
        <v>0.0</v>
      </c>
      <c r="R661" s="90">
        <v>0.0</v>
      </c>
      <c r="S661" s="90">
        <v>0.0</v>
      </c>
      <c r="T661" s="90">
        <v>0.0</v>
      </c>
      <c r="U661" s="90">
        <v>0.0</v>
      </c>
      <c r="V661" s="90">
        <v>0.0</v>
      </c>
      <c r="W661" s="90">
        <v>0.0</v>
      </c>
      <c r="X661" s="86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>
      <c r="A662" s="90">
        <v>34.0</v>
      </c>
      <c r="B662" s="90" t="s">
        <v>1184</v>
      </c>
      <c r="C662" s="90"/>
      <c r="D662" s="90"/>
      <c r="E662" s="86"/>
      <c r="F662" s="84"/>
      <c r="G662" s="86"/>
      <c r="H662" s="86"/>
      <c r="I662" s="109"/>
      <c r="J662" s="86"/>
      <c r="K662" s="86"/>
      <c r="L662" s="90">
        <v>0.0</v>
      </c>
      <c r="M662" s="90">
        <v>0.0</v>
      </c>
      <c r="N662" s="90">
        <v>0.0</v>
      </c>
      <c r="O662" s="90">
        <v>0.0</v>
      </c>
      <c r="P662" s="90">
        <v>0.0</v>
      </c>
      <c r="Q662" s="90">
        <v>0.0</v>
      </c>
      <c r="R662" s="90">
        <v>0.0</v>
      </c>
      <c r="S662" s="90">
        <v>0.0</v>
      </c>
      <c r="T662" s="90">
        <v>0.0</v>
      </c>
      <c r="U662" s="90">
        <v>0.0</v>
      </c>
      <c r="V662" s="90">
        <v>0.0</v>
      </c>
      <c r="W662" s="90">
        <v>0.0</v>
      </c>
      <c r="X662" s="86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>
      <c r="A663" s="90">
        <v>35.0</v>
      </c>
      <c r="B663" s="90" t="s">
        <v>1105</v>
      </c>
      <c r="C663" s="90"/>
      <c r="D663" s="90"/>
      <c r="E663" s="86"/>
      <c r="F663" s="84"/>
      <c r="G663" s="86"/>
      <c r="H663" s="86"/>
      <c r="I663" s="109"/>
      <c r="J663" s="86"/>
      <c r="K663" s="86"/>
      <c r="L663" s="90">
        <v>0.0</v>
      </c>
      <c r="M663" s="90">
        <v>0.0</v>
      </c>
      <c r="N663" s="90">
        <v>0.0</v>
      </c>
      <c r="O663" s="90">
        <v>0.0</v>
      </c>
      <c r="P663" s="90">
        <v>0.0</v>
      </c>
      <c r="Q663" s="90">
        <v>0.0</v>
      </c>
      <c r="R663" s="90">
        <v>0.0</v>
      </c>
      <c r="S663" s="90">
        <v>0.0</v>
      </c>
      <c r="T663" s="90">
        <v>0.0</v>
      </c>
      <c r="U663" s="90">
        <v>0.0</v>
      </c>
      <c r="V663" s="90">
        <v>0.0</v>
      </c>
      <c r="W663" s="90">
        <v>0.0</v>
      </c>
      <c r="X663" s="86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>
      <c r="A664" s="90">
        <v>36.0</v>
      </c>
      <c r="B664" s="90" t="s">
        <v>1104</v>
      </c>
      <c r="C664" s="90"/>
      <c r="D664" s="90"/>
      <c r="E664" s="86"/>
      <c r="F664" s="84"/>
      <c r="G664" s="86"/>
      <c r="H664" s="86"/>
      <c r="I664" s="109"/>
      <c r="J664" s="86"/>
      <c r="K664" s="86"/>
      <c r="L664" s="90">
        <v>0.0</v>
      </c>
      <c r="M664" s="90">
        <v>0.0</v>
      </c>
      <c r="N664" s="90">
        <v>0.0</v>
      </c>
      <c r="O664" s="90">
        <v>0.0</v>
      </c>
      <c r="P664" s="90">
        <v>0.0</v>
      </c>
      <c r="Q664" s="90">
        <v>0.0</v>
      </c>
      <c r="R664" s="90">
        <v>0.0</v>
      </c>
      <c r="S664" s="90">
        <v>0.0</v>
      </c>
      <c r="T664" s="90">
        <v>0.0</v>
      </c>
      <c r="U664" s="90">
        <v>0.0</v>
      </c>
      <c r="V664" s="90">
        <v>0.0</v>
      </c>
      <c r="W664" s="90">
        <v>0.0</v>
      </c>
      <c r="X664" s="86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>
      <c r="A665" s="90">
        <v>37.0</v>
      </c>
      <c r="B665" s="90" t="s">
        <v>1186</v>
      </c>
      <c r="C665" s="90"/>
      <c r="D665" s="90"/>
      <c r="E665" s="86"/>
      <c r="F665" s="84"/>
      <c r="G665" s="86"/>
      <c r="H665" s="86"/>
      <c r="I665" s="109"/>
      <c r="J665" s="86"/>
      <c r="K665" s="86"/>
      <c r="L665" s="90">
        <v>0.0</v>
      </c>
      <c r="M665" s="90">
        <v>0.0</v>
      </c>
      <c r="N665" s="90">
        <v>0.0</v>
      </c>
      <c r="O665" s="90">
        <v>0.0</v>
      </c>
      <c r="P665" s="90">
        <v>0.0</v>
      </c>
      <c r="Q665" s="90">
        <v>0.0</v>
      </c>
      <c r="R665" s="90">
        <v>0.0</v>
      </c>
      <c r="S665" s="90">
        <v>0.0</v>
      </c>
      <c r="T665" s="90">
        <v>0.0</v>
      </c>
      <c r="U665" s="90">
        <v>0.0</v>
      </c>
      <c r="V665" s="90">
        <v>0.0</v>
      </c>
      <c r="W665" s="90">
        <v>0.0</v>
      </c>
      <c r="X665" s="86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>
      <c r="A666" s="90">
        <v>38.0</v>
      </c>
      <c r="B666" s="90" t="s">
        <v>468</v>
      </c>
      <c r="C666" s="90"/>
      <c r="D666" s="90"/>
      <c r="E666" s="86"/>
      <c r="F666" s="84"/>
      <c r="G666" s="86"/>
      <c r="H666" s="86"/>
      <c r="I666" s="109"/>
      <c r="J666" s="86"/>
      <c r="K666" s="86"/>
      <c r="L666" s="90">
        <v>0.0</v>
      </c>
      <c r="M666" s="90">
        <v>0.0</v>
      </c>
      <c r="N666" s="90">
        <v>0.0</v>
      </c>
      <c r="O666" s="90">
        <v>0.0</v>
      </c>
      <c r="P666" s="90">
        <v>0.0</v>
      </c>
      <c r="Q666" s="90">
        <v>0.0</v>
      </c>
      <c r="R666" s="90">
        <v>0.0</v>
      </c>
      <c r="S666" s="90">
        <v>0.0</v>
      </c>
      <c r="T666" s="90">
        <v>0.0</v>
      </c>
      <c r="U666" s="90">
        <v>0.0</v>
      </c>
      <c r="V666" s="90">
        <v>0.0</v>
      </c>
      <c r="W666" s="90">
        <v>0.0</v>
      </c>
      <c r="X666" s="86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>
      <c r="A667" s="90">
        <v>39.0</v>
      </c>
      <c r="B667" s="90" t="s">
        <v>1083</v>
      </c>
      <c r="C667" s="90"/>
      <c r="D667" s="90"/>
      <c r="E667" s="86"/>
      <c r="F667" s="84"/>
      <c r="G667" s="86"/>
      <c r="H667" s="86"/>
      <c r="I667" s="109"/>
      <c r="J667" s="86"/>
      <c r="K667" s="86"/>
      <c r="L667" s="90">
        <v>0.0</v>
      </c>
      <c r="M667" s="90">
        <v>0.0</v>
      </c>
      <c r="N667" s="90">
        <v>0.0</v>
      </c>
      <c r="O667" s="90">
        <v>0.0</v>
      </c>
      <c r="P667" s="90">
        <v>0.0</v>
      </c>
      <c r="Q667" s="90">
        <v>0.0</v>
      </c>
      <c r="R667" s="90">
        <v>0.0</v>
      </c>
      <c r="S667" s="90">
        <v>0.0</v>
      </c>
      <c r="T667" s="90">
        <v>0.0</v>
      </c>
      <c r="U667" s="90">
        <v>0.0</v>
      </c>
      <c r="V667" s="90">
        <v>0.0</v>
      </c>
      <c r="W667" s="90">
        <v>0.0</v>
      </c>
      <c r="X667" s="86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>
      <c r="A668" s="90">
        <v>40.0</v>
      </c>
      <c r="B668" s="90" t="s">
        <v>1082</v>
      </c>
      <c r="C668" s="90"/>
      <c r="D668" s="90"/>
      <c r="E668" s="86"/>
      <c r="F668" s="84"/>
      <c r="G668" s="86"/>
      <c r="H668" s="86"/>
      <c r="I668" s="109"/>
      <c r="J668" s="86"/>
      <c r="K668" s="86"/>
      <c r="L668" s="90">
        <v>0.0</v>
      </c>
      <c r="M668" s="90">
        <v>0.0</v>
      </c>
      <c r="N668" s="90">
        <v>0.0</v>
      </c>
      <c r="O668" s="90">
        <v>0.0</v>
      </c>
      <c r="P668" s="90">
        <v>0.0</v>
      </c>
      <c r="Q668" s="90">
        <v>0.0</v>
      </c>
      <c r="R668" s="90">
        <v>0.0</v>
      </c>
      <c r="S668" s="90">
        <v>0.0</v>
      </c>
      <c r="T668" s="90">
        <v>0.0</v>
      </c>
      <c r="U668" s="90">
        <v>0.0</v>
      </c>
      <c r="V668" s="90">
        <v>0.0</v>
      </c>
      <c r="W668" s="90">
        <v>0.0</v>
      </c>
      <c r="X668" s="86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>
      <c r="A669" s="90">
        <v>41.0</v>
      </c>
      <c r="B669" s="90" t="s">
        <v>1619</v>
      </c>
      <c r="C669" s="90"/>
      <c r="D669" s="90"/>
      <c r="E669" s="86"/>
      <c r="F669" s="84"/>
      <c r="G669" s="86"/>
      <c r="H669" s="86"/>
      <c r="I669" s="109"/>
      <c r="J669" s="86"/>
      <c r="K669" s="86"/>
      <c r="L669" s="90">
        <v>0.0</v>
      </c>
      <c r="M669" s="90">
        <v>0.0</v>
      </c>
      <c r="N669" s="90">
        <v>0.0</v>
      </c>
      <c r="O669" s="90">
        <v>0.0</v>
      </c>
      <c r="P669" s="90">
        <v>0.0</v>
      </c>
      <c r="Q669" s="90">
        <v>0.0</v>
      </c>
      <c r="R669" s="90">
        <v>0.0</v>
      </c>
      <c r="S669" s="90">
        <v>0.0</v>
      </c>
      <c r="T669" s="90">
        <v>0.0</v>
      </c>
      <c r="U669" s="90">
        <v>0.0</v>
      </c>
      <c r="V669" s="90">
        <v>0.0</v>
      </c>
      <c r="W669" s="90">
        <v>0.0</v>
      </c>
      <c r="X669" s="86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>
      <c r="A670" s="90">
        <v>42.0</v>
      </c>
      <c r="B670" s="90" t="s">
        <v>1190</v>
      </c>
      <c r="C670" s="90"/>
      <c r="D670" s="90"/>
      <c r="E670" s="86"/>
      <c r="F670" s="84"/>
      <c r="G670" s="86"/>
      <c r="H670" s="86"/>
      <c r="I670" s="109"/>
      <c r="J670" s="86"/>
      <c r="K670" s="86"/>
      <c r="L670" s="90">
        <v>0.0</v>
      </c>
      <c r="M670" s="90">
        <v>0.0</v>
      </c>
      <c r="N670" s="90">
        <v>0.0</v>
      </c>
      <c r="O670" s="90">
        <v>0.0</v>
      </c>
      <c r="P670" s="90">
        <v>0.0</v>
      </c>
      <c r="Q670" s="90">
        <v>0.0</v>
      </c>
      <c r="R670" s="90">
        <v>0.0</v>
      </c>
      <c r="S670" s="90">
        <v>0.0</v>
      </c>
      <c r="T670" s="90">
        <v>0.0</v>
      </c>
      <c r="U670" s="90">
        <v>0.0</v>
      </c>
      <c r="V670" s="90">
        <v>0.0</v>
      </c>
      <c r="W670" s="90">
        <v>0.0</v>
      </c>
      <c r="X670" s="86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>
      <c r="A671" s="90">
        <v>43.0</v>
      </c>
      <c r="B671" s="90" t="s">
        <v>1193</v>
      </c>
      <c r="C671" s="90"/>
      <c r="D671" s="90"/>
      <c r="E671" s="86"/>
      <c r="F671" s="84"/>
      <c r="G671" s="86"/>
      <c r="H671" s="86"/>
      <c r="I671" s="109"/>
      <c r="J671" s="86"/>
      <c r="K671" s="86"/>
      <c r="L671" s="90">
        <v>0.0</v>
      </c>
      <c r="M671" s="90">
        <v>0.0</v>
      </c>
      <c r="N671" s="90">
        <v>0.0</v>
      </c>
      <c r="O671" s="90">
        <v>0.0</v>
      </c>
      <c r="P671" s="90">
        <v>0.0</v>
      </c>
      <c r="Q671" s="90">
        <v>0.0</v>
      </c>
      <c r="R671" s="90">
        <v>0.0</v>
      </c>
      <c r="S671" s="90">
        <v>0.0</v>
      </c>
      <c r="T671" s="90">
        <v>0.0</v>
      </c>
      <c r="U671" s="90">
        <v>0.0</v>
      </c>
      <c r="V671" s="90">
        <v>0.0</v>
      </c>
      <c r="W671" s="90">
        <v>0.0</v>
      </c>
      <c r="X671" s="86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>
      <c r="A672" s="90">
        <v>44.0</v>
      </c>
      <c r="B672" s="90" t="s">
        <v>1192</v>
      </c>
      <c r="C672" s="90"/>
      <c r="D672" s="90"/>
      <c r="E672" s="86"/>
      <c r="F672" s="84"/>
      <c r="G672" s="86"/>
      <c r="H672" s="86"/>
      <c r="I672" s="109"/>
      <c r="J672" s="86"/>
      <c r="K672" s="86"/>
      <c r="L672" s="90">
        <v>0.0</v>
      </c>
      <c r="M672" s="90">
        <v>0.0</v>
      </c>
      <c r="N672" s="90">
        <v>0.0</v>
      </c>
      <c r="O672" s="90">
        <v>0.0</v>
      </c>
      <c r="P672" s="90">
        <v>0.0</v>
      </c>
      <c r="Q672" s="90">
        <v>0.0</v>
      </c>
      <c r="R672" s="90">
        <v>0.0</v>
      </c>
      <c r="S672" s="90">
        <v>0.0</v>
      </c>
      <c r="T672" s="90">
        <v>0.0</v>
      </c>
      <c r="U672" s="90">
        <v>0.0</v>
      </c>
      <c r="V672" s="90">
        <v>0.0</v>
      </c>
      <c r="W672" s="90">
        <v>0.0</v>
      </c>
      <c r="X672" s="86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>
      <c r="A673" s="90">
        <v>45.0</v>
      </c>
      <c r="B673" s="90" t="s">
        <v>694</v>
      </c>
      <c r="C673" s="90"/>
      <c r="D673" s="90"/>
      <c r="E673" s="86"/>
      <c r="F673" s="84"/>
      <c r="G673" s="86"/>
      <c r="H673" s="86"/>
      <c r="I673" s="109"/>
      <c r="J673" s="86"/>
      <c r="K673" s="86"/>
      <c r="L673" s="90">
        <v>0.0</v>
      </c>
      <c r="M673" s="90">
        <v>0.0</v>
      </c>
      <c r="N673" s="90">
        <v>0.0</v>
      </c>
      <c r="O673" s="90">
        <v>0.0</v>
      </c>
      <c r="P673" s="90">
        <v>0.0</v>
      </c>
      <c r="Q673" s="90">
        <v>0.0</v>
      </c>
      <c r="R673" s="90">
        <v>0.0</v>
      </c>
      <c r="S673" s="90">
        <v>0.0</v>
      </c>
      <c r="T673" s="90">
        <v>0.0</v>
      </c>
      <c r="U673" s="90">
        <v>0.0</v>
      </c>
      <c r="V673" s="90">
        <v>0.0</v>
      </c>
      <c r="W673" s="90">
        <v>0.0</v>
      </c>
      <c r="X673" s="86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>
      <c r="A674" s="90">
        <v>46.0</v>
      </c>
      <c r="B674" s="90" t="s">
        <v>1196</v>
      </c>
      <c r="C674" s="90"/>
      <c r="D674" s="90"/>
      <c r="E674" s="86"/>
      <c r="F674" s="84"/>
      <c r="G674" s="86"/>
      <c r="H674" s="86"/>
      <c r="I674" s="109"/>
      <c r="J674" s="86"/>
      <c r="K674" s="86"/>
      <c r="L674" s="90">
        <v>0.0</v>
      </c>
      <c r="M674" s="90">
        <v>0.0</v>
      </c>
      <c r="N674" s="90">
        <v>0.0</v>
      </c>
      <c r="O674" s="90">
        <v>0.0</v>
      </c>
      <c r="P674" s="90">
        <v>0.0</v>
      </c>
      <c r="Q674" s="90">
        <v>0.0</v>
      </c>
      <c r="R674" s="90">
        <v>0.0</v>
      </c>
      <c r="S674" s="90">
        <v>0.0</v>
      </c>
      <c r="T674" s="90">
        <v>0.0</v>
      </c>
      <c r="U674" s="90">
        <v>0.0</v>
      </c>
      <c r="V674" s="90">
        <v>0.0</v>
      </c>
      <c r="W674" s="90">
        <v>0.0</v>
      </c>
      <c r="X674" s="86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>
      <c r="A675" s="90">
        <v>47.0</v>
      </c>
      <c r="B675" s="90" t="s">
        <v>1200</v>
      </c>
      <c r="C675" s="90"/>
      <c r="D675" s="90"/>
      <c r="E675" s="86"/>
      <c r="F675" s="84"/>
      <c r="G675" s="86"/>
      <c r="H675" s="86"/>
      <c r="I675" s="109"/>
      <c r="J675" s="86"/>
      <c r="K675" s="86"/>
      <c r="L675" s="90">
        <v>0.0</v>
      </c>
      <c r="M675" s="90">
        <v>0.0</v>
      </c>
      <c r="N675" s="90">
        <v>0.0</v>
      </c>
      <c r="O675" s="90">
        <v>0.0</v>
      </c>
      <c r="P675" s="90">
        <v>0.0</v>
      </c>
      <c r="Q675" s="90">
        <v>0.0</v>
      </c>
      <c r="R675" s="90">
        <v>0.0</v>
      </c>
      <c r="S675" s="90">
        <v>0.0</v>
      </c>
      <c r="T675" s="90">
        <v>0.0</v>
      </c>
      <c r="U675" s="90">
        <v>0.0</v>
      </c>
      <c r="V675" s="90">
        <v>0.0</v>
      </c>
      <c r="W675" s="90">
        <v>0.0</v>
      </c>
      <c r="X675" s="86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>
      <c r="A676" s="90">
        <v>48.0</v>
      </c>
      <c r="B676" s="90" t="s">
        <v>1199</v>
      </c>
      <c r="C676" s="90"/>
      <c r="D676" s="90"/>
      <c r="E676" s="86"/>
      <c r="F676" s="84"/>
      <c r="G676" s="86"/>
      <c r="H676" s="86"/>
      <c r="I676" s="109"/>
      <c r="J676" s="86"/>
      <c r="K676" s="86"/>
      <c r="L676" s="90">
        <v>0.0</v>
      </c>
      <c r="M676" s="90">
        <v>0.0</v>
      </c>
      <c r="N676" s="90">
        <v>0.0</v>
      </c>
      <c r="O676" s="90">
        <v>0.0</v>
      </c>
      <c r="P676" s="90">
        <v>0.0</v>
      </c>
      <c r="Q676" s="90">
        <v>0.0</v>
      </c>
      <c r="R676" s="90">
        <v>0.0</v>
      </c>
      <c r="S676" s="90">
        <v>0.0</v>
      </c>
      <c r="T676" s="90">
        <v>0.0</v>
      </c>
      <c r="U676" s="90">
        <v>0.0</v>
      </c>
      <c r="V676" s="90">
        <v>0.0</v>
      </c>
      <c r="W676" s="90">
        <v>0.0</v>
      </c>
      <c r="X676" s="86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>
      <c r="A677" s="90">
        <v>49.0</v>
      </c>
      <c r="B677" s="90" t="s">
        <v>1203</v>
      </c>
      <c r="C677" s="90"/>
      <c r="D677" s="90"/>
      <c r="E677" s="86"/>
      <c r="F677" s="84"/>
      <c r="G677" s="86"/>
      <c r="H677" s="86"/>
      <c r="I677" s="109"/>
      <c r="J677" s="86"/>
      <c r="K677" s="86"/>
      <c r="L677" s="90">
        <v>0.0</v>
      </c>
      <c r="M677" s="90">
        <v>0.0</v>
      </c>
      <c r="N677" s="90">
        <v>0.0</v>
      </c>
      <c r="O677" s="90">
        <v>0.0</v>
      </c>
      <c r="P677" s="90">
        <v>0.0</v>
      </c>
      <c r="Q677" s="90">
        <v>0.0</v>
      </c>
      <c r="R677" s="90">
        <v>0.0</v>
      </c>
      <c r="S677" s="90">
        <v>0.0</v>
      </c>
      <c r="T677" s="90">
        <v>0.0</v>
      </c>
      <c r="U677" s="90">
        <v>0.0</v>
      </c>
      <c r="V677" s="90">
        <v>0.0</v>
      </c>
      <c r="W677" s="90">
        <v>0.0</v>
      </c>
      <c r="X677" s="86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>
      <c r="A678" s="90">
        <v>50.0</v>
      </c>
      <c r="B678" s="90" t="s">
        <v>1379</v>
      </c>
      <c r="C678" s="90"/>
      <c r="D678" s="90"/>
      <c r="E678" s="86"/>
      <c r="F678" s="84"/>
      <c r="G678" s="86"/>
      <c r="H678" s="86"/>
      <c r="I678" s="109"/>
      <c r="J678" s="86"/>
      <c r="K678" s="86"/>
      <c r="L678" s="90">
        <v>0.0</v>
      </c>
      <c r="M678" s="90">
        <v>0.0</v>
      </c>
      <c r="N678" s="90">
        <v>0.0</v>
      </c>
      <c r="O678" s="90">
        <v>0.0</v>
      </c>
      <c r="P678" s="90">
        <v>0.0</v>
      </c>
      <c r="Q678" s="90">
        <v>0.0</v>
      </c>
      <c r="R678" s="90">
        <v>0.0</v>
      </c>
      <c r="S678" s="90">
        <v>0.0</v>
      </c>
      <c r="T678" s="90">
        <v>0.0</v>
      </c>
      <c r="U678" s="90">
        <v>0.0</v>
      </c>
      <c r="V678" s="90">
        <v>0.0</v>
      </c>
      <c r="W678" s="90">
        <v>0.0</v>
      </c>
      <c r="X678" s="86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>
      <c r="A679" s="90">
        <v>51.0</v>
      </c>
      <c r="B679" s="90" t="s">
        <v>1382</v>
      </c>
      <c r="C679" s="90"/>
      <c r="D679" s="90"/>
      <c r="E679" s="86"/>
      <c r="F679" s="84"/>
      <c r="G679" s="86"/>
      <c r="H679" s="86"/>
      <c r="I679" s="109"/>
      <c r="J679" s="86"/>
      <c r="K679" s="86"/>
      <c r="L679" s="90">
        <v>0.0</v>
      </c>
      <c r="M679" s="90">
        <v>0.0</v>
      </c>
      <c r="N679" s="90">
        <v>0.0</v>
      </c>
      <c r="O679" s="90">
        <v>0.0</v>
      </c>
      <c r="P679" s="90">
        <v>0.0</v>
      </c>
      <c r="Q679" s="90">
        <v>0.0</v>
      </c>
      <c r="R679" s="90">
        <v>0.0</v>
      </c>
      <c r="S679" s="90">
        <v>0.0</v>
      </c>
      <c r="T679" s="90">
        <v>0.0</v>
      </c>
      <c r="U679" s="90">
        <v>0.0</v>
      </c>
      <c r="V679" s="90">
        <v>0.0</v>
      </c>
      <c r="W679" s="90">
        <v>0.0</v>
      </c>
      <c r="X679" s="86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>
      <c r="A680" s="90">
        <v>52.0</v>
      </c>
      <c r="B680" s="90" t="s">
        <v>1205</v>
      </c>
      <c r="C680" s="90"/>
      <c r="D680" s="90"/>
      <c r="E680" s="86"/>
      <c r="F680" s="84"/>
      <c r="G680" s="86"/>
      <c r="H680" s="86"/>
      <c r="I680" s="109"/>
      <c r="J680" s="86"/>
      <c r="K680" s="86"/>
      <c r="L680" s="90">
        <v>0.0</v>
      </c>
      <c r="M680" s="90">
        <v>0.0</v>
      </c>
      <c r="N680" s="90">
        <v>0.0</v>
      </c>
      <c r="O680" s="90">
        <v>0.0</v>
      </c>
      <c r="P680" s="90">
        <v>0.0</v>
      </c>
      <c r="Q680" s="90">
        <v>0.0</v>
      </c>
      <c r="R680" s="90">
        <v>0.0</v>
      </c>
      <c r="S680" s="90">
        <v>0.0</v>
      </c>
      <c r="T680" s="90">
        <v>0.0</v>
      </c>
      <c r="U680" s="90">
        <v>0.0</v>
      </c>
      <c r="V680" s="90">
        <v>0.0</v>
      </c>
      <c r="W680" s="90">
        <v>0.0</v>
      </c>
      <c r="X680" s="86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>
      <c r="A681" s="90">
        <v>53.0</v>
      </c>
      <c r="B681" s="90" t="s">
        <v>1209</v>
      </c>
      <c r="C681" s="90"/>
      <c r="D681" s="90"/>
      <c r="E681" s="86"/>
      <c r="F681" s="84"/>
      <c r="G681" s="86"/>
      <c r="H681" s="86"/>
      <c r="I681" s="109"/>
      <c r="J681" s="86"/>
      <c r="K681" s="86"/>
      <c r="L681" s="90">
        <v>0.0</v>
      </c>
      <c r="M681" s="90">
        <v>0.0</v>
      </c>
      <c r="N681" s="90">
        <v>0.0</v>
      </c>
      <c r="O681" s="90">
        <v>0.0</v>
      </c>
      <c r="P681" s="90">
        <v>0.0</v>
      </c>
      <c r="Q681" s="90">
        <v>0.0</v>
      </c>
      <c r="R681" s="90">
        <v>0.0</v>
      </c>
      <c r="S681" s="90">
        <v>0.0</v>
      </c>
      <c r="T681" s="90">
        <v>0.0</v>
      </c>
      <c r="U681" s="90">
        <v>0.0</v>
      </c>
      <c r="V681" s="90">
        <v>0.0</v>
      </c>
      <c r="W681" s="90">
        <v>0.0</v>
      </c>
      <c r="X681" s="86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>
      <c r="A682" s="90">
        <v>54.0</v>
      </c>
      <c r="B682" s="90" t="s">
        <v>1208</v>
      </c>
      <c r="C682" s="90"/>
      <c r="D682" s="90"/>
      <c r="E682" s="86"/>
      <c r="F682" s="84"/>
      <c r="G682" s="86"/>
      <c r="H682" s="86"/>
      <c r="I682" s="109"/>
      <c r="J682" s="86"/>
      <c r="K682" s="86"/>
      <c r="L682" s="90">
        <v>0.0</v>
      </c>
      <c r="M682" s="90">
        <v>0.0</v>
      </c>
      <c r="N682" s="90">
        <v>0.0</v>
      </c>
      <c r="O682" s="90">
        <v>0.0</v>
      </c>
      <c r="P682" s="90">
        <v>0.0</v>
      </c>
      <c r="Q682" s="90">
        <v>0.0</v>
      </c>
      <c r="R682" s="90">
        <v>0.0</v>
      </c>
      <c r="S682" s="90">
        <v>0.0</v>
      </c>
      <c r="T682" s="90">
        <v>0.0</v>
      </c>
      <c r="U682" s="90">
        <v>0.0</v>
      </c>
      <c r="V682" s="90">
        <v>0.0</v>
      </c>
      <c r="W682" s="90">
        <v>0.0</v>
      </c>
      <c r="X682" s="86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>
      <c r="A683" s="90">
        <v>55.0</v>
      </c>
      <c r="B683" s="90" t="s">
        <v>1385</v>
      </c>
      <c r="C683" s="90"/>
      <c r="D683" s="90"/>
      <c r="E683" s="86"/>
      <c r="F683" s="84"/>
      <c r="G683" s="86"/>
      <c r="H683" s="86"/>
      <c r="I683" s="109"/>
      <c r="J683" s="86"/>
      <c r="K683" s="86"/>
      <c r="L683" s="90">
        <v>0.0</v>
      </c>
      <c r="M683" s="90">
        <v>0.0</v>
      </c>
      <c r="N683" s="90">
        <v>0.0</v>
      </c>
      <c r="O683" s="90">
        <v>0.0</v>
      </c>
      <c r="P683" s="90">
        <v>0.0</v>
      </c>
      <c r="Q683" s="90">
        <v>0.0</v>
      </c>
      <c r="R683" s="90">
        <v>0.0</v>
      </c>
      <c r="S683" s="90">
        <v>0.0</v>
      </c>
      <c r="T683" s="90">
        <v>0.0</v>
      </c>
      <c r="U683" s="90">
        <v>0.0</v>
      </c>
      <c r="V683" s="90">
        <v>0.0</v>
      </c>
      <c r="W683" s="90">
        <v>0.0</v>
      </c>
      <c r="X683" s="86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>
      <c r="A684" s="90">
        <v>56.0</v>
      </c>
      <c r="B684" s="90" t="s">
        <v>1386</v>
      </c>
      <c r="C684" s="90"/>
      <c r="D684" s="90"/>
      <c r="E684" s="86"/>
      <c r="F684" s="84"/>
      <c r="G684" s="86"/>
      <c r="H684" s="86"/>
      <c r="I684" s="109"/>
      <c r="J684" s="86"/>
      <c r="K684" s="86"/>
      <c r="L684" s="90">
        <v>0.0</v>
      </c>
      <c r="M684" s="90">
        <v>0.0</v>
      </c>
      <c r="N684" s="90">
        <v>0.0</v>
      </c>
      <c r="O684" s="90">
        <v>0.0</v>
      </c>
      <c r="P684" s="90">
        <v>0.0</v>
      </c>
      <c r="Q684" s="90">
        <v>0.0</v>
      </c>
      <c r="R684" s="90">
        <v>0.0</v>
      </c>
      <c r="S684" s="90">
        <v>0.0</v>
      </c>
      <c r="T684" s="90">
        <v>0.0</v>
      </c>
      <c r="U684" s="90">
        <v>0.0</v>
      </c>
      <c r="V684" s="90">
        <v>0.0</v>
      </c>
      <c r="W684" s="90">
        <v>0.0</v>
      </c>
      <c r="X684" s="86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>
      <c r="A685" s="90">
        <v>57.0</v>
      </c>
      <c r="B685" s="90" t="s">
        <v>1111</v>
      </c>
      <c r="C685" s="90"/>
      <c r="D685" s="90"/>
      <c r="E685" s="86"/>
      <c r="F685" s="84"/>
      <c r="G685" s="86"/>
      <c r="H685" s="86"/>
      <c r="I685" s="109"/>
      <c r="J685" s="86"/>
      <c r="K685" s="86"/>
      <c r="L685" s="90">
        <v>0.0</v>
      </c>
      <c r="M685" s="90">
        <v>0.0</v>
      </c>
      <c r="N685" s="90">
        <v>0.0</v>
      </c>
      <c r="O685" s="90">
        <v>0.0</v>
      </c>
      <c r="P685" s="90">
        <v>0.0</v>
      </c>
      <c r="Q685" s="90">
        <v>0.0</v>
      </c>
      <c r="R685" s="90">
        <v>0.0</v>
      </c>
      <c r="S685" s="90">
        <v>0.0</v>
      </c>
      <c r="T685" s="90">
        <v>0.0</v>
      </c>
      <c r="U685" s="90">
        <v>0.0</v>
      </c>
      <c r="V685" s="90">
        <v>0.0</v>
      </c>
      <c r="W685" s="90">
        <v>0.0</v>
      </c>
      <c r="X685" s="86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>
      <c r="A686" s="90">
        <v>58.0</v>
      </c>
      <c r="B686" s="90" t="s">
        <v>1390</v>
      </c>
      <c r="C686" s="90"/>
      <c r="D686" s="90"/>
      <c r="E686" s="86"/>
      <c r="F686" s="84"/>
      <c r="G686" s="86"/>
      <c r="H686" s="86"/>
      <c r="I686" s="109"/>
      <c r="J686" s="86"/>
      <c r="K686" s="86"/>
      <c r="L686" s="90">
        <v>0.0</v>
      </c>
      <c r="M686" s="90">
        <v>0.0</v>
      </c>
      <c r="N686" s="90">
        <v>0.0</v>
      </c>
      <c r="O686" s="90">
        <v>0.0</v>
      </c>
      <c r="P686" s="90">
        <v>0.0</v>
      </c>
      <c r="Q686" s="90">
        <v>0.0</v>
      </c>
      <c r="R686" s="90">
        <v>0.0</v>
      </c>
      <c r="S686" s="90">
        <v>0.0</v>
      </c>
      <c r="T686" s="90">
        <v>0.0</v>
      </c>
      <c r="U686" s="90">
        <v>0.0</v>
      </c>
      <c r="V686" s="90">
        <v>0.0</v>
      </c>
      <c r="W686" s="90">
        <v>0.0</v>
      </c>
      <c r="X686" s="86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>
      <c r="A687" s="90">
        <v>59.0</v>
      </c>
      <c r="B687" s="90" t="s">
        <v>1391</v>
      </c>
      <c r="C687" s="90"/>
      <c r="D687" s="90"/>
      <c r="E687" s="86"/>
      <c r="F687" s="84"/>
      <c r="G687" s="86"/>
      <c r="H687" s="86"/>
      <c r="I687" s="109"/>
      <c r="J687" s="86"/>
      <c r="K687" s="86"/>
      <c r="L687" s="90">
        <v>0.0</v>
      </c>
      <c r="M687" s="90">
        <v>0.0</v>
      </c>
      <c r="N687" s="90">
        <v>0.0</v>
      </c>
      <c r="O687" s="90">
        <v>0.0</v>
      </c>
      <c r="P687" s="90">
        <v>0.0</v>
      </c>
      <c r="Q687" s="90">
        <v>0.0</v>
      </c>
      <c r="R687" s="90">
        <v>0.0</v>
      </c>
      <c r="S687" s="90">
        <v>0.0</v>
      </c>
      <c r="T687" s="90">
        <v>0.0</v>
      </c>
      <c r="U687" s="90">
        <v>0.0</v>
      </c>
      <c r="V687" s="90">
        <v>0.0</v>
      </c>
      <c r="W687" s="90">
        <v>0.0</v>
      </c>
      <c r="X687" s="86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>
      <c r="A688" s="90">
        <v>60.0</v>
      </c>
      <c r="B688" s="90" t="s">
        <v>1392</v>
      </c>
      <c r="C688" s="90"/>
      <c r="D688" s="90"/>
      <c r="E688" s="86"/>
      <c r="F688" s="84"/>
      <c r="G688" s="86"/>
      <c r="H688" s="86"/>
      <c r="I688" s="109"/>
      <c r="J688" s="86"/>
      <c r="K688" s="86"/>
      <c r="L688" s="90">
        <v>0.0</v>
      </c>
      <c r="M688" s="90">
        <v>0.0</v>
      </c>
      <c r="N688" s="90">
        <v>0.0</v>
      </c>
      <c r="O688" s="90">
        <v>0.0</v>
      </c>
      <c r="P688" s="90">
        <v>0.0</v>
      </c>
      <c r="Q688" s="90">
        <v>0.0</v>
      </c>
      <c r="R688" s="90">
        <v>0.0</v>
      </c>
      <c r="S688" s="90">
        <v>0.0</v>
      </c>
      <c r="T688" s="90">
        <v>0.0</v>
      </c>
      <c r="U688" s="90">
        <v>0.0</v>
      </c>
      <c r="V688" s="90">
        <v>0.0</v>
      </c>
      <c r="W688" s="90">
        <v>0.0</v>
      </c>
      <c r="X688" s="86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>
      <c r="A689" s="90">
        <v>61.0</v>
      </c>
      <c r="B689" s="90" t="s">
        <v>1215</v>
      </c>
      <c r="C689" s="90"/>
      <c r="D689" s="90"/>
      <c r="E689" s="86"/>
      <c r="F689" s="84"/>
      <c r="G689" s="86"/>
      <c r="H689" s="86"/>
      <c r="I689" s="109"/>
      <c r="J689" s="86"/>
      <c r="K689" s="86"/>
      <c r="L689" s="90">
        <v>0.0</v>
      </c>
      <c r="M689" s="90">
        <v>0.0</v>
      </c>
      <c r="N689" s="90">
        <v>0.0</v>
      </c>
      <c r="O689" s="90">
        <v>0.0</v>
      </c>
      <c r="P689" s="90">
        <v>0.0</v>
      </c>
      <c r="Q689" s="90">
        <v>0.0</v>
      </c>
      <c r="R689" s="90">
        <v>0.0</v>
      </c>
      <c r="S689" s="90">
        <v>0.0</v>
      </c>
      <c r="T689" s="90">
        <v>0.0</v>
      </c>
      <c r="U689" s="90">
        <v>0.0</v>
      </c>
      <c r="V689" s="90">
        <v>0.0</v>
      </c>
      <c r="W689" s="90">
        <v>0.0</v>
      </c>
      <c r="X689" s="86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>
      <c r="A690" s="90">
        <v>62.0</v>
      </c>
      <c r="B690" s="90" t="s">
        <v>1214</v>
      </c>
      <c r="C690" s="90"/>
      <c r="D690" s="90"/>
      <c r="E690" s="86"/>
      <c r="F690" s="84"/>
      <c r="G690" s="86"/>
      <c r="H690" s="86"/>
      <c r="I690" s="109"/>
      <c r="J690" s="86"/>
      <c r="K690" s="86"/>
      <c r="L690" s="90">
        <v>0.0</v>
      </c>
      <c r="M690" s="90">
        <v>0.0</v>
      </c>
      <c r="N690" s="90">
        <v>0.0</v>
      </c>
      <c r="O690" s="90">
        <v>0.0</v>
      </c>
      <c r="P690" s="90">
        <v>0.0</v>
      </c>
      <c r="Q690" s="90">
        <v>0.0</v>
      </c>
      <c r="R690" s="90">
        <v>0.0</v>
      </c>
      <c r="S690" s="90">
        <v>0.0</v>
      </c>
      <c r="T690" s="90">
        <v>0.0</v>
      </c>
      <c r="U690" s="90">
        <v>0.0</v>
      </c>
      <c r="V690" s="90">
        <v>0.0</v>
      </c>
      <c r="W690" s="90">
        <v>0.0</v>
      </c>
      <c r="X690" s="86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>
      <c r="A691" s="90">
        <v>63.0</v>
      </c>
      <c r="B691" s="90" t="s">
        <v>1393</v>
      </c>
      <c r="C691" s="90"/>
      <c r="D691" s="90"/>
      <c r="E691" s="86"/>
      <c r="F691" s="84"/>
      <c r="G691" s="86"/>
      <c r="H691" s="86"/>
      <c r="I691" s="109"/>
      <c r="J691" s="86"/>
      <c r="K691" s="86"/>
      <c r="L691" s="90">
        <v>0.0</v>
      </c>
      <c r="M691" s="90">
        <v>0.0</v>
      </c>
      <c r="N691" s="90">
        <v>0.0</v>
      </c>
      <c r="O691" s="90">
        <v>0.0</v>
      </c>
      <c r="P691" s="90">
        <v>0.0</v>
      </c>
      <c r="Q691" s="90">
        <v>0.0</v>
      </c>
      <c r="R691" s="90">
        <v>0.0</v>
      </c>
      <c r="S691" s="90">
        <v>0.0</v>
      </c>
      <c r="T691" s="90">
        <v>0.0</v>
      </c>
      <c r="U691" s="90">
        <v>0.0</v>
      </c>
      <c r="V691" s="90">
        <v>0.0</v>
      </c>
      <c r="W691" s="90">
        <v>0.0</v>
      </c>
      <c r="X691" s="86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>
      <c r="A692" s="90">
        <v>64.0</v>
      </c>
      <c r="B692" s="90" t="s">
        <v>1217</v>
      </c>
      <c r="C692" s="90"/>
      <c r="D692" s="90"/>
      <c r="E692" s="86"/>
      <c r="F692" s="84"/>
      <c r="G692" s="86"/>
      <c r="H692" s="86"/>
      <c r="I692" s="109"/>
      <c r="J692" s="86"/>
      <c r="K692" s="86"/>
      <c r="L692" s="90">
        <v>0.0</v>
      </c>
      <c r="M692" s="90">
        <v>0.0</v>
      </c>
      <c r="N692" s="90">
        <v>0.0</v>
      </c>
      <c r="O692" s="90">
        <v>0.0</v>
      </c>
      <c r="P692" s="90">
        <v>0.0</v>
      </c>
      <c r="Q692" s="90">
        <v>0.0</v>
      </c>
      <c r="R692" s="90">
        <v>0.0</v>
      </c>
      <c r="S692" s="90">
        <v>0.0</v>
      </c>
      <c r="T692" s="90">
        <v>0.0</v>
      </c>
      <c r="U692" s="90">
        <v>0.0</v>
      </c>
      <c r="V692" s="90">
        <v>0.0</v>
      </c>
      <c r="W692" s="90">
        <v>0.0</v>
      </c>
      <c r="X692" s="86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>
      <c r="A693" s="90">
        <v>65.0</v>
      </c>
      <c r="B693" s="90" t="s">
        <v>1221</v>
      </c>
      <c r="C693" s="90"/>
      <c r="D693" s="90"/>
      <c r="E693" s="86"/>
      <c r="F693" s="84"/>
      <c r="G693" s="86"/>
      <c r="H693" s="86"/>
      <c r="I693" s="109"/>
      <c r="J693" s="86"/>
      <c r="K693" s="86"/>
      <c r="L693" s="90">
        <v>0.0</v>
      </c>
      <c r="M693" s="90">
        <v>0.0</v>
      </c>
      <c r="N693" s="90">
        <v>0.0</v>
      </c>
      <c r="O693" s="90">
        <v>0.0</v>
      </c>
      <c r="P693" s="90">
        <v>0.0</v>
      </c>
      <c r="Q693" s="90">
        <v>0.0</v>
      </c>
      <c r="R693" s="90">
        <v>0.0</v>
      </c>
      <c r="S693" s="90">
        <v>0.0</v>
      </c>
      <c r="T693" s="90">
        <v>0.0</v>
      </c>
      <c r="U693" s="90">
        <v>0.0</v>
      </c>
      <c r="V693" s="90">
        <v>0.0</v>
      </c>
      <c r="W693" s="90">
        <v>0.0</v>
      </c>
      <c r="X693" s="86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>
      <c r="A694" s="90">
        <v>66.0</v>
      </c>
      <c r="B694" s="90" t="s">
        <v>1220</v>
      </c>
      <c r="C694" s="90"/>
      <c r="D694" s="90"/>
      <c r="E694" s="86"/>
      <c r="F694" s="84"/>
      <c r="G694" s="86"/>
      <c r="H694" s="86"/>
      <c r="I694" s="109"/>
      <c r="J694" s="86"/>
      <c r="K694" s="86"/>
      <c r="L694" s="90">
        <v>0.0</v>
      </c>
      <c r="M694" s="90">
        <v>0.0</v>
      </c>
      <c r="N694" s="90">
        <v>0.0</v>
      </c>
      <c r="O694" s="90">
        <v>0.0</v>
      </c>
      <c r="P694" s="90">
        <v>0.0</v>
      </c>
      <c r="Q694" s="90">
        <v>0.0</v>
      </c>
      <c r="R694" s="90">
        <v>0.0</v>
      </c>
      <c r="S694" s="90">
        <v>0.0</v>
      </c>
      <c r="T694" s="90">
        <v>0.0</v>
      </c>
      <c r="U694" s="90">
        <v>0.0</v>
      </c>
      <c r="V694" s="90">
        <v>0.0</v>
      </c>
      <c r="W694" s="90">
        <v>0.0</v>
      </c>
      <c r="X694" s="86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>
      <c r="A695" s="90">
        <v>67.0</v>
      </c>
      <c r="B695" s="90" t="s">
        <v>1224</v>
      </c>
      <c r="C695" s="90"/>
      <c r="D695" s="90"/>
      <c r="E695" s="86"/>
      <c r="F695" s="84"/>
      <c r="G695" s="86"/>
      <c r="H695" s="86"/>
      <c r="I695" s="109"/>
      <c r="J695" s="86"/>
      <c r="K695" s="86"/>
      <c r="L695" s="90">
        <v>0.0</v>
      </c>
      <c r="M695" s="90">
        <v>0.0</v>
      </c>
      <c r="N695" s="90">
        <v>0.0</v>
      </c>
      <c r="O695" s="90">
        <v>0.0</v>
      </c>
      <c r="P695" s="90">
        <v>0.0</v>
      </c>
      <c r="Q695" s="90">
        <v>0.0</v>
      </c>
      <c r="R695" s="90">
        <v>0.0</v>
      </c>
      <c r="S695" s="90">
        <v>0.0</v>
      </c>
      <c r="T695" s="90">
        <v>0.0</v>
      </c>
      <c r="U695" s="90">
        <v>0.0</v>
      </c>
      <c r="V695" s="90">
        <v>0.0</v>
      </c>
      <c r="W695" s="90">
        <v>0.0</v>
      </c>
      <c r="X695" s="86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>
      <c r="A696" s="90">
        <v>68.0</v>
      </c>
      <c r="B696" s="90" t="s">
        <v>1223</v>
      </c>
      <c r="C696" s="90"/>
      <c r="D696" s="90"/>
      <c r="E696" s="86"/>
      <c r="F696" s="84"/>
      <c r="G696" s="86"/>
      <c r="H696" s="86"/>
      <c r="I696" s="109"/>
      <c r="J696" s="86"/>
      <c r="K696" s="86"/>
      <c r="L696" s="90">
        <v>0.0</v>
      </c>
      <c r="M696" s="90">
        <v>0.0</v>
      </c>
      <c r="N696" s="90">
        <v>0.0</v>
      </c>
      <c r="O696" s="90">
        <v>0.0</v>
      </c>
      <c r="P696" s="90">
        <v>0.0</v>
      </c>
      <c r="Q696" s="90">
        <v>0.0</v>
      </c>
      <c r="R696" s="90">
        <v>0.0</v>
      </c>
      <c r="S696" s="90">
        <v>0.0</v>
      </c>
      <c r="T696" s="90">
        <v>0.0</v>
      </c>
      <c r="U696" s="90">
        <v>0.0</v>
      </c>
      <c r="V696" s="90">
        <v>0.0</v>
      </c>
      <c r="W696" s="90">
        <v>0.0</v>
      </c>
      <c r="X696" s="86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>
      <c r="A697" s="90">
        <v>69.0</v>
      </c>
      <c r="B697" s="90" t="s">
        <v>1395</v>
      </c>
      <c r="C697" s="90"/>
      <c r="D697" s="90"/>
      <c r="E697" s="86"/>
      <c r="F697" s="84"/>
      <c r="G697" s="86"/>
      <c r="H697" s="86"/>
      <c r="I697" s="109"/>
      <c r="J697" s="86"/>
      <c r="K697" s="86"/>
      <c r="L697" s="90">
        <v>0.0</v>
      </c>
      <c r="M697" s="90">
        <v>0.0</v>
      </c>
      <c r="N697" s="90">
        <v>0.0</v>
      </c>
      <c r="O697" s="90">
        <v>0.0</v>
      </c>
      <c r="P697" s="90">
        <v>0.0</v>
      </c>
      <c r="Q697" s="90">
        <v>0.0</v>
      </c>
      <c r="R697" s="90">
        <v>0.0</v>
      </c>
      <c r="S697" s="90">
        <v>0.0</v>
      </c>
      <c r="T697" s="90">
        <v>0.0</v>
      </c>
      <c r="U697" s="90">
        <v>0.0</v>
      </c>
      <c r="V697" s="90">
        <v>0.0</v>
      </c>
      <c r="W697" s="90">
        <v>0.0</v>
      </c>
      <c r="X697" s="86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>
      <c r="A698" s="90">
        <v>70.0</v>
      </c>
      <c r="B698" s="90" t="s">
        <v>1227</v>
      </c>
      <c r="C698" s="90"/>
      <c r="D698" s="90"/>
      <c r="E698" s="86"/>
      <c r="F698" s="84"/>
      <c r="G698" s="86"/>
      <c r="H698" s="86"/>
      <c r="I698" s="109"/>
      <c r="J698" s="86"/>
      <c r="K698" s="86"/>
      <c r="L698" s="90">
        <v>0.0</v>
      </c>
      <c r="M698" s="90">
        <v>0.0</v>
      </c>
      <c r="N698" s="90">
        <v>0.0</v>
      </c>
      <c r="O698" s="90">
        <v>0.0</v>
      </c>
      <c r="P698" s="90">
        <v>0.0</v>
      </c>
      <c r="Q698" s="90">
        <v>0.0</v>
      </c>
      <c r="R698" s="90">
        <v>0.0</v>
      </c>
      <c r="S698" s="90">
        <v>0.0</v>
      </c>
      <c r="T698" s="90">
        <v>0.0</v>
      </c>
      <c r="U698" s="90">
        <v>0.0</v>
      </c>
      <c r="V698" s="90">
        <v>0.0</v>
      </c>
      <c r="W698" s="90">
        <v>0.0</v>
      </c>
      <c r="X698" s="86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>
      <c r="A699" s="90">
        <v>71.0</v>
      </c>
      <c r="B699" s="90" t="s">
        <v>1230</v>
      </c>
      <c r="C699" s="90"/>
      <c r="D699" s="90"/>
      <c r="E699" s="86"/>
      <c r="F699" s="84"/>
      <c r="G699" s="86"/>
      <c r="H699" s="86"/>
      <c r="I699" s="109"/>
      <c r="J699" s="86"/>
      <c r="K699" s="86"/>
      <c r="L699" s="90">
        <v>0.0</v>
      </c>
      <c r="M699" s="90">
        <v>0.0</v>
      </c>
      <c r="N699" s="90">
        <v>0.0</v>
      </c>
      <c r="O699" s="90">
        <v>0.0</v>
      </c>
      <c r="P699" s="90">
        <v>0.0</v>
      </c>
      <c r="Q699" s="90">
        <v>0.0</v>
      </c>
      <c r="R699" s="90">
        <v>0.0</v>
      </c>
      <c r="S699" s="90">
        <v>0.0</v>
      </c>
      <c r="T699" s="90">
        <v>0.0</v>
      </c>
      <c r="U699" s="90">
        <v>0.0</v>
      </c>
      <c r="V699" s="90">
        <v>0.0</v>
      </c>
      <c r="W699" s="90">
        <v>0.0</v>
      </c>
      <c r="X699" s="86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>
      <c r="A700" s="90">
        <v>72.0</v>
      </c>
      <c r="B700" s="90" t="s">
        <v>1229</v>
      </c>
      <c r="C700" s="90"/>
      <c r="D700" s="90"/>
      <c r="E700" s="86"/>
      <c r="F700" s="84"/>
      <c r="G700" s="86"/>
      <c r="H700" s="86"/>
      <c r="I700" s="109"/>
      <c r="J700" s="86"/>
      <c r="K700" s="86"/>
      <c r="L700" s="90">
        <v>0.0</v>
      </c>
      <c r="M700" s="90">
        <v>0.0</v>
      </c>
      <c r="N700" s="90">
        <v>0.0</v>
      </c>
      <c r="O700" s="90">
        <v>0.0</v>
      </c>
      <c r="P700" s="90">
        <v>0.0</v>
      </c>
      <c r="Q700" s="90">
        <v>0.0</v>
      </c>
      <c r="R700" s="90">
        <v>0.0</v>
      </c>
      <c r="S700" s="90">
        <v>0.0</v>
      </c>
      <c r="T700" s="90">
        <v>0.0</v>
      </c>
      <c r="U700" s="90">
        <v>0.0</v>
      </c>
      <c r="V700" s="90">
        <v>0.0</v>
      </c>
      <c r="W700" s="90">
        <v>0.0</v>
      </c>
      <c r="X700" s="86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>
      <c r="A701" s="90">
        <v>73.0</v>
      </c>
      <c r="B701" s="90" t="s">
        <v>978</v>
      </c>
      <c r="C701" s="90"/>
      <c r="D701" s="90"/>
      <c r="E701" s="86"/>
      <c r="F701" s="84"/>
      <c r="G701" s="86"/>
      <c r="H701" s="86"/>
      <c r="I701" s="109"/>
      <c r="J701" s="86"/>
      <c r="K701" s="86"/>
      <c r="L701" s="90">
        <v>0.0</v>
      </c>
      <c r="M701" s="90">
        <v>0.0</v>
      </c>
      <c r="N701" s="90">
        <v>0.0</v>
      </c>
      <c r="O701" s="90">
        <v>0.0</v>
      </c>
      <c r="P701" s="90">
        <v>0.0</v>
      </c>
      <c r="Q701" s="90">
        <v>0.0</v>
      </c>
      <c r="R701" s="90">
        <v>0.0</v>
      </c>
      <c r="S701" s="90">
        <v>0.0</v>
      </c>
      <c r="T701" s="90">
        <v>0.0</v>
      </c>
      <c r="U701" s="90">
        <v>0.0</v>
      </c>
      <c r="V701" s="90">
        <v>0.0</v>
      </c>
      <c r="W701" s="90">
        <v>0.0</v>
      </c>
      <c r="X701" s="86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>
      <c r="A702" s="90">
        <v>74.0</v>
      </c>
      <c r="B702" s="90" t="s">
        <v>977</v>
      </c>
      <c r="C702" s="90"/>
      <c r="D702" s="90"/>
      <c r="E702" s="86"/>
      <c r="F702" s="84"/>
      <c r="G702" s="86"/>
      <c r="H702" s="86"/>
      <c r="I702" s="109"/>
      <c r="J702" s="86"/>
      <c r="K702" s="86"/>
      <c r="L702" s="90">
        <v>0.0</v>
      </c>
      <c r="M702" s="90">
        <v>0.0</v>
      </c>
      <c r="N702" s="90">
        <v>0.0</v>
      </c>
      <c r="O702" s="90">
        <v>0.0</v>
      </c>
      <c r="P702" s="90">
        <v>0.0</v>
      </c>
      <c r="Q702" s="90">
        <v>0.0</v>
      </c>
      <c r="R702" s="90">
        <v>0.0</v>
      </c>
      <c r="S702" s="90">
        <v>0.0</v>
      </c>
      <c r="T702" s="90">
        <v>0.0</v>
      </c>
      <c r="U702" s="90">
        <v>0.0</v>
      </c>
      <c r="V702" s="90">
        <v>0.0</v>
      </c>
      <c r="W702" s="90">
        <v>0.0</v>
      </c>
      <c r="X702" s="86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>
      <c r="A703" s="90">
        <v>75.0</v>
      </c>
      <c r="B703" s="90" t="s">
        <v>1620</v>
      </c>
      <c r="C703" s="90"/>
      <c r="D703" s="90"/>
      <c r="E703" s="86"/>
      <c r="F703" s="85" t="s">
        <v>18</v>
      </c>
      <c r="G703" s="179">
        <v>26186.0</v>
      </c>
      <c r="H703" s="86"/>
      <c r="I703" s="109"/>
      <c r="J703" s="86"/>
      <c r="K703" s="86"/>
      <c r="L703" s="90">
        <v>0.0</v>
      </c>
      <c r="M703" s="90">
        <v>0.0</v>
      </c>
      <c r="N703" s="90">
        <v>0.0</v>
      </c>
      <c r="O703" s="90">
        <v>0.0</v>
      </c>
      <c r="P703" s="90">
        <v>0.0</v>
      </c>
      <c r="Q703" s="90">
        <v>0.0</v>
      </c>
      <c r="R703" s="90">
        <v>0.0</v>
      </c>
      <c r="S703" s="90">
        <v>0.0</v>
      </c>
      <c r="T703" s="90">
        <v>0.0</v>
      </c>
      <c r="U703" s="90">
        <v>0.0</v>
      </c>
      <c r="V703" s="90">
        <v>0.0</v>
      </c>
      <c r="W703" s="90">
        <v>0.0</v>
      </c>
      <c r="X703" s="86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>
      <c r="A704" s="90">
        <v>76.0</v>
      </c>
      <c r="B704" s="90" t="s">
        <v>1621</v>
      </c>
      <c r="C704" s="90"/>
      <c r="D704" s="90"/>
      <c r="E704" s="86"/>
      <c r="F704" s="85" t="s">
        <v>18</v>
      </c>
      <c r="G704" s="212">
        <v>33610.0</v>
      </c>
      <c r="H704" s="86"/>
      <c r="I704" s="109"/>
      <c r="J704" s="86"/>
      <c r="K704" s="86"/>
      <c r="L704" s="90">
        <v>0.0</v>
      </c>
      <c r="M704" s="90">
        <v>0.0</v>
      </c>
      <c r="N704" s="90">
        <v>0.0</v>
      </c>
      <c r="O704" s="90">
        <v>0.0</v>
      </c>
      <c r="P704" s="90">
        <v>0.0</v>
      </c>
      <c r="Q704" s="90">
        <v>0.0</v>
      </c>
      <c r="R704" s="90">
        <v>0.0</v>
      </c>
      <c r="S704" s="90">
        <v>0.0</v>
      </c>
      <c r="T704" s="90">
        <v>0.0</v>
      </c>
      <c r="U704" s="90">
        <v>0.0</v>
      </c>
      <c r="V704" s="90">
        <v>0.0</v>
      </c>
      <c r="W704" s="90">
        <v>0.0</v>
      </c>
      <c r="X704" s="86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>
      <c r="A705" s="90">
        <v>77.0</v>
      </c>
      <c r="B705" s="90" t="s">
        <v>1622</v>
      </c>
      <c r="C705" s="90"/>
      <c r="D705" s="90"/>
      <c r="E705" s="86"/>
      <c r="F705" s="85" t="s">
        <v>19</v>
      </c>
      <c r="G705" s="179">
        <v>29247.0</v>
      </c>
      <c r="H705" s="86"/>
      <c r="I705" s="109"/>
      <c r="J705" s="86"/>
      <c r="K705" s="86"/>
      <c r="L705" s="90">
        <v>0.0</v>
      </c>
      <c r="M705" s="90">
        <v>0.0</v>
      </c>
      <c r="N705" s="90">
        <v>0.0</v>
      </c>
      <c r="O705" s="90">
        <v>0.0</v>
      </c>
      <c r="P705" s="90">
        <v>0.0</v>
      </c>
      <c r="Q705" s="90">
        <v>0.0</v>
      </c>
      <c r="R705" s="90">
        <v>0.0</v>
      </c>
      <c r="S705" s="90">
        <v>0.0</v>
      </c>
      <c r="T705" s="90">
        <v>0.0</v>
      </c>
      <c r="U705" s="90">
        <v>0.0</v>
      </c>
      <c r="V705" s="90">
        <v>0.0</v>
      </c>
      <c r="W705" s="90">
        <v>0.0</v>
      </c>
      <c r="X705" s="86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>
      <c r="A706" s="90">
        <v>78.0</v>
      </c>
      <c r="B706" s="90" t="s">
        <v>1445</v>
      </c>
      <c r="C706" s="90"/>
      <c r="D706" s="90"/>
      <c r="E706" s="86"/>
      <c r="F706" s="85" t="s">
        <v>19</v>
      </c>
      <c r="G706" s="179">
        <v>27035.0</v>
      </c>
      <c r="H706" s="86"/>
      <c r="I706" s="109"/>
      <c r="J706" s="86"/>
      <c r="K706" s="86"/>
      <c r="L706" s="90">
        <v>0.0</v>
      </c>
      <c r="M706" s="90">
        <v>0.0</v>
      </c>
      <c r="N706" s="90">
        <v>0.0</v>
      </c>
      <c r="O706" s="90">
        <v>0.0</v>
      </c>
      <c r="P706" s="90">
        <v>0.0</v>
      </c>
      <c r="Q706" s="90">
        <v>0.0</v>
      </c>
      <c r="R706" s="90">
        <v>0.0</v>
      </c>
      <c r="S706" s="90">
        <v>0.0</v>
      </c>
      <c r="T706" s="90">
        <v>0.0</v>
      </c>
      <c r="U706" s="90">
        <v>0.0</v>
      </c>
      <c r="V706" s="90">
        <v>0.0</v>
      </c>
      <c r="W706" s="90">
        <v>0.0</v>
      </c>
      <c r="X706" s="86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>
      <c r="A707" s="90">
        <v>79.0</v>
      </c>
      <c r="B707" s="90" t="s">
        <v>1447</v>
      </c>
      <c r="C707" s="90"/>
      <c r="D707" s="90"/>
      <c r="E707" s="86"/>
      <c r="F707" s="85" t="s">
        <v>18</v>
      </c>
      <c r="G707" s="179">
        <v>31801.0</v>
      </c>
      <c r="H707" s="86"/>
      <c r="I707" s="109"/>
      <c r="J707" s="86"/>
      <c r="K707" s="86"/>
      <c r="L707" s="90">
        <v>0.0</v>
      </c>
      <c r="M707" s="90">
        <v>0.0</v>
      </c>
      <c r="N707" s="90">
        <v>0.0</v>
      </c>
      <c r="O707" s="90">
        <v>0.0</v>
      </c>
      <c r="P707" s="90">
        <v>0.0</v>
      </c>
      <c r="Q707" s="90">
        <v>0.0</v>
      </c>
      <c r="R707" s="90">
        <v>0.0</v>
      </c>
      <c r="S707" s="90">
        <v>0.0</v>
      </c>
      <c r="T707" s="90">
        <v>0.0</v>
      </c>
      <c r="U707" s="90">
        <v>0.0</v>
      </c>
      <c r="V707" s="90">
        <v>0.0</v>
      </c>
      <c r="W707" s="90">
        <v>0.0</v>
      </c>
      <c r="X707" s="86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>
      <c r="A708" s="90">
        <v>80.0</v>
      </c>
      <c r="B708" s="90" t="s">
        <v>1448</v>
      </c>
      <c r="C708" s="90"/>
      <c r="D708" s="90"/>
      <c r="E708" s="86"/>
      <c r="F708" s="85" t="s">
        <v>19</v>
      </c>
      <c r="G708" s="179">
        <v>31057.0</v>
      </c>
      <c r="H708" s="86"/>
      <c r="I708" s="109"/>
      <c r="J708" s="86"/>
      <c r="K708" s="86"/>
      <c r="L708" s="90">
        <v>0.0</v>
      </c>
      <c r="M708" s="90">
        <v>0.0</v>
      </c>
      <c r="N708" s="90">
        <v>0.0</v>
      </c>
      <c r="O708" s="90">
        <v>0.0</v>
      </c>
      <c r="P708" s="90">
        <v>0.0</v>
      </c>
      <c r="Q708" s="90">
        <v>0.0</v>
      </c>
      <c r="R708" s="90">
        <v>0.0</v>
      </c>
      <c r="S708" s="90">
        <v>0.0</v>
      </c>
      <c r="T708" s="90">
        <v>0.0</v>
      </c>
      <c r="U708" s="90">
        <v>0.0</v>
      </c>
      <c r="V708" s="90">
        <v>0.0</v>
      </c>
      <c r="W708" s="90">
        <v>0.0</v>
      </c>
      <c r="X708" s="86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>
      <c r="A709" s="90">
        <v>81.0</v>
      </c>
      <c r="B709" s="90" t="s">
        <v>1623</v>
      </c>
      <c r="C709" s="90"/>
      <c r="D709" s="90"/>
      <c r="E709" s="86"/>
      <c r="F709" s="85" t="s">
        <v>19</v>
      </c>
      <c r="G709" s="179">
        <v>35058.0</v>
      </c>
      <c r="H709" s="86"/>
      <c r="I709" s="109"/>
      <c r="J709" s="86"/>
      <c r="K709" s="86"/>
      <c r="L709" s="90">
        <v>0.0</v>
      </c>
      <c r="M709" s="90">
        <v>0.0</v>
      </c>
      <c r="N709" s="90">
        <v>0.0</v>
      </c>
      <c r="O709" s="90">
        <v>0.0</v>
      </c>
      <c r="P709" s="90">
        <v>0.0</v>
      </c>
      <c r="Q709" s="90">
        <v>0.0</v>
      </c>
      <c r="R709" s="90">
        <v>0.0</v>
      </c>
      <c r="S709" s="90">
        <v>0.0</v>
      </c>
      <c r="T709" s="90">
        <v>0.0</v>
      </c>
      <c r="U709" s="90">
        <v>0.0</v>
      </c>
      <c r="V709" s="90">
        <v>0.0</v>
      </c>
      <c r="W709" s="90">
        <v>0.0</v>
      </c>
      <c r="X709" s="86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>
      <c r="A710" s="90">
        <v>82.0</v>
      </c>
      <c r="B710" s="90" t="s">
        <v>1452</v>
      </c>
      <c r="C710" s="90"/>
      <c r="D710" s="90"/>
      <c r="E710" s="86"/>
      <c r="F710" s="85" t="s">
        <v>19</v>
      </c>
      <c r="G710" s="179">
        <v>35676.0</v>
      </c>
      <c r="H710" s="86"/>
      <c r="I710" s="109"/>
      <c r="J710" s="86"/>
      <c r="K710" s="86"/>
      <c r="L710" s="90">
        <v>0.0</v>
      </c>
      <c r="M710" s="90">
        <v>0.0</v>
      </c>
      <c r="N710" s="90">
        <v>0.0</v>
      </c>
      <c r="O710" s="90">
        <v>0.0</v>
      </c>
      <c r="P710" s="90">
        <v>0.0</v>
      </c>
      <c r="Q710" s="90">
        <v>0.0</v>
      </c>
      <c r="R710" s="90">
        <v>0.0</v>
      </c>
      <c r="S710" s="90">
        <v>0.0</v>
      </c>
      <c r="T710" s="90">
        <v>0.0</v>
      </c>
      <c r="U710" s="90">
        <v>0.0</v>
      </c>
      <c r="V710" s="90">
        <v>0.0</v>
      </c>
      <c r="W710" s="90">
        <v>0.0</v>
      </c>
      <c r="X710" s="86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>
      <c r="A711" s="90">
        <v>83.0</v>
      </c>
      <c r="B711" s="90" t="s">
        <v>1624</v>
      </c>
      <c r="C711" s="90"/>
      <c r="D711" s="90"/>
      <c r="E711" s="86"/>
      <c r="F711" s="85" t="s">
        <v>18</v>
      </c>
      <c r="G711" s="179">
        <v>28163.0</v>
      </c>
      <c r="H711" s="86"/>
      <c r="I711" s="109"/>
      <c r="J711" s="86"/>
      <c r="K711" s="86"/>
      <c r="L711" s="90">
        <v>0.0</v>
      </c>
      <c r="M711" s="90">
        <v>0.0</v>
      </c>
      <c r="N711" s="90">
        <v>0.0</v>
      </c>
      <c r="O711" s="90">
        <v>0.0</v>
      </c>
      <c r="P711" s="90">
        <v>0.0</v>
      </c>
      <c r="Q711" s="90">
        <v>0.0</v>
      </c>
      <c r="R711" s="90">
        <v>0.0</v>
      </c>
      <c r="S711" s="90">
        <v>0.0</v>
      </c>
      <c r="T711" s="90">
        <v>0.0</v>
      </c>
      <c r="U711" s="90">
        <v>0.0</v>
      </c>
      <c r="V711" s="90">
        <v>0.0</v>
      </c>
      <c r="W711" s="90">
        <v>0.0</v>
      </c>
      <c r="X711" s="86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>
      <c r="A712" s="90">
        <v>84.0</v>
      </c>
      <c r="B712" s="90" t="s">
        <v>1625</v>
      </c>
      <c r="C712" s="90"/>
      <c r="D712" s="90"/>
      <c r="E712" s="86"/>
      <c r="F712" s="85" t="s">
        <v>19</v>
      </c>
      <c r="G712" s="179">
        <v>26052.0</v>
      </c>
      <c r="H712" s="86"/>
      <c r="I712" s="109"/>
      <c r="J712" s="86"/>
      <c r="K712" s="86"/>
      <c r="L712" s="90">
        <v>0.0</v>
      </c>
      <c r="M712" s="90">
        <v>0.0</v>
      </c>
      <c r="N712" s="90">
        <v>0.0</v>
      </c>
      <c r="O712" s="90">
        <v>0.0</v>
      </c>
      <c r="P712" s="90">
        <v>0.0</v>
      </c>
      <c r="Q712" s="90">
        <v>0.0</v>
      </c>
      <c r="R712" s="90">
        <v>0.0</v>
      </c>
      <c r="S712" s="90">
        <v>0.0</v>
      </c>
      <c r="T712" s="90">
        <v>0.0</v>
      </c>
      <c r="U712" s="90">
        <v>0.0</v>
      </c>
      <c r="V712" s="90">
        <v>0.0</v>
      </c>
      <c r="W712" s="90">
        <v>0.0</v>
      </c>
      <c r="X712" s="86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>
      <c r="A713" s="90">
        <v>85.0</v>
      </c>
      <c r="B713" s="90" t="s">
        <v>1455</v>
      </c>
      <c r="C713" s="90"/>
      <c r="D713" s="90"/>
      <c r="E713" s="86"/>
      <c r="F713" s="85" t="s">
        <v>18</v>
      </c>
      <c r="G713" s="179">
        <v>35741.0</v>
      </c>
      <c r="H713" s="86"/>
      <c r="I713" s="109"/>
      <c r="J713" s="86"/>
      <c r="K713" s="86"/>
      <c r="L713" s="90">
        <v>0.0</v>
      </c>
      <c r="M713" s="90">
        <v>0.0</v>
      </c>
      <c r="N713" s="90">
        <v>0.0</v>
      </c>
      <c r="O713" s="90">
        <v>0.0</v>
      </c>
      <c r="P713" s="90">
        <v>0.0</v>
      </c>
      <c r="Q713" s="90">
        <v>0.0</v>
      </c>
      <c r="R713" s="90">
        <v>0.0</v>
      </c>
      <c r="S713" s="90">
        <v>0.0</v>
      </c>
      <c r="T713" s="90">
        <v>0.0</v>
      </c>
      <c r="U713" s="90">
        <v>0.0</v>
      </c>
      <c r="V713" s="90">
        <v>0.0</v>
      </c>
      <c r="W713" s="90">
        <v>0.0</v>
      </c>
      <c r="X713" s="86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>
      <c r="A714" s="90">
        <v>86.0</v>
      </c>
      <c r="B714" s="90" t="s">
        <v>1456</v>
      </c>
      <c r="C714" s="90"/>
      <c r="D714" s="90"/>
      <c r="E714" s="86"/>
      <c r="F714" s="85" t="s">
        <v>19</v>
      </c>
      <c r="G714" s="179">
        <v>30873.0</v>
      </c>
      <c r="H714" s="86"/>
      <c r="I714" s="109"/>
      <c r="J714" s="86"/>
      <c r="K714" s="86"/>
      <c r="L714" s="90">
        <v>0.0</v>
      </c>
      <c r="M714" s="90">
        <v>0.0</v>
      </c>
      <c r="N714" s="90">
        <v>0.0</v>
      </c>
      <c r="O714" s="90">
        <v>0.0</v>
      </c>
      <c r="P714" s="90">
        <v>0.0</v>
      </c>
      <c r="Q714" s="90">
        <v>0.0</v>
      </c>
      <c r="R714" s="90">
        <v>0.0</v>
      </c>
      <c r="S714" s="90">
        <v>0.0</v>
      </c>
      <c r="T714" s="90">
        <v>0.0</v>
      </c>
      <c r="U714" s="90">
        <v>0.0</v>
      </c>
      <c r="V714" s="90">
        <v>0.0</v>
      </c>
      <c r="W714" s="90">
        <v>0.0</v>
      </c>
      <c r="X714" s="86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>
      <c r="A715" s="90">
        <v>87.0</v>
      </c>
      <c r="B715" s="90" t="s">
        <v>1457</v>
      </c>
      <c r="C715" s="90"/>
      <c r="D715" s="90"/>
      <c r="E715" s="86"/>
      <c r="F715" s="85" t="s">
        <v>18</v>
      </c>
      <c r="G715" s="178">
        <v>26590.0</v>
      </c>
      <c r="H715" s="86"/>
      <c r="I715" s="109"/>
      <c r="J715" s="86"/>
      <c r="K715" s="86"/>
      <c r="L715" s="90">
        <v>0.0</v>
      </c>
      <c r="M715" s="90">
        <v>0.0</v>
      </c>
      <c r="N715" s="90">
        <v>0.0</v>
      </c>
      <c r="O715" s="90">
        <v>0.0</v>
      </c>
      <c r="P715" s="90">
        <v>0.0</v>
      </c>
      <c r="Q715" s="90">
        <v>0.0</v>
      </c>
      <c r="R715" s="90">
        <v>0.0</v>
      </c>
      <c r="S715" s="90">
        <v>0.0</v>
      </c>
      <c r="T715" s="90">
        <v>0.0</v>
      </c>
      <c r="U715" s="90">
        <v>0.0</v>
      </c>
      <c r="V715" s="90">
        <v>0.0</v>
      </c>
      <c r="W715" s="90">
        <v>0.0</v>
      </c>
      <c r="X715" s="86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>
      <c r="A716" s="90">
        <v>88.0</v>
      </c>
      <c r="B716" s="90" t="s">
        <v>1459</v>
      </c>
      <c r="C716" s="90"/>
      <c r="D716" s="90"/>
      <c r="E716" s="86"/>
      <c r="F716" s="85" t="s">
        <v>19</v>
      </c>
      <c r="G716" s="179">
        <v>27197.0</v>
      </c>
      <c r="H716" s="86"/>
      <c r="I716" s="109"/>
      <c r="J716" s="86"/>
      <c r="K716" s="86"/>
      <c r="L716" s="90">
        <v>0.0</v>
      </c>
      <c r="M716" s="90">
        <v>0.0</v>
      </c>
      <c r="N716" s="90">
        <v>0.0</v>
      </c>
      <c r="O716" s="90">
        <v>0.0</v>
      </c>
      <c r="P716" s="90">
        <v>0.0</v>
      </c>
      <c r="Q716" s="90">
        <v>0.0</v>
      </c>
      <c r="R716" s="90">
        <v>0.0</v>
      </c>
      <c r="S716" s="90">
        <v>0.0</v>
      </c>
      <c r="T716" s="90">
        <v>0.0</v>
      </c>
      <c r="U716" s="90">
        <v>0.0</v>
      </c>
      <c r="V716" s="90">
        <v>0.0</v>
      </c>
      <c r="W716" s="90">
        <v>0.0</v>
      </c>
      <c r="X716" s="86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>
      <c r="A717" s="90">
        <v>89.0</v>
      </c>
      <c r="B717" s="90" t="s">
        <v>1626</v>
      </c>
      <c r="C717" s="90"/>
      <c r="D717" s="90"/>
      <c r="E717" s="86"/>
      <c r="F717" s="85" t="s">
        <v>18</v>
      </c>
      <c r="G717" s="179">
        <v>32163.0</v>
      </c>
      <c r="H717" s="86"/>
      <c r="I717" s="109"/>
      <c r="J717" s="86"/>
      <c r="K717" s="86"/>
      <c r="L717" s="90">
        <v>0.0</v>
      </c>
      <c r="M717" s="90">
        <v>0.0</v>
      </c>
      <c r="N717" s="90">
        <v>0.0</v>
      </c>
      <c r="O717" s="90">
        <v>0.0</v>
      </c>
      <c r="P717" s="90">
        <v>0.0</v>
      </c>
      <c r="Q717" s="90">
        <v>0.0</v>
      </c>
      <c r="R717" s="90">
        <v>0.0</v>
      </c>
      <c r="S717" s="90">
        <v>0.0</v>
      </c>
      <c r="T717" s="90">
        <v>0.0</v>
      </c>
      <c r="U717" s="90">
        <v>0.0</v>
      </c>
      <c r="V717" s="90">
        <v>0.0</v>
      </c>
      <c r="W717" s="90">
        <v>0.0</v>
      </c>
      <c r="X717" s="86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>
      <c r="A718" s="90">
        <v>90.0</v>
      </c>
      <c r="B718" s="90" t="s">
        <v>1462</v>
      </c>
      <c r="C718" s="90"/>
      <c r="D718" s="90"/>
      <c r="E718" s="86"/>
      <c r="F718" s="85" t="s">
        <v>19</v>
      </c>
      <c r="G718" s="178">
        <v>29917.0</v>
      </c>
      <c r="H718" s="86"/>
      <c r="I718" s="109"/>
      <c r="J718" s="86"/>
      <c r="K718" s="86"/>
      <c r="L718" s="90">
        <v>0.0</v>
      </c>
      <c r="M718" s="90">
        <v>0.0</v>
      </c>
      <c r="N718" s="90">
        <v>0.0</v>
      </c>
      <c r="O718" s="90">
        <v>0.0</v>
      </c>
      <c r="P718" s="90">
        <v>0.0</v>
      </c>
      <c r="Q718" s="90">
        <v>0.0</v>
      </c>
      <c r="R718" s="90">
        <v>0.0</v>
      </c>
      <c r="S718" s="90">
        <v>0.0</v>
      </c>
      <c r="T718" s="90">
        <v>0.0</v>
      </c>
      <c r="U718" s="90">
        <v>0.0</v>
      </c>
      <c r="V718" s="90">
        <v>0.0</v>
      </c>
      <c r="W718" s="90">
        <v>0.0</v>
      </c>
      <c r="X718" s="86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>
      <c r="A719" s="90">
        <v>91.0</v>
      </c>
      <c r="B719" s="90" t="s">
        <v>1463</v>
      </c>
      <c r="C719" s="90"/>
      <c r="D719" s="90"/>
      <c r="E719" s="86"/>
      <c r="F719" s="85" t="s">
        <v>18</v>
      </c>
      <c r="G719" s="179">
        <v>25386.0</v>
      </c>
      <c r="H719" s="86"/>
      <c r="I719" s="109"/>
      <c r="J719" s="86"/>
      <c r="K719" s="86"/>
      <c r="L719" s="90">
        <v>0.0</v>
      </c>
      <c r="M719" s="90">
        <v>0.0</v>
      </c>
      <c r="N719" s="90">
        <v>0.0</v>
      </c>
      <c r="O719" s="90">
        <v>0.0</v>
      </c>
      <c r="P719" s="90">
        <v>0.0</v>
      </c>
      <c r="Q719" s="90">
        <v>0.0</v>
      </c>
      <c r="R719" s="90">
        <v>0.0</v>
      </c>
      <c r="S719" s="90">
        <v>0.0</v>
      </c>
      <c r="T719" s="90">
        <v>0.0</v>
      </c>
      <c r="U719" s="90">
        <v>0.0</v>
      </c>
      <c r="V719" s="90">
        <v>0.0</v>
      </c>
      <c r="W719" s="90">
        <v>0.0</v>
      </c>
      <c r="X719" s="86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>
      <c r="A720" s="90">
        <v>92.0</v>
      </c>
      <c r="B720" s="90" t="s">
        <v>1627</v>
      </c>
      <c r="C720" s="90"/>
      <c r="D720" s="90"/>
      <c r="E720" s="86"/>
      <c r="F720" s="85" t="s">
        <v>19</v>
      </c>
      <c r="G720" s="86"/>
      <c r="H720" s="86"/>
      <c r="I720" s="109"/>
      <c r="J720" s="86"/>
      <c r="K720" s="86"/>
      <c r="L720" s="90">
        <v>0.0</v>
      </c>
      <c r="M720" s="90">
        <v>0.0</v>
      </c>
      <c r="N720" s="90">
        <v>0.0</v>
      </c>
      <c r="O720" s="90">
        <v>0.0</v>
      </c>
      <c r="P720" s="90">
        <v>0.0</v>
      </c>
      <c r="Q720" s="90">
        <v>0.0</v>
      </c>
      <c r="R720" s="90">
        <v>0.0</v>
      </c>
      <c r="S720" s="90">
        <v>0.0</v>
      </c>
      <c r="T720" s="90">
        <v>0.0</v>
      </c>
      <c r="U720" s="90">
        <v>0.0</v>
      </c>
      <c r="V720" s="90">
        <v>0.0</v>
      </c>
      <c r="W720" s="90">
        <v>0.0</v>
      </c>
      <c r="X720" s="86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>
      <c r="A721" s="90">
        <v>93.0</v>
      </c>
      <c r="B721" s="90" t="s">
        <v>1464</v>
      </c>
      <c r="C721" s="90"/>
      <c r="D721" s="90"/>
      <c r="E721" s="86"/>
      <c r="F721" s="85" t="s">
        <v>18</v>
      </c>
      <c r="G721" s="86"/>
      <c r="H721" s="86"/>
      <c r="I721" s="109"/>
      <c r="J721" s="86"/>
      <c r="K721" s="86"/>
      <c r="L721" s="90">
        <v>0.0</v>
      </c>
      <c r="M721" s="90">
        <v>0.0</v>
      </c>
      <c r="N721" s="90">
        <v>0.0</v>
      </c>
      <c r="O721" s="90">
        <v>0.0</v>
      </c>
      <c r="P721" s="90">
        <v>0.0</v>
      </c>
      <c r="Q721" s="90">
        <v>0.0</v>
      </c>
      <c r="R721" s="90">
        <v>0.0</v>
      </c>
      <c r="S721" s="90">
        <v>0.0</v>
      </c>
      <c r="T721" s="90">
        <v>0.0</v>
      </c>
      <c r="U721" s="90">
        <v>0.0</v>
      </c>
      <c r="V721" s="90">
        <v>0.0</v>
      </c>
      <c r="W721" s="90">
        <v>0.0</v>
      </c>
      <c r="X721" s="86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>
      <c r="A722" s="90">
        <v>94.0</v>
      </c>
      <c r="B722" s="90" t="s">
        <v>1628</v>
      </c>
      <c r="C722" s="90"/>
      <c r="D722" s="90"/>
      <c r="E722" s="86"/>
      <c r="F722" s="85" t="s">
        <v>19</v>
      </c>
      <c r="G722" s="86"/>
      <c r="H722" s="86"/>
      <c r="I722" s="109"/>
      <c r="J722" s="86"/>
      <c r="K722" s="86"/>
      <c r="L722" s="90">
        <v>0.0</v>
      </c>
      <c r="M722" s="90">
        <v>0.0</v>
      </c>
      <c r="N722" s="90">
        <v>0.0</v>
      </c>
      <c r="O722" s="90">
        <v>0.0</v>
      </c>
      <c r="P722" s="90">
        <v>0.0</v>
      </c>
      <c r="Q722" s="90">
        <v>0.0</v>
      </c>
      <c r="R722" s="90">
        <v>0.0</v>
      </c>
      <c r="S722" s="90">
        <v>0.0</v>
      </c>
      <c r="T722" s="90">
        <v>0.0</v>
      </c>
      <c r="U722" s="90">
        <v>0.0</v>
      </c>
      <c r="V722" s="90">
        <v>0.0</v>
      </c>
      <c r="W722" s="90">
        <v>0.0</v>
      </c>
      <c r="X722" s="86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>
      <c r="A723" s="90">
        <v>95.0</v>
      </c>
      <c r="B723" s="90" t="s">
        <v>1629</v>
      </c>
      <c r="C723" s="90"/>
      <c r="D723" s="90"/>
      <c r="E723" s="86"/>
      <c r="F723" s="85" t="s">
        <v>19</v>
      </c>
      <c r="G723" s="86"/>
      <c r="H723" s="86"/>
      <c r="I723" s="109"/>
      <c r="J723" s="86"/>
      <c r="K723" s="86"/>
      <c r="L723" s="90">
        <v>0.0</v>
      </c>
      <c r="M723" s="90">
        <v>0.0</v>
      </c>
      <c r="N723" s="90">
        <v>0.0</v>
      </c>
      <c r="O723" s="90">
        <v>0.0</v>
      </c>
      <c r="P723" s="90">
        <v>0.0</v>
      </c>
      <c r="Q723" s="90">
        <v>0.0</v>
      </c>
      <c r="R723" s="90">
        <v>0.0</v>
      </c>
      <c r="S723" s="90">
        <v>0.0</v>
      </c>
      <c r="T723" s="90">
        <v>0.0</v>
      </c>
      <c r="U723" s="90">
        <v>0.0</v>
      </c>
      <c r="V723" s="90">
        <v>0.0</v>
      </c>
      <c r="W723" s="90">
        <v>0.0</v>
      </c>
      <c r="X723" s="86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>
      <c r="A724" s="90">
        <v>96.0</v>
      </c>
      <c r="B724" s="90" t="s">
        <v>456</v>
      </c>
      <c r="C724" s="90"/>
      <c r="D724" s="90"/>
      <c r="E724" s="86"/>
      <c r="F724" s="85" t="s">
        <v>19</v>
      </c>
      <c r="G724" s="86"/>
      <c r="H724" s="86"/>
      <c r="I724" s="109"/>
      <c r="J724" s="86"/>
      <c r="K724" s="86"/>
      <c r="L724" s="90">
        <v>0.0</v>
      </c>
      <c r="M724" s="90">
        <v>0.0</v>
      </c>
      <c r="N724" s="90">
        <v>0.0</v>
      </c>
      <c r="O724" s="90">
        <v>0.0</v>
      </c>
      <c r="P724" s="90">
        <v>0.0</v>
      </c>
      <c r="Q724" s="90">
        <v>0.0</v>
      </c>
      <c r="R724" s="90">
        <v>0.0</v>
      </c>
      <c r="S724" s="90">
        <v>0.0</v>
      </c>
      <c r="T724" s="90">
        <v>0.0</v>
      </c>
      <c r="U724" s="90">
        <v>0.0</v>
      </c>
      <c r="V724" s="90">
        <v>0.0</v>
      </c>
      <c r="W724" s="90">
        <v>0.0</v>
      </c>
      <c r="X724" s="86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>
      <c r="A725" s="90">
        <v>97.0</v>
      </c>
      <c r="B725" s="90" t="s">
        <v>1630</v>
      </c>
      <c r="C725" s="90"/>
      <c r="D725" s="90"/>
      <c r="E725" s="86"/>
      <c r="F725" s="85" t="s">
        <v>18</v>
      </c>
      <c r="G725" s="86"/>
      <c r="H725" s="86"/>
      <c r="I725" s="109"/>
      <c r="J725" s="86"/>
      <c r="K725" s="86"/>
      <c r="L725" s="90">
        <v>0.0</v>
      </c>
      <c r="M725" s="90">
        <v>0.0</v>
      </c>
      <c r="N725" s="90">
        <v>0.0</v>
      </c>
      <c r="O725" s="90">
        <v>0.0</v>
      </c>
      <c r="P725" s="90">
        <v>0.0</v>
      </c>
      <c r="Q725" s="90">
        <v>0.0</v>
      </c>
      <c r="R725" s="90">
        <v>0.0</v>
      </c>
      <c r="S725" s="90">
        <v>0.0</v>
      </c>
      <c r="T725" s="90">
        <v>0.0</v>
      </c>
      <c r="U725" s="90">
        <v>0.0</v>
      </c>
      <c r="V725" s="90">
        <v>0.0</v>
      </c>
      <c r="W725" s="90">
        <v>0.0</v>
      </c>
      <c r="X725" s="86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>
      <c r="A726" s="90">
        <v>98.0</v>
      </c>
      <c r="B726" s="90" t="s">
        <v>1631</v>
      </c>
      <c r="C726" s="90"/>
      <c r="D726" s="90"/>
      <c r="E726" s="86"/>
      <c r="F726" s="85" t="s">
        <v>19</v>
      </c>
      <c r="G726" s="86"/>
      <c r="H726" s="86"/>
      <c r="I726" s="109"/>
      <c r="J726" s="86"/>
      <c r="K726" s="86"/>
      <c r="L726" s="90">
        <v>0.0</v>
      </c>
      <c r="M726" s="90">
        <v>0.0</v>
      </c>
      <c r="N726" s="90">
        <v>0.0</v>
      </c>
      <c r="O726" s="90">
        <v>0.0</v>
      </c>
      <c r="P726" s="90">
        <v>0.0</v>
      </c>
      <c r="Q726" s="90">
        <v>0.0</v>
      </c>
      <c r="R726" s="90">
        <v>0.0</v>
      </c>
      <c r="S726" s="90">
        <v>0.0</v>
      </c>
      <c r="T726" s="90">
        <v>0.0</v>
      </c>
      <c r="U726" s="90">
        <v>0.0</v>
      </c>
      <c r="V726" s="90">
        <v>0.0</v>
      </c>
      <c r="W726" s="90">
        <v>0.0</v>
      </c>
      <c r="X726" s="86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>
      <c r="A727" s="90">
        <v>99.0</v>
      </c>
      <c r="B727" s="90" t="s">
        <v>1472</v>
      </c>
      <c r="C727" s="90"/>
      <c r="D727" s="90"/>
      <c r="E727" s="86"/>
      <c r="F727" s="85" t="s">
        <v>18</v>
      </c>
      <c r="G727" s="86"/>
      <c r="H727" s="86"/>
      <c r="I727" s="109"/>
      <c r="J727" s="86"/>
      <c r="K727" s="86"/>
      <c r="L727" s="90">
        <v>0.0</v>
      </c>
      <c r="M727" s="90">
        <v>0.0</v>
      </c>
      <c r="N727" s="90">
        <v>0.0</v>
      </c>
      <c r="O727" s="90">
        <v>0.0</v>
      </c>
      <c r="P727" s="90">
        <v>0.0</v>
      </c>
      <c r="Q727" s="90">
        <v>0.0</v>
      </c>
      <c r="R727" s="90">
        <v>0.0</v>
      </c>
      <c r="S727" s="90">
        <v>0.0</v>
      </c>
      <c r="T727" s="90">
        <v>0.0</v>
      </c>
      <c r="U727" s="90">
        <v>0.0</v>
      </c>
      <c r="V727" s="90">
        <v>0.0</v>
      </c>
      <c r="W727" s="90">
        <v>0.0</v>
      </c>
      <c r="X727" s="86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>
      <c r="A728" s="90">
        <v>100.0</v>
      </c>
      <c r="B728" s="90" t="s">
        <v>1632</v>
      </c>
      <c r="C728" s="90"/>
      <c r="D728" s="90"/>
      <c r="E728" s="86"/>
      <c r="F728" s="85" t="s">
        <v>18</v>
      </c>
      <c r="G728" s="86"/>
      <c r="H728" s="86"/>
      <c r="I728" s="109"/>
      <c r="J728" s="86"/>
      <c r="K728" s="86"/>
      <c r="L728" s="90">
        <v>0.0</v>
      </c>
      <c r="M728" s="90">
        <v>0.0</v>
      </c>
      <c r="N728" s="90">
        <v>0.0</v>
      </c>
      <c r="O728" s="90">
        <v>0.0</v>
      </c>
      <c r="P728" s="90">
        <v>0.0</v>
      </c>
      <c r="Q728" s="90">
        <v>0.0</v>
      </c>
      <c r="R728" s="90">
        <v>0.0</v>
      </c>
      <c r="S728" s="90">
        <v>0.0</v>
      </c>
      <c r="T728" s="90">
        <v>0.0</v>
      </c>
      <c r="U728" s="90">
        <v>0.0</v>
      </c>
      <c r="V728" s="90">
        <v>0.0</v>
      </c>
      <c r="W728" s="90">
        <v>0.0</v>
      </c>
      <c r="X728" s="86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>
      <c r="A729" s="90">
        <v>101.0</v>
      </c>
      <c r="B729" s="90" t="s">
        <v>1633</v>
      </c>
      <c r="C729" s="90"/>
      <c r="D729" s="90"/>
      <c r="E729" s="86"/>
      <c r="F729" s="85" t="s">
        <v>19</v>
      </c>
      <c r="G729" s="86"/>
      <c r="H729" s="86"/>
      <c r="I729" s="109"/>
      <c r="J729" s="86"/>
      <c r="K729" s="86"/>
      <c r="L729" s="90">
        <v>0.0</v>
      </c>
      <c r="M729" s="90">
        <v>0.0</v>
      </c>
      <c r="N729" s="90">
        <v>0.0</v>
      </c>
      <c r="O729" s="90">
        <v>0.0</v>
      </c>
      <c r="P729" s="90">
        <v>0.0</v>
      </c>
      <c r="Q729" s="90">
        <v>0.0</v>
      </c>
      <c r="R729" s="90">
        <v>0.0</v>
      </c>
      <c r="S729" s="90">
        <v>0.0</v>
      </c>
      <c r="T729" s="90">
        <v>0.0</v>
      </c>
      <c r="U729" s="90">
        <v>0.0</v>
      </c>
      <c r="V729" s="90">
        <v>0.0</v>
      </c>
      <c r="W729" s="90">
        <v>0.0</v>
      </c>
      <c r="X729" s="86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>
      <c r="A730" s="90">
        <v>102.0</v>
      </c>
      <c r="B730" s="90" t="s">
        <v>1634</v>
      </c>
      <c r="C730" s="90"/>
      <c r="D730" s="90"/>
      <c r="E730" s="86"/>
      <c r="F730" s="85" t="s">
        <v>18</v>
      </c>
      <c r="G730" s="86"/>
      <c r="H730" s="86"/>
      <c r="I730" s="109"/>
      <c r="J730" s="86"/>
      <c r="K730" s="86"/>
      <c r="L730" s="90">
        <v>0.0</v>
      </c>
      <c r="M730" s="90">
        <v>0.0</v>
      </c>
      <c r="N730" s="90">
        <v>0.0</v>
      </c>
      <c r="O730" s="90">
        <v>0.0</v>
      </c>
      <c r="P730" s="90">
        <v>0.0</v>
      </c>
      <c r="Q730" s="90">
        <v>0.0</v>
      </c>
      <c r="R730" s="90">
        <v>0.0</v>
      </c>
      <c r="S730" s="90">
        <v>0.0</v>
      </c>
      <c r="T730" s="90">
        <v>0.0</v>
      </c>
      <c r="U730" s="90">
        <v>0.0</v>
      </c>
      <c r="V730" s="90">
        <v>0.0</v>
      </c>
      <c r="W730" s="90">
        <v>0.0</v>
      </c>
      <c r="X730" s="86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>
      <c r="A731" s="90">
        <v>103.0</v>
      </c>
      <c r="B731" s="90" t="s">
        <v>1635</v>
      </c>
      <c r="C731" s="90"/>
      <c r="D731" s="90"/>
      <c r="E731" s="86"/>
      <c r="F731" s="85" t="s">
        <v>19</v>
      </c>
      <c r="G731" s="86"/>
      <c r="H731" s="86"/>
      <c r="I731" s="109"/>
      <c r="J731" s="86"/>
      <c r="K731" s="86"/>
      <c r="L731" s="90">
        <v>0.0</v>
      </c>
      <c r="M731" s="90">
        <v>0.0</v>
      </c>
      <c r="N731" s="90">
        <v>0.0</v>
      </c>
      <c r="O731" s="90">
        <v>0.0</v>
      </c>
      <c r="P731" s="90">
        <v>0.0</v>
      </c>
      <c r="Q731" s="90">
        <v>0.0</v>
      </c>
      <c r="R731" s="90">
        <v>0.0</v>
      </c>
      <c r="S731" s="90">
        <v>0.0</v>
      </c>
      <c r="T731" s="90">
        <v>0.0</v>
      </c>
      <c r="U731" s="90">
        <v>0.0</v>
      </c>
      <c r="V731" s="90">
        <v>0.0</v>
      </c>
      <c r="W731" s="90">
        <v>0.0</v>
      </c>
      <c r="X731" s="86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>
      <c r="A732" s="90">
        <v>104.0</v>
      </c>
      <c r="B732" s="90" t="s">
        <v>1479</v>
      </c>
      <c r="C732" s="90"/>
      <c r="D732" s="90"/>
      <c r="E732" s="86"/>
      <c r="F732" s="85" t="s">
        <v>18</v>
      </c>
      <c r="G732" s="86"/>
      <c r="H732" s="86"/>
      <c r="I732" s="109"/>
      <c r="J732" s="86"/>
      <c r="K732" s="86"/>
      <c r="L732" s="90">
        <v>0.0</v>
      </c>
      <c r="M732" s="90">
        <v>0.0</v>
      </c>
      <c r="N732" s="90">
        <v>0.0</v>
      </c>
      <c r="O732" s="90">
        <v>0.0</v>
      </c>
      <c r="P732" s="90">
        <v>0.0</v>
      </c>
      <c r="Q732" s="90">
        <v>0.0</v>
      </c>
      <c r="R732" s="90">
        <v>0.0</v>
      </c>
      <c r="S732" s="90">
        <v>0.0</v>
      </c>
      <c r="T732" s="90">
        <v>0.0</v>
      </c>
      <c r="U732" s="90">
        <v>0.0</v>
      </c>
      <c r="V732" s="90">
        <v>0.0</v>
      </c>
      <c r="W732" s="90">
        <v>0.0</v>
      </c>
      <c r="X732" s="86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>
      <c r="A733" s="90">
        <v>105.0</v>
      </c>
      <c r="B733" s="90" t="s">
        <v>1636</v>
      </c>
      <c r="C733" s="90"/>
      <c r="D733" s="90"/>
      <c r="E733" s="86"/>
      <c r="F733" s="85" t="s">
        <v>19</v>
      </c>
      <c r="G733" s="86"/>
      <c r="H733" s="86"/>
      <c r="I733" s="109"/>
      <c r="J733" s="86"/>
      <c r="K733" s="86"/>
      <c r="L733" s="90">
        <v>0.0</v>
      </c>
      <c r="M733" s="90">
        <v>0.0</v>
      </c>
      <c r="N733" s="90">
        <v>0.0</v>
      </c>
      <c r="O733" s="90">
        <v>0.0</v>
      </c>
      <c r="P733" s="90">
        <v>0.0</v>
      </c>
      <c r="Q733" s="90">
        <v>0.0</v>
      </c>
      <c r="R733" s="90">
        <v>0.0</v>
      </c>
      <c r="S733" s="90">
        <v>0.0</v>
      </c>
      <c r="T733" s="90">
        <v>0.0</v>
      </c>
      <c r="U733" s="90">
        <v>0.0</v>
      </c>
      <c r="V733" s="90">
        <v>0.0</v>
      </c>
      <c r="W733" s="90">
        <v>0.0</v>
      </c>
      <c r="X733" s="86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>
      <c r="A734" s="90">
        <v>106.0</v>
      </c>
      <c r="B734" s="90" t="s">
        <v>1482</v>
      </c>
      <c r="C734" s="90"/>
      <c r="D734" s="90"/>
      <c r="E734" s="86"/>
      <c r="F734" s="85" t="s">
        <v>18</v>
      </c>
      <c r="G734" s="86"/>
      <c r="H734" s="86"/>
      <c r="I734" s="109"/>
      <c r="J734" s="86"/>
      <c r="K734" s="86"/>
      <c r="L734" s="90">
        <v>0.0</v>
      </c>
      <c r="M734" s="90">
        <v>0.0</v>
      </c>
      <c r="N734" s="90">
        <v>0.0</v>
      </c>
      <c r="O734" s="90">
        <v>0.0</v>
      </c>
      <c r="P734" s="90">
        <v>0.0</v>
      </c>
      <c r="Q734" s="90">
        <v>0.0</v>
      </c>
      <c r="R734" s="90">
        <v>0.0</v>
      </c>
      <c r="S734" s="90">
        <v>0.0</v>
      </c>
      <c r="T734" s="90">
        <v>0.0</v>
      </c>
      <c r="U734" s="90">
        <v>0.0</v>
      </c>
      <c r="V734" s="90">
        <v>0.0</v>
      </c>
      <c r="W734" s="90">
        <v>0.0</v>
      </c>
      <c r="X734" s="86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>
      <c r="A735" s="90">
        <v>107.0</v>
      </c>
      <c r="B735" s="90" t="s">
        <v>1637</v>
      </c>
      <c r="C735" s="90"/>
      <c r="D735" s="90"/>
      <c r="E735" s="86"/>
      <c r="F735" s="85" t="s">
        <v>19</v>
      </c>
      <c r="G735" s="86"/>
      <c r="H735" s="86"/>
      <c r="I735" s="109"/>
      <c r="J735" s="86"/>
      <c r="K735" s="86"/>
      <c r="L735" s="90">
        <v>0.0</v>
      </c>
      <c r="M735" s="90">
        <v>0.0</v>
      </c>
      <c r="N735" s="90">
        <v>0.0</v>
      </c>
      <c r="O735" s="90">
        <v>0.0</v>
      </c>
      <c r="P735" s="90">
        <v>0.0</v>
      </c>
      <c r="Q735" s="90">
        <v>0.0</v>
      </c>
      <c r="R735" s="90">
        <v>0.0</v>
      </c>
      <c r="S735" s="90">
        <v>0.0</v>
      </c>
      <c r="T735" s="90">
        <v>0.0</v>
      </c>
      <c r="U735" s="90">
        <v>0.0</v>
      </c>
      <c r="V735" s="90">
        <v>0.0</v>
      </c>
      <c r="W735" s="90">
        <v>0.0</v>
      </c>
      <c r="X735" s="86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>
      <c r="A736" s="90"/>
      <c r="B736" s="90" t="s">
        <v>1638</v>
      </c>
      <c r="C736" s="90"/>
      <c r="D736" s="90"/>
      <c r="E736" s="86"/>
      <c r="F736" s="85" t="s">
        <v>18</v>
      </c>
      <c r="G736" s="86"/>
      <c r="H736" s="86"/>
      <c r="I736" s="109"/>
      <c r="J736" s="86"/>
      <c r="K736" s="86"/>
      <c r="L736" s="90">
        <v>0.0</v>
      </c>
      <c r="M736" s="90">
        <v>0.0</v>
      </c>
      <c r="N736" s="90">
        <v>0.0</v>
      </c>
      <c r="O736" s="90">
        <v>0.0</v>
      </c>
      <c r="P736" s="90">
        <v>0.0</v>
      </c>
      <c r="Q736" s="90">
        <v>0.0</v>
      </c>
      <c r="R736" s="90">
        <v>0.0</v>
      </c>
      <c r="S736" s="90">
        <v>0.0</v>
      </c>
      <c r="T736" s="90">
        <v>0.0</v>
      </c>
      <c r="U736" s="90">
        <v>0.0</v>
      </c>
      <c r="V736" s="90">
        <v>0.0</v>
      </c>
      <c r="W736" s="90">
        <v>0.0</v>
      </c>
      <c r="X736" s="86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>
      <c r="A737" s="90"/>
      <c r="B737" s="90" t="s">
        <v>1485</v>
      </c>
      <c r="C737" s="90"/>
      <c r="D737" s="90"/>
      <c r="E737" s="86"/>
      <c r="F737" s="85" t="s">
        <v>19</v>
      </c>
      <c r="G737" s="86"/>
      <c r="H737" s="86"/>
      <c r="I737" s="109"/>
      <c r="J737" s="86"/>
      <c r="K737" s="86"/>
      <c r="L737" s="90">
        <v>0.0</v>
      </c>
      <c r="M737" s="90">
        <v>0.0</v>
      </c>
      <c r="N737" s="90">
        <v>0.0</v>
      </c>
      <c r="O737" s="90">
        <v>0.0</v>
      </c>
      <c r="P737" s="90">
        <v>0.0</v>
      </c>
      <c r="Q737" s="90">
        <v>0.0</v>
      </c>
      <c r="R737" s="90">
        <v>0.0</v>
      </c>
      <c r="S737" s="90">
        <v>0.0</v>
      </c>
      <c r="T737" s="90">
        <v>0.0</v>
      </c>
      <c r="U737" s="90">
        <v>0.0</v>
      </c>
      <c r="V737" s="90">
        <v>0.0</v>
      </c>
      <c r="W737" s="90">
        <v>0.0</v>
      </c>
      <c r="X737" s="86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>
      <c r="A738" s="90"/>
      <c r="B738" s="90" t="s">
        <v>1486</v>
      </c>
      <c r="C738" s="90"/>
      <c r="D738" s="90"/>
      <c r="E738" s="86"/>
      <c r="F738" s="85" t="s">
        <v>18</v>
      </c>
      <c r="G738" s="86"/>
      <c r="H738" s="86"/>
      <c r="I738" s="109"/>
      <c r="J738" s="86"/>
      <c r="K738" s="86"/>
      <c r="L738" s="90">
        <v>0.0</v>
      </c>
      <c r="M738" s="90">
        <v>0.0</v>
      </c>
      <c r="N738" s="90">
        <v>0.0</v>
      </c>
      <c r="O738" s="90">
        <v>0.0</v>
      </c>
      <c r="P738" s="90">
        <v>0.0</v>
      </c>
      <c r="Q738" s="90">
        <v>0.0</v>
      </c>
      <c r="R738" s="90">
        <v>0.0</v>
      </c>
      <c r="S738" s="90">
        <v>0.0</v>
      </c>
      <c r="T738" s="90">
        <v>0.0</v>
      </c>
      <c r="U738" s="90">
        <v>0.0</v>
      </c>
      <c r="V738" s="90">
        <v>0.0</v>
      </c>
      <c r="W738" s="90">
        <v>0.0</v>
      </c>
      <c r="X738" s="86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>
      <c r="A739" s="90"/>
      <c r="B739" s="90" t="s">
        <v>1639</v>
      </c>
      <c r="C739" s="90"/>
      <c r="D739" s="90"/>
      <c r="E739" s="86"/>
      <c r="F739" s="85" t="s">
        <v>19</v>
      </c>
      <c r="G739" s="86"/>
      <c r="H739" s="86"/>
      <c r="I739" s="109"/>
      <c r="J739" s="86"/>
      <c r="K739" s="86"/>
      <c r="L739" s="90">
        <v>0.0</v>
      </c>
      <c r="M739" s="90">
        <v>0.0</v>
      </c>
      <c r="N739" s="90">
        <v>0.0</v>
      </c>
      <c r="O739" s="90">
        <v>0.0</v>
      </c>
      <c r="P739" s="90">
        <v>0.0</v>
      </c>
      <c r="Q739" s="90">
        <v>0.0</v>
      </c>
      <c r="R739" s="90">
        <v>0.0</v>
      </c>
      <c r="S739" s="90">
        <v>0.0</v>
      </c>
      <c r="T739" s="90">
        <v>0.0</v>
      </c>
      <c r="U739" s="90">
        <v>0.0</v>
      </c>
      <c r="V739" s="90">
        <v>0.0</v>
      </c>
      <c r="W739" s="90">
        <v>0.0</v>
      </c>
      <c r="X739" s="86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>
      <c r="A740" s="90"/>
      <c r="B740" s="90" t="s">
        <v>1488</v>
      </c>
      <c r="C740" s="90"/>
      <c r="D740" s="90"/>
      <c r="E740" s="86"/>
      <c r="F740" s="85" t="s">
        <v>18</v>
      </c>
      <c r="G740" s="86"/>
      <c r="H740" s="86"/>
      <c r="I740" s="109"/>
      <c r="J740" s="86"/>
      <c r="K740" s="86"/>
      <c r="L740" s="90">
        <v>0.0</v>
      </c>
      <c r="M740" s="90">
        <v>0.0</v>
      </c>
      <c r="N740" s="90">
        <v>0.0</v>
      </c>
      <c r="O740" s="90">
        <v>0.0</v>
      </c>
      <c r="P740" s="90">
        <v>0.0</v>
      </c>
      <c r="Q740" s="90">
        <v>0.0</v>
      </c>
      <c r="R740" s="90">
        <v>0.0</v>
      </c>
      <c r="S740" s="90">
        <v>0.0</v>
      </c>
      <c r="T740" s="90">
        <v>0.0</v>
      </c>
      <c r="U740" s="90">
        <v>0.0</v>
      </c>
      <c r="V740" s="90">
        <v>0.0</v>
      </c>
      <c r="W740" s="90">
        <v>0.0</v>
      </c>
      <c r="X740" s="86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>
      <c r="A741" s="90"/>
      <c r="B741" s="90" t="s">
        <v>1640</v>
      </c>
      <c r="C741" s="90"/>
      <c r="D741" s="90"/>
      <c r="E741" s="86"/>
      <c r="F741" s="85" t="s">
        <v>19</v>
      </c>
      <c r="G741" s="86"/>
      <c r="H741" s="86"/>
      <c r="I741" s="109"/>
      <c r="J741" s="86"/>
      <c r="K741" s="86"/>
      <c r="L741" s="90">
        <v>0.0</v>
      </c>
      <c r="M741" s="90">
        <v>0.0</v>
      </c>
      <c r="N741" s="90">
        <v>0.0</v>
      </c>
      <c r="O741" s="90">
        <v>0.0</v>
      </c>
      <c r="P741" s="90">
        <v>0.0</v>
      </c>
      <c r="Q741" s="90">
        <v>0.0</v>
      </c>
      <c r="R741" s="90">
        <v>0.0</v>
      </c>
      <c r="S741" s="90">
        <v>0.0</v>
      </c>
      <c r="T741" s="90">
        <v>0.0</v>
      </c>
      <c r="U741" s="90">
        <v>0.0</v>
      </c>
      <c r="V741" s="90">
        <v>0.0</v>
      </c>
      <c r="W741" s="90">
        <v>0.0</v>
      </c>
      <c r="X741" s="86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>
      <c r="A742" s="90"/>
      <c r="B742" s="90" t="s">
        <v>1641</v>
      </c>
      <c r="C742" s="90"/>
      <c r="D742" s="90"/>
      <c r="E742" s="86"/>
      <c r="F742" s="85" t="s">
        <v>18</v>
      </c>
      <c r="G742" s="86"/>
      <c r="H742" s="86"/>
      <c r="I742" s="109"/>
      <c r="J742" s="86"/>
      <c r="K742" s="86"/>
      <c r="L742" s="90">
        <v>0.0</v>
      </c>
      <c r="M742" s="90">
        <v>0.0</v>
      </c>
      <c r="N742" s="90">
        <v>0.0</v>
      </c>
      <c r="O742" s="90">
        <v>0.0</v>
      </c>
      <c r="P742" s="90">
        <v>0.0</v>
      </c>
      <c r="Q742" s="90">
        <v>0.0</v>
      </c>
      <c r="R742" s="90">
        <v>0.0</v>
      </c>
      <c r="S742" s="90">
        <v>0.0</v>
      </c>
      <c r="T742" s="90">
        <v>0.0</v>
      </c>
      <c r="U742" s="90">
        <v>0.0</v>
      </c>
      <c r="V742" s="90">
        <v>0.0</v>
      </c>
      <c r="W742" s="90">
        <v>0.0</v>
      </c>
      <c r="X742" s="86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>
      <c r="A743" s="90"/>
      <c r="B743" s="90" t="s">
        <v>1489</v>
      </c>
      <c r="C743" s="90"/>
      <c r="D743" s="90"/>
      <c r="E743" s="86"/>
      <c r="F743" s="85" t="s">
        <v>19</v>
      </c>
      <c r="G743" s="86"/>
      <c r="H743" s="86"/>
      <c r="I743" s="109"/>
      <c r="J743" s="86"/>
      <c r="K743" s="86"/>
      <c r="L743" s="90">
        <v>0.0</v>
      </c>
      <c r="M743" s="90">
        <v>0.0</v>
      </c>
      <c r="N743" s="90">
        <v>0.0</v>
      </c>
      <c r="O743" s="90">
        <v>0.0</v>
      </c>
      <c r="P743" s="90">
        <v>0.0</v>
      </c>
      <c r="Q743" s="90">
        <v>0.0</v>
      </c>
      <c r="R743" s="90">
        <v>0.0</v>
      </c>
      <c r="S743" s="90">
        <v>0.0</v>
      </c>
      <c r="T743" s="90">
        <v>0.0</v>
      </c>
      <c r="U743" s="90">
        <v>0.0</v>
      </c>
      <c r="V743" s="90">
        <v>0.0</v>
      </c>
      <c r="W743" s="90">
        <v>0.0</v>
      </c>
      <c r="X743" s="86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>
      <c r="A744" s="90"/>
      <c r="B744" s="90" t="s">
        <v>1642</v>
      </c>
      <c r="C744" s="90"/>
      <c r="D744" s="90"/>
      <c r="E744" s="86"/>
      <c r="F744" s="85" t="s">
        <v>18</v>
      </c>
      <c r="G744" s="86"/>
      <c r="H744" s="86"/>
      <c r="I744" s="109"/>
      <c r="J744" s="86"/>
      <c r="K744" s="86"/>
      <c r="L744" s="90">
        <v>0.0</v>
      </c>
      <c r="M744" s="90">
        <v>0.0</v>
      </c>
      <c r="N744" s="90">
        <v>0.0</v>
      </c>
      <c r="O744" s="90">
        <v>0.0</v>
      </c>
      <c r="P744" s="90">
        <v>0.0</v>
      </c>
      <c r="Q744" s="90">
        <v>0.0</v>
      </c>
      <c r="R744" s="90">
        <v>0.0</v>
      </c>
      <c r="S744" s="90">
        <v>0.0</v>
      </c>
      <c r="T744" s="90">
        <v>0.0</v>
      </c>
      <c r="U744" s="90">
        <v>0.0</v>
      </c>
      <c r="V744" s="90">
        <v>0.0</v>
      </c>
      <c r="W744" s="90">
        <v>0.0</v>
      </c>
      <c r="X744" s="86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>
      <c r="A745" s="90"/>
      <c r="B745" s="90" t="s">
        <v>1643</v>
      </c>
      <c r="C745" s="90"/>
      <c r="D745" s="90"/>
      <c r="E745" s="86"/>
      <c r="F745" s="85" t="s">
        <v>19</v>
      </c>
      <c r="G745" s="86"/>
      <c r="H745" s="86"/>
      <c r="I745" s="109"/>
      <c r="J745" s="86"/>
      <c r="K745" s="86"/>
      <c r="L745" s="90">
        <v>0.0</v>
      </c>
      <c r="M745" s="90">
        <v>0.0</v>
      </c>
      <c r="N745" s="90">
        <v>0.0</v>
      </c>
      <c r="O745" s="90">
        <v>0.0</v>
      </c>
      <c r="P745" s="90">
        <v>0.0</v>
      </c>
      <c r="Q745" s="90">
        <v>0.0</v>
      </c>
      <c r="R745" s="90">
        <v>0.0</v>
      </c>
      <c r="S745" s="90">
        <v>0.0</v>
      </c>
      <c r="T745" s="90">
        <v>0.0</v>
      </c>
      <c r="U745" s="90">
        <v>0.0</v>
      </c>
      <c r="V745" s="90">
        <v>0.0</v>
      </c>
      <c r="W745" s="90">
        <v>0.0</v>
      </c>
      <c r="X745" s="86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>
      <c r="A746" s="90"/>
      <c r="B746" s="90" t="s">
        <v>1492</v>
      </c>
      <c r="C746" s="90"/>
      <c r="D746" s="90"/>
      <c r="E746" s="86"/>
      <c r="F746" s="85" t="s">
        <v>18</v>
      </c>
      <c r="G746" s="86"/>
      <c r="H746" s="86"/>
      <c r="I746" s="109"/>
      <c r="J746" s="86"/>
      <c r="K746" s="86"/>
      <c r="L746" s="90">
        <v>0.0</v>
      </c>
      <c r="M746" s="90">
        <v>0.0</v>
      </c>
      <c r="N746" s="90">
        <v>0.0</v>
      </c>
      <c r="O746" s="90">
        <v>0.0</v>
      </c>
      <c r="P746" s="90">
        <v>0.0</v>
      </c>
      <c r="Q746" s="90">
        <v>0.0</v>
      </c>
      <c r="R746" s="90">
        <v>0.0</v>
      </c>
      <c r="S746" s="90">
        <v>0.0</v>
      </c>
      <c r="T746" s="90">
        <v>0.0</v>
      </c>
      <c r="U746" s="90">
        <v>0.0</v>
      </c>
      <c r="V746" s="90">
        <v>0.0</v>
      </c>
      <c r="W746" s="90">
        <v>0.0</v>
      </c>
      <c r="X746" s="86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>
      <c r="A747" s="90"/>
      <c r="B747" s="90" t="s">
        <v>1644</v>
      </c>
      <c r="C747" s="90"/>
      <c r="D747" s="90"/>
      <c r="E747" s="86"/>
      <c r="F747" s="85" t="s">
        <v>18</v>
      </c>
      <c r="G747" s="86"/>
      <c r="H747" s="86"/>
      <c r="I747" s="109"/>
      <c r="J747" s="86"/>
      <c r="K747" s="86"/>
      <c r="L747" s="90">
        <v>0.0</v>
      </c>
      <c r="M747" s="90">
        <v>0.0</v>
      </c>
      <c r="N747" s="90">
        <v>0.0</v>
      </c>
      <c r="O747" s="90">
        <v>0.0</v>
      </c>
      <c r="P747" s="90">
        <v>0.0</v>
      </c>
      <c r="Q747" s="90">
        <v>0.0</v>
      </c>
      <c r="R747" s="90">
        <v>0.0</v>
      </c>
      <c r="S747" s="90">
        <v>0.0</v>
      </c>
      <c r="T747" s="90">
        <v>0.0</v>
      </c>
      <c r="U747" s="90">
        <v>0.0</v>
      </c>
      <c r="V747" s="90">
        <v>0.0</v>
      </c>
      <c r="W747" s="90">
        <v>0.0</v>
      </c>
      <c r="X747" s="86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>
      <c r="A748" s="90"/>
      <c r="B748" s="90" t="s">
        <v>1494</v>
      </c>
      <c r="C748" s="90"/>
      <c r="D748" s="90"/>
      <c r="E748" s="86"/>
      <c r="F748" s="85" t="s">
        <v>19</v>
      </c>
      <c r="G748" s="86"/>
      <c r="H748" s="86"/>
      <c r="I748" s="109"/>
      <c r="J748" s="86"/>
      <c r="K748" s="86"/>
      <c r="L748" s="90">
        <v>0.0</v>
      </c>
      <c r="M748" s="90">
        <v>0.0</v>
      </c>
      <c r="N748" s="90">
        <v>0.0</v>
      </c>
      <c r="O748" s="90">
        <v>0.0</v>
      </c>
      <c r="P748" s="90">
        <v>0.0</v>
      </c>
      <c r="Q748" s="90">
        <v>0.0</v>
      </c>
      <c r="R748" s="90">
        <v>0.0</v>
      </c>
      <c r="S748" s="90">
        <v>0.0</v>
      </c>
      <c r="T748" s="90">
        <v>0.0</v>
      </c>
      <c r="U748" s="90">
        <v>0.0</v>
      </c>
      <c r="V748" s="90">
        <v>0.0</v>
      </c>
      <c r="W748" s="90">
        <v>0.0</v>
      </c>
      <c r="X748" s="86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>
      <c r="A749" s="90"/>
      <c r="B749" s="90" t="s">
        <v>1645</v>
      </c>
      <c r="C749" s="90"/>
      <c r="D749" s="90"/>
      <c r="E749" s="86"/>
      <c r="F749" s="85" t="s">
        <v>18</v>
      </c>
      <c r="G749" s="86"/>
      <c r="H749" s="86"/>
      <c r="I749" s="109"/>
      <c r="J749" s="86"/>
      <c r="K749" s="86"/>
      <c r="L749" s="90">
        <v>0.0</v>
      </c>
      <c r="M749" s="90">
        <v>0.0</v>
      </c>
      <c r="N749" s="90">
        <v>0.0</v>
      </c>
      <c r="O749" s="90">
        <v>0.0</v>
      </c>
      <c r="P749" s="90">
        <v>0.0</v>
      </c>
      <c r="Q749" s="90">
        <v>0.0</v>
      </c>
      <c r="R749" s="90">
        <v>0.0</v>
      </c>
      <c r="S749" s="90">
        <v>0.0</v>
      </c>
      <c r="T749" s="90">
        <v>0.0</v>
      </c>
      <c r="U749" s="90">
        <v>0.0</v>
      </c>
      <c r="V749" s="90">
        <v>0.0</v>
      </c>
      <c r="W749" s="90">
        <v>0.0</v>
      </c>
      <c r="X749" s="86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>
      <c r="A750" s="90"/>
      <c r="B750" s="90" t="s">
        <v>1646</v>
      </c>
      <c r="C750" s="90"/>
      <c r="D750" s="90"/>
      <c r="E750" s="86"/>
      <c r="F750" s="85" t="s">
        <v>19</v>
      </c>
      <c r="G750" s="86"/>
      <c r="H750" s="86"/>
      <c r="I750" s="109"/>
      <c r="J750" s="86"/>
      <c r="K750" s="86"/>
      <c r="L750" s="90">
        <v>0.0</v>
      </c>
      <c r="M750" s="90">
        <v>0.0</v>
      </c>
      <c r="N750" s="90">
        <v>0.0</v>
      </c>
      <c r="O750" s="90">
        <v>0.0</v>
      </c>
      <c r="P750" s="90">
        <v>0.0</v>
      </c>
      <c r="Q750" s="90">
        <v>0.0</v>
      </c>
      <c r="R750" s="90">
        <v>0.0</v>
      </c>
      <c r="S750" s="90">
        <v>0.0</v>
      </c>
      <c r="T750" s="90">
        <v>0.0</v>
      </c>
      <c r="U750" s="90">
        <v>0.0</v>
      </c>
      <c r="V750" s="90">
        <v>0.0</v>
      </c>
      <c r="W750" s="90">
        <v>0.0</v>
      </c>
      <c r="X750" s="86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>
      <c r="A751" s="90"/>
      <c r="B751" s="90" t="s">
        <v>1647</v>
      </c>
      <c r="C751" s="90"/>
      <c r="D751" s="90"/>
      <c r="E751" s="86"/>
      <c r="F751" s="85" t="s">
        <v>19</v>
      </c>
      <c r="G751" s="86"/>
      <c r="H751" s="86"/>
      <c r="I751" s="109"/>
      <c r="J751" s="86"/>
      <c r="K751" s="86"/>
      <c r="L751" s="90">
        <v>0.0</v>
      </c>
      <c r="M751" s="90">
        <v>0.0</v>
      </c>
      <c r="N751" s="90">
        <v>0.0</v>
      </c>
      <c r="O751" s="90">
        <v>0.0</v>
      </c>
      <c r="P751" s="90">
        <v>0.0</v>
      </c>
      <c r="Q751" s="90">
        <v>0.0</v>
      </c>
      <c r="R751" s="90">
        <v>0.0</v>
      </c>
      <c r="S751" s="90">
        <v>0.0</v>
      </c>
      <c r="T751" s="90">
        <v>0.0</v>
      </c>
      <c r="U751" s="90">
        <v>0.0</v>
      </c>
      <c r="V751" s="90">
        <v>0.0</v>
      </c>
      <c r="W751" s="90">
        <v>0.0</v>
      </c>
      <c r="X751" s="86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>
      <c r="A752" s="90"/>
      <c r="B752" s="90" t="s">
        <v>1648</v>
      </c>
      <c r="C752" s="90"/>
      <c r="D752" s="90"/>
      <c r="E752" s="86"/>
      <c r="F752" s="85" t="s">
        <v>18</v>
      </c>
      <c r="G752" s="86"/>
      <c r="H752" s="86"/>
      <c r="I752" s="109"/>
      <c r="J752" s="86"/>
      <c r="K752" s="86"/>
      <c r="L752" s="90">
        <v>0.0</v>
      </c>
      <c r="M752" s="90">
        <v>0.0</v>
      </c>
      <c r="N752" s="90">
        <v>0.0</v>
      </c>
      <c r="O752" s="90">
        <v>0.0</v>
      </c>
      <c r="P752" s="90">
        <v>0.0</v>
      </c>
      <c r="Q752" s="90">
        <v>0.0</v>
      </c>
      <c r="R752" s="90">
        <v>0.0</v>
      </c>
      <c r="S752" s="90">
        <v>0.0</v>
      </c>
      <c r="T752" s="90">
        <v>0.0</v>
      </c>
      <c r="U752" s="90">
        <v>0.0</v>
      </c>
      <c r="V752" s="90">
        <v>0.0</v>
      </c>
      <c r="W752" s="90">
        <v>0.0</v>
      </c>
      <c r="X752" s="86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>
      <c r="A753" s="90"/>
      <c r="B753" s="90" t="s">
        <v>1502</v>
      </c>
      <c r="C753" s="90"/>
      <c r="D753" s="90"/>
      <c r="E753" s="86"/>
      <c r="F753" s="85" t="s">
        <v>19</v>
      </c>
      <c r="G753" s="86"/>
      <c r="H753" s="86"/>
      <c r="I753" s="109"/>
      <c r="J753" s="86"/>
      <c r="K753" s="86"/>
      <c r="L753" s="90">
        <v>0.0</v>
      </c>
      <c r="M753" s="90">
        <v>0.0</v>
      </c>
      <c r="N753" s="90">
        <v>0.0</v>
      </c>
      <c r="O753" s="90">
        <v>0.0</v>
      </c>
      <c r="P753" s="90">
        <v>0.0</v>
      </c>
      <c r="Q753" s="90">
        <v>0.0</v>
      </c>
      <c r="R753" s="90">
        <v>0.0</v>
      </c>
      <c r="S753" s="90">
        <v>0.0</v>
      </c>
      <c r="T753" s="90">
        <v>0.0</v>
      </c>
      <c r="U753" s="90">
        <v>0.0</v>
      </c>
      <c r="V753" s="90">
        <v>0.0</v>
      </c>
      <c r="W753" s="90">
        <v>0.0</v>
      </c>
      <c r="X753" s="86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>
      <c r="A754" s="90"/>
      <c r="B754" s="90" t="s">
        <v>1503</v>
      </c>
      <c r="C754" s="90"/>
      <c r="D754" s="90"/>
      <c r="E754" s="86"/>
      <c r="F754" s="85" t="s">
        <v>18</v>
      </c>
      <c r="G754" s="86"/>
      <c r="H754" s="86"/>
      <c r="I754" s="109"/>
      <c r="J754" s="86"/>
      <c r="K754" s="86"/>
      <c r="L754" s="90">
        <v>0.0</v>
      </c>
      <c r="M754" s="90">
        <v>0.0</v>
      </c>
      <c r="N754" s="90">
        <v>0.0</v>
      </c>
      <c r="O754" s="90">
        <v>0.0</v>
      </c>
      <c r="P754" s="90">
        <v>0.0</v>
      </c>
      <c r="Q754" s="90">
        <v>0.0</v>
      </c>
      <c r="R754" s="90">
        <v>0.0</v>
      </c>
      <c r="S754" s="90">
        <v>0.0</v>
      </c>
      <c r="T754" s="90">
        <v>0.0</v>
      </c>
      <c r="U754" s="90">
        <v>0.0</v>
      </c>
      <c r="V754" s="90">
        <v>0.0</v>
      </c>
      <c r="W754" s="90">
        <v>0.0</v>
      </c>
      <c r="X754" s="86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>
      <c r="A755" s="90"/>
      <c r="B755" s="90" t="s">
        <v>1504</v>
      </c>
      <c r="C755" s="90"/>
      <c r="D755" s="90"/>
      <c r="E755" s="86"/>
      <c r="F755" s="85" t="s">
        <v>19</v>
      </c>
      <c r="G755" s="86"/>
      <c r="H755" s="86"/>
      <c r="I755" s="109"/>
      <c r="J755" s="86"/>
      <c r="K755" s="86"/>
      <c r="L755" s="90">
        <v>0.0</v>
      </c>
      <c r="M755" s="90">
        <v>0.0</v>
      </c>
      <c r="N755" s="90">
        <v>0.0</v>
      </c>
      <c r="O755" s="90">
        <v>0.0</v>
      </c>
      <c r="P755" s="90">
        <v>0.0</v>
      </c>
      <c r="Q755" s="90">
        <v>0.0</v>
      </c>
      <c r="R755" s="90">
        <v>0.0</v>
      </c>
      <c r="S755" s="90">
        <v>0.0</v>
      </c>
      <c r="T755" s="90">
        <v>0.0</v>
      </c>
      <c r="U755" s="90">
        <v>0.0</v>
      </c>
      <c r="V755" s="90">
        <v>0.0</v>
      </c>
      <c r="W755" s="90">
        <v>0.0</v>
      </c>
      <c r="X755" s="86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>
      <c r="A756" s="90"/>
      <c r="B756" s="90" t="s">
        <v>1649</v>
      </c>
      <c r="C756" s="90"/>
      <c r="D756" s="90"/>
      <c r="E756" s="86"/>
      <c r="F756" s="85" t="s">
        <v>18</v>
      </c>
      <c r="G756" s="86"/>
      <c r="H756" s="86"/>
      <c r="I756" s="109"/>
      <c r="J756" s="86"/>
      <c r="K756" s="86"/>
      <c r="L756" s="90">
        <v>0.0</v>
      </c>
      <c r="M756" s="90">
        <v>0.0</v>
      </c>
      <c r="N756" s="90">
        <v>0.0</v>
      </c>
      <c r="O756" s="90">
        <v>0.0</v>
      </c>
      <c r="P756" s="90">
        <v>0.0</v>
      </c>
      <c r="Q756" s="90">
        <v>0.0</v>
      </c>
      <c r="R756" s="90">
        <v>0.0</v>
      </c>
      <c r="S756" s="90">
        <v>0.0</v>
      </c>
      <c r="T756" s="90">
        <v>0.0</v>
      </c>
      <c r="U756" s="90">
        <v>0.0</v>
      </c>
      <c r="V756" s="90">
        <v>0.0</v>
      </c>
      <c r="W756" s="90">
        <v>0.0</v>
      </c>
      <c r="X756" s="86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>
      <c r="A757" s="90"/>
      <c r="B757" s="90" t="s">
        <v>1650</v>
      </c>
      <c r="C757" s="90"/>
      <c r="D757" s="90"/>
      <c r="E757" s="86"/>
      <c r="F757" s="85" t="s">
        <v>19</v>
      </c>
      <c r="G757" s="86"/>
      <c r="H757" s="86"/>
      <c r="I757" s="109"/>
      <c r="J757" s="86"/>
      <c r="K757" s="86"/>
      <c r="L757" s="90">
        <v>0.0</v>
      </c>
      <c r="M757" s="90">
        <v>0.0</v>
      </c>
      <c r="N757" s="90">
        <v>0.0</v>
      </c>
      <c r="O757" s="90">
        <v>0.0</v>
      </c>
      <c r="P757" s="90">
        <v>0.0</v>
      </c>
      <c r="Q757" s="90">
        <v>0.0</v>
      </c>
      <c r="R757" s="90">
        <v>0.0</v>
      </c>
      <c r="S757" s="90">
        <v>0.0</v>
      </c>
      <c r="T757" s="90">
        <v>0.0</v>
      </c>
      <c r="U757" s="90">
        <v>0.0</v>
      </c>
      <c r="V757" s="90">
        <v>0.0</v>
      </c>
      <c r="W757" s="90">
        <v>0.0</v>
      </c>
      <c r="X757" s="86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>
      <c r="A758" s="90"/>
      <c r="B758" s="90" t="s">
        <v>1508</v>
      </c>
      <c r="C758" s="90"/>
      <c r="D758" s="90"/>
      <c r="E758" s="86"/>
      <c r="F758" s="85" t="s">
        <v>18</v>
      </c>
      <c r="G758" s="86"/>
      <c r="H758" s="86"/>
      <c r="I758" s="109"/>
      <c r="J758" s="86"/>
      <c r="K758" s="86"/>
      <c r="L758" s="90">
        <v>0.0</v>
      </c>
      <c r="M758" s="90">
        <v>0.0</v>
      </c>
      <c r="N758" s="90">
        <v>0.0</v>
      </c>
      <c r="O758" s="90">
        <v>0.0</v>
      </c>
      <c r="P758" s="90">
        <v>0.0</v>
      </c>
      <c r="Q758" s="90">
        <v>0.0</v>
      </c>
      <c r="R758" s="90">
        <v>0.0</v>
      </c>
      <c r="S758" s="90">
        <v>0.0</v>
      </c>
      <c r="T758" s="90">
        <v>0.0</v>
      </c>
      <c r="U758" s="90">
        <v>0.0</v>
      </c>
      <c r="V758" s="90">
        <v>0.0</v>
      </c>
      <c r="W758" s="90">
        <v>0.0</v>
      </c>
      <c r="X758" s="86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>
      <c r="A759" s="90"/>
      <c r="B759" s="90" t="s">
        <v>1509</v>
      </c>
      <c r="C759" s="90"/>
      <c r="D759" s="90"/>
      <c r="E759" s="86"/>
      <c r="F759" s="85" t="s">
        <v>19</v>
      </c>
      <c r="G759" s="86"/>
      <c r="H759" s="86"/>
      <c r="I759" s="109"/>
      <c r="J759" s="86"/>
      <c r="K759" s="86"/>
      <c r="L759" s="90">
        <v>0.0</v>
      </c>
      <c r="M759" s="90">
        <v>0.0</v>
      </c>
      <c r="N759" s="90">
        <v>0.0</v>
      </c>
      <c r="O759" s="90">
        <v>0.0</v>
      </c>
      <c r="P759" s="90">
        <v>0.0</v>
      </c>
      <c r="Q759" s="90">
        <v>0.0</v>
      </c>
      <c r="R759" s="90">
        <v>0.0</v>
      </c>
      <c r="S759" s="90">
        <v>0.0</v>
      </c>
      <c r="T759" s="90">
        <v>0.0</v>
      </c>
      <c r="U759" s="90">
        <v>0.0</v>
      </c>
      <c r="V759" s="90">
        <v>0.0</v>
      </c>
      <c r="W759" s="90">
        <v>0.0</v>
      </c>
      <c r="X759" s="86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>
      <c r="A760" s="90"/>
      <c r="B760" s="90" t="s">
        <v>1511</v>
      </c>
      <c r="C760" s="90"/>
      <c r="D760" s="90"/>
      <c r="E760" s="86"/>
      <c r="F760" s="85" t="s">
        <v>19</v>
      </c>
      <c r="G760" s="86"/>
      <c r="H760" s="86"/>
      <c r="I760" s="109"/>
      <c r="J760" s="86"/>
      <c r="K760" s="86"/>
      <c r="L760" s="90">
        <v>0.0</v>
      </c>
      <c r="M760" s="90">
        <v>0.0</v>
      </c>
      <c r="N760" s="90">
        <v>0.0</v>
      </c>
      <c r="O760" s="90">
        <v>0.0</v>
      </c>
      <c r="P760" s="90">
        <v>0.0</v>
      </c>
      <c r="Q760" s="90">
        <v>0.0</v>
      </c>
      <c r="R760" s="90">
        <v>0.0</v>
      </c>
      <c r="S760" s="90">
        <v>0.0</v>
      </c>
      <c r="T760" s="90">
        <v>0.0</v>
      </c>
      <c r="U760" s="90">
        <v>0.0</v>
      </c>
      <c r="V760" s="90">
        <v>0.0</v>
      </c>
      <c r="W760" s="90">
        <v>0.0</v>
      </c>
      <c r="X760" s="86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>
      <c r="A761" s="90"/>
      <c r="B761" s="90" t="s">
        <v>1651</v>
      </c>
      <c r="C761" s="90"/>
      <c r="D761" s="90"/>
      <c r="E761" s="86"/>
      <c r="F761" s="85" t="s">
        <v>18</v>
      </c>
      <c r="G761" s="86"/>
      <c r="H761" s="86"/>
      <c r="I761" s="109"/>
      <c r="J761" s="86"/>
      <c r="K761" s="86"/>
      <c r="L761" s="90">
        <v>0.0</v>
      </c>
      <c r="M761" s="90">
        <v>0.0</v>
      </c>
      <c r="N761" s="90">
        <v>0.0</v>
      </c>
      <c r="O761" s="90">
        <v>0.0</v>
      </c>
      <c r="P761" s="90">
        <v>0.0</v>
      </c>
      <c r="Q761" s="90">
        <v>0.0</v>
      </c>
      <c r="R761" s="90">
        <v>0.0</v>
      </c>
      <c r="S761" s="90">
        <v>0.0</v>
      </c>
      <c r="T761" s="90">
        <v>0.0</v>
      </c>
      <c r="U761" s="90">
        <v>0.0</v>
      </c>
      <c r="V761" s="90">
        <v>0.0</v>
      </c>
      <c r="W761" s="90">
        <v>0.0</v>
      </c>
      <c r="X761" s="86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>
      <c r="A762" s="90"/>
      <c r="B762" s="90" t="s">
        <v>1514</v>
      </c>
      <c r="C762" s="90"/>
      <c r="D762" s="90"/>
      <c r="E762" s="86"/>
      <c r="F762" s="85" t="s">
        <v>19</v>
      </c>
      <c r="G762" s="86"/>
      <c r="H762" s="86"/>
      <c r="I762" s="109"/>
      <c r="J762" s="86"/>
      <c r="K762" s="86"/>
      <c r="L762" s="90">
        <v>0.0</v>
      </c>
      <c r="M762" s="90">
        <v>0.0</v>
      </c>
      <c r="N762" s="90">
        <v>0.0</v>
      </c>
      <c r="O762" s="90">
        <v>0.0</v>
      </c>
      <c r="P762" s="90">
        <v>0.0</v>
      </c>
      <c r="Q762" s="90">
        <v>0.0</v>
      </c>
      <c r="R762" s="90">
        <v>0.0</v>
      </c>
      <c r="S762" s="90">
        <v>0.0</v>
      </c>
      <c r="T762" s="90">
        <v>0.0</v>
      </c>
      <c r="U762" s="90">
        <v>0.0</v>
      </c>
      <c r="V762" s="90">
        <v>0.0</v>
      </c>
      <c r="W762" s="90">
        <v>0.0</v>
      </c>
      <c r="X762" s="86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>
      <c r="A763" s="90"/>
      <c r="B763" s="90" t="s">
        <v>1515</v>
      </c>
      <c r="C763" s="90"/>
      <c r="D763" s="90"/>
      <c r="E763" s="86"/>
      <c r="F763" s="85" t="s">
        <v>18</v>
      </c>
      <c r="G763" s="86"/>
      <c r="H763" s="86"/>
      <c r="I763" s="109"/>
      <c r="J763" s="86"/>
      <c r="K763" s="86"/>
      <c r="L763" s="90">
        <v>0.0</v>
      </c>
      <c r="M763" s="90">
        <v>0.0</v>
      </c>
      <c r="N763" s="90">
        <v>0.0</v>
      </c>
      <c r="O763" s="90">
        <v>0.0</v>
      </c>
      <c r="P763" s="90">
        <v>0.0</v>
      </c>
      <c r="Q763" s="90">
        <v>0.0</v>
      </c>
      <c r="R763" s="90">
        <v>0.0</v>
      </c>
      <c r="S763" s="90">
        <v>0.0</v>
      </c>
      <c r="T763" s="90">
        <v>0.0</v>
      </c>
      <c r="U763" s="90">
        <v>0.0</v>
      </c>
      <c r="V763" s="90">
        <v>0.0</v>
      </c>
      <c r="W763" s="90">
        <v>0.0</v>
      </c>
      <c r="X763" s="86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>
      <c r="A764" s="90"/>
      <c r="B764" s="90" t="s">
        <v>1652</v>
      </c>
      <c r="C764" s="90"/>
      <c r="D764" s="90"/>
      <c r="E764" s="86"/>
      <c r="F764" s="85" t="s">
        <v>19</v>
      </c>
      <c r="G764" s="86"/>
      <c r="H764" s="86"/>
      <c r="I764" s="109"/>
      <c r="J764" s="86"/>
      <c r="K764" s="86"/>
      <c r="L764" s="90">
        <v>0.0</v>
      </c>
      <c r="M764" s="90">
        <v>0.0</v>
      </c>
      <c r="N764" s="90">
        <v>0.0</v>
      </c>
      <c r="O764" s="90">
        <v>0.0</v>
      </c>
      <c r="P764" s="90">
        <v>0.0</v>
      </c>
      <c r="Q764" s="90">
        <v>0.0</v>
      </c>
      <c r="R764" s="90">
        <v>0.0</v>
      </c>
      <c r="S764" s="90">
        <v>0.0</v>
      </c>
      <c r="T764" s="90">
        <v>0.0</v>
      </c>
      <c r="U764" s="90">
        <v>0.0</v>
      </c>
      <c r="V764" s="90">
        <v>0.0</v>
      </c>
      <c r="W764" s="90">
        <v>0.0</v>
      </c>
      <c r="X764" s="86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>
      <c r="A765" s="90"/>
      <c r="B765" s="90" t="s">
        <v>1653</v>
      </c>
      <c r="C765" s="90"/>
      <c r="D765" s="90"/>
      <c r="E765" s="86"/>
      <c r="F765" s="85" t="s">
        <v>18</v>
      </c>
      <c r="G765" s="86"/>
      <c r="H765" s="86"/>
      <c r="I765" s="109"/>
      <c r="J765" s="86"/>
      <c r="K765" s="86"/>
      <c r="L765" s="90">
        <v>0.0</v>
      </c>
      <c r="M765" s="90">
        <v>0.0</v>
      </c>
      <c r="N765" s="90">
        <v>0.0</v>
      </c>
      <c r="O765" s="90">
        <v>0.0</v>
      </c>
      <c r="P765" s="90">
        <v>0.0</v>
      </c>
      <c r="Q765" s="90">
        <v>0.0</v>
      </c>
      <c r="R765" s="90">
        <v>0.0</v>
      </c>
      <c r="S765" s="90">
        <v>0.0</v>
      </c>
      <c r="T765" s="90">
        <v>0.0</v>
      </c>
      <c r="U765" s="90">
        <v>0.0</v>
      </c>
      <c r="V765" s="90">
        <v>0.0</v>
      </c>
      <c r="W765" s="90">
        <v>0.0</v>
      </c>
      <c r="X765" s="86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>
      <c r="A766" s="90"/>
      <c r="B766" s="90" t="s">
        <v>1654</v>
      </c>
      <c r="C766" s="90"/>
      <c r="D766" s="90"/>
      <c r="E766" s="86"/>
      <c r="F766" s="85" t="s">
        <v>19</v>
      </c>
      <c r="G766" s="86"/>
      <c r="H766" s="86"/>
      <c r="I766" s="109"/>
      <c r="J766" s="86"/>
      <c r="K766" s="86"/>
      <c r="L766" s="90">
        <v>0.0</v>
      </c>
      <c r="M766" s="90">
        <v>0.0</v>
      </c>
      <c r="N766" s="90">
        <v>0.0</v>
      </c>
      <c r="O766" s="90">
        <v>0.0</v>
      </c>
      <c r="P766" s="90">
        <v>0.0</v>
      </c>
      <c r="Q766" s="90">
        <v>0.0</v>
      </c>
      <c r="R766" s="90">
        <v>0.0</v>
      </c>
      <c r="S766" s="90">
        <v>0.0</v>
      </c>
      <c r="T766" s="90">
        <v>0.0</v>
      </c>
      <c r="U766" s="90">
        <v>0.0</v>
      </c>
      <c r="V766" s="90">
        <v>0.0</v>
      </c>
      <c r="W766" s="90">
        <v>0.0</v>
      </c>
      <c r="X766" s="86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>
      <c r="A767" s="90"/>
      <c r="B767" s="90" t="s">
        <v>1518</v>
      </c>
      <c r="C767" s="90"/>
      <c r="D767" s="90"/>
      <c r="E767" s="86"/>
      <c r="F767" s="85" t="s">
        <v>18</v>
      </c>
      <c r="G767" s="86"/>
      <c r="H767" s="86"/>
      <c r="I767" s="109"/>
      <c r="J767" s="86"/>
      <c r="K767" s="86"/>
      <c r="L767" s="90">
        <v>0.0</v>
      </c>
      <c r="M767" s="90">
        <v>0.0</v>
      </c>
      <c r="N767" s="90">
        <v>0.0</v>
      </c>
      <c r="O767" s="90">
        <v>0.0</v>
      </c>
      <c r="P767" s="90">
        <v>0.0</v>
      </c>
      <c r="Q767" s="90">
        <v>0.0</v>
      </c>
      <c r="R767" s="90">
        <v>0.0</v>
      </c>
      <c r="S767" s="90">
        <v>0.0</v>
      </c>
      <c r="T767" s="90">
        <v>0.0</v>
      </c>
      <c r="U767" s="90">
        <v>0.0</v>
      </c>
      <c r="V767" s="90">
        <v>0.0</v>
      </c>
      <c r="W767" s="90">
        <v>0.0</v>
      </c>
      <c r="X767" s="86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>
      <c r="A768" s="90"/>
      <c r="B768" s="90" t="s">
        <v>1049</v>
      </c>
      <c r="C768" s="90"/>
      <c r="D768" s="90"/>
      <c r="E768" s="86"/>
      <c r="F768" s="85" t="s">
        <v>19</v>
      </c>
      <c r="G768" s="86"/>
      <c r="H768" s="86"/>
      <c r="I768" s="109"/>
      <c r="J768" s="86"/>
      <c r="K768" s="86"/>
      <c r="L768" s="90">
        <v>0.0</v>
      </c>
      <c r="M768" s="90">
        <v>0.0</v>
      </c>
      <c r="N768" s="90">
        <v>0.0</v>
      </c>
      <c r="O768" s="90">
        <v>0.0</v>
      </c>
      <c r="P768" s="90">
        <v>0.0</v>
      </c>
      <c r="Q768" s="90">
        <v>0.0</v>
      </c>
      <c r="R768" s="90">
        <v>0.0</v>
      </c>
      <c r="S768" s="90">
        <v>0.0</v>
      </c>
      <c r="T768" s="90">
        <v>0.0</v>
      </c>
      <c r="U768" s="90">
        <v>0.0</v>
      </c>
      <c r="V768" s="90">
        <v>0.0</v>
      </c>
      <c r="W768" s="90">
        <v>0.0</v>
      </c>
      <c r="X768" s="86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>
      <c r="A769" s="90"/>
      <c r="B769" s="90" t="s">
        <v>1655</v>
      </c>
      <c r="C769" s="90"/>
      <c r="D769" s="90"/>
      <c r="E769" s="86"/>
      <c r="F769" s="85" t="s">
        <v>18</v>
      </c>
      <c r="G769" s="86"/>
      <c r="H769" s="86"/>
      <c r="I769" s="109"/>
      <c r="J769" s="86"/>
      <c r="K769" s="86"/>
      <c r="L769" s="90">
        <v>0.0</v>
      </c>
      <c r="M769" s="90">
        <v>0.0</v>
      </c>
      <c r="N769" s="90">
        <v>0.0</v>
      </c>
      <c r="O769" s="90">
        <v>0.0</v>
      </c>
      <c r="P769" s="90">
        <v>0.0</v>
      </c>
      <c r="Q769" s="90">
        <v>0.0</v>
      </c>
      <c r="R769" s="90">
        <v>0.0</v>
      </c>
      <c r="S769" s="90">
        <v>0.0</v>
      </c>
      <c r="T769" s="90">
        <v>0.0</v>
      </c>
      <c r="U769" s="90">
        <v>0.0</v>
      </c>
      <c r="V769" s="90">
        <v>0.0</v>
      </c>
      <c r="W769" s="90">
        <v>0.0</v>
      </c>
      <c r="X769" s="86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>
      <c r="A770" s="90"/>
      <c r="B770" s="90" t="s">
        <v>1520</v>
      </c>
      <c r="C770" s="90"/>
      <c r="D770" s="90"/>
      <c r="E770" s="86"/>
      <c r="F770" s="85" t="s">
        <v>19</v>
      </c>
      <c r="G770" s="86"/>
      <c r="H770" s="86"/>
      <c r="I770" s="109"/>
      <c r="J770" s="86"/>
      <c r="K770" s="86"/>
      <c r="L770" s="90">
        <v>0.0</v>
      </c>
      <c r="M770" s="90">
        <v>0.0</v>
      </c>
      <c r="N770" s="90">
        <v>0.0</v>
      </c>
      <c r="O770" s="90">
        <v>0.0</v>
      </c>
      <c r="P770" s="90">
        <v>0.0</v>
      </c>
      <c r="Q770" s="90">
        <v>0.0</v>
      </c>
      <c r="R770" s="90">
        <v>0.0</v>
      </c>
      <c r="S770" s="90">
        <v>0.0</v>
      </c>
      <c r="T770" s="90">
        <v>0.0</v>
      </c>
      <c r="U770" s="90">
        <v>0.0</v>
      </c>
      <c r="V770" s="90">
        <v>0.0</v>
      </c>
      <c r="W770" s="90">
        <v>0.0</v>
      </c>
      <c r="X770" s="86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>
      <c r="A771" s="90"/>
      <c r="B771" s="90" t="s">
        <v>1656</v>
      </c>
      <c r="C771" s="90"/>
      <c r="D771" s="90"/>
      <c r="E771" s="86"/>
      <c r="F771" s="85" t="s">
        <v>18</v>
      </c>
      <c r="G771" s="86"/>
      <c r="H771" s="86"/>
      <c r="I771" s="109"/>
      <c r="J771" s="86"/>
      <c r="K771" s="86"/>
      <c r="L771" s="90">
        <v>0.0</v>
      </c>
      <c r="M771" s="90">
        <v>0.0</v>
      </c>
      <c r="N771" s="90">
        <v>0.0</v>
      </c>
      <c r="O771" s="90">
        <v>0.0</v>
      </c>
      <c r="P771" s="90">
        <v>0.0</v>
      </c>
      <c r="Q771" s="90">
        <v>0.0</v>
      </c>
      <c r="R771" s="90">
        <v>0.0</v>
      </c>
      <c r="S771" s="90">
        <v>0.0</v>
      </c>
      <c r="T771" s="90">
        <v>0.0</v>
      </c>
      <c r="U771" s="90">
        <v>0.0</v>
      </c>
      <c r="V771" s="90">
        <v>0.0</v>
      </c>
      <c r="W771" s="90">
        <v>0.0</v>
      </c>
      <c r="X771" s="86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>
      <c r="A772" s="90"/>
      <c r="B772" s="90" t="s">
        <v>1524</v>
      </c>
      <c r="C772" s="90"/>
      <c r="D772" s="90"/>
      <c r="E772" s="86"/>
      <c r="F772" s="85" t="s">
        <v>19</v>
      </c>
      <c r="G772" s="86"/>
      <c r="H772" s="86"/>
      <c r="I772" s="109"/>
      <c r="J772" s="86"/>
      <c r="K772" s="86"/>
      <c r="L772" s="90">
        <v>0.0</v>
      </c>
      <c r="M772" s="90">
        <v>0.0</v>
      </c>
      <c r="N772" s="90">
        <v>0.0</v>
      </c>
      <c r="O772" s="90">
        <v>0.0</v>
      </c>
      <c r="P772" s="90">
        <v>0.0</v>
      </c>
      <c r="Q772" s="90">
        <v>0.0</v>
      </c>
      <c r="R772" s="90">
        <v>0.0</v>
      </c>
      <c r="S772" s="90">
        <v>0.0</v>
      </c>
      <c r="T772" s="90">
        <v>0.0</v>
      </c>
      <c r="U772" s="90">
        <v>0.0</v>
      </c>
      <c r="V772" s="90">
        <v>0.0</v>
      </c>
      <c r="W772" s="90">
        <v>0.0</v>
      </c>
      <c r="X772" s="86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>
      <c r="A773" s="90"/>
      <c r="B773" s="90" t="s">
        <v>1527</v>
      </c>
      <c r="C773" s="90"/>
      <c r="D773" s="90"/>
      <c r="E773" s="86"/>
      <c r="F773" s="85" t="s">
        <v>18</v>
      </c>
      <c r="G773" s="86"/>
      <c r="H773" s="86"/>
      <c r="I773" s="109"/>
      <c r="J773" s="86"/>
      <c r="K773" s="86"/>
      <c r="L773" s="90">
        <v>0.0</v>
      </c>
      <c r="M773" s="90">
        <v>0.0</v>
      </c>
      <c r="N773" s="90">
        <v>0.0</v>
      </c>
      <c r="O773" s="90">
        <v>0.0</v>
      </c>
      <c r="P773" s="90">
        <v>0.0</v>
      </c>
      <c r="Q773" s="90">
        <v>0.0</v>
      </c>
      <c r="R773" s="90">
        <v>0.0</v>
      </c>
      <c r="S773" s="90">
        <v>0.0</v>
      </c>
      <c r="T773" s="90">
        <v>0.0</v>
      </c>
      <c r="U773" s="90">
        <v>0.0</v>
      </c>
      <c r="V773" s="90">
        <v>0.0</v>
      </c>
      <c r="W773" s="90">
        <v>0.0</v>
      </c>
      <c r="X773" s="86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>
      <c r="A774" s="90"/>
      <c r="B774" s="90" t="s">
        <v>1528</v>
      </c>
      <c r="C774" s="90"/>
      <c r="D774" s="90"/>
      <c r="E774" s="86"/>
      <c r="F774" s="85" t="s">
        <v>18</v>
      </c>
      <c r="G774" s="86"/>
      <c r="H774" s="86"/>
      <c r="I774" s="109"/>
      <c r="J774" s="86"/>
      <c r="K774" s="86"/>
      <c r="L774" s="90">
        <v>0.0</v>
      </c>
      <c r="M774" s="90">
        <v>0.0</v>
      </c>
      <c r="N774" s="90">
        <v>0.0</v>
      </c>
      <c r="O774" s="90">
        <v>0.0</v>
      </c>
      <c r="P774" s="90">
        <v>0.0</v>
      </c>
      <c r="Q774" s="90">
        <v>0.0</v>
      </c>
      <c r="R774" s="90">
        <v>0.0</v>
      </c>
      <c r="S774" s="90">
        <v>0.0</v>
      </c>
      <c r="T774" s="90">
        <v>0.0</v>
      </c>
      <c r="U774" s="90">
        <v>0.0</v>
      </c>
      <c r="V774" s="90">
        <v>0.0</v>
      </c>
      <c r="W774" s="90">
        <v>0.0</v>
      </c>
      <c r="X774" s="86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>
      <c r="A775" s="90"/>
      <c r="B775" s="90" t="s">
        <v>1657</v>
      </c>
      <c r="C775" s="90"/>
      <c r="D775" s="90"/>
      <c r="E775" s="86"/>
      <c r="F775" s="85" t="s">
        <v>19</v>
      </c>
      <c r="G775" s="86"/>
      <c r="H775" s="86"/>
      <c r="I775" s="109"/>
      <c r="J775" s="86"/>
      <c r="K775" s="86"/>
      <c r="L775" s="90">
        <v>0.0</v>
      </c>
      <c r="M775" s="90">
        <v>0.0</v>
      </c>
      <c r="N775" s="90">
        <v>0.0</v>
      </c>
      <c r="O775" s="90">
        <v>0.0</v>
      </c>
      <c r="P775" s="90">
        <v>0.0</v>
      </c>
      <c r="Q775" s="90">
        <v>0.0</v>
      </c>
      <c r="R775" s="90">
        <v>0.0</v>
      </c>
      <c r="S775" s="90">
        <v>0.0</v>
      </c>
      <c r="T775" s="90">
        <v>0.0</v>
      </c>
      <c r="U775" s="90">
        <v>0.0</v>
      </c>
      <c r="V775" s="90">
        <v>0.0</v>
      </c>
      <c r="W775" s="90">
        <v>0.0</v>
      </c>
      <c r="X775" s="86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>
      <c r="A776" s="90"/>
      <c r="B776" s="90" t="s">
        <v>1658</v>
      </c>
      <c r="C776" s="90"/>
      <c r="D776" s="90"/>
      <c r="E776" s="86"/>
      <c r="F776" s="85" t="s">
        <v>19</v>
      </c>
      <c r="G776" s="86"/>
      <c r="H776" s="86"/>
      <c r="I776" s="109"/>
      <c r="J776" s="86"/>
      <c r="K776" s="86"/>
      <c r="L776" s="90">
        <v>0.0</v>
      </c>
      <c r="M776" s="90">
        <v>0.0</v>
      </c>
      <c r="N776" s="90">
        <v>0.0</v>
      </c>
      <c r="O776" s="90">
        <v>0.0</v>
      </c>
      <c r="P776" s="90">
        <v>0.0</v>
      </c>
      <c r="Q776" s="90">
        <v>0.0</v>
      </c>
      <c r="R776" s="90">
        <v>0.0</v>
      </c>
      <c r="S776" s="90">
        <v>0.0</v>
      </c>
      <c r="T776" s="90">
        <v>0.0</v>
      </c>
      <c r="U776" s="90">
        <v>0.0</v>
      </c>
      <c r="V776" s="90">
        <v>0.0</v>
      </c>
      <c r="W776" s="90">
        <v>0.0</v>
      </c>
      <c r="X776" s="86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>
      <c r="A777" s="90"/>
      <c r="B777" s="90" t="s">
        <v>1659</v>
      </c>
      <c r="C777" s="90"/>
      <c r="D777" s="90"/>
      <c r="E777" s="86"/>
      <c r="F777" s="85" t="s">
        <v>18</v>
      </c>
      <c r="G777" s="86"/>
      <c r="H777" s="86"/>
      <c r="I777" s="109"/>
      <c r="J777" s="86"/>
      <c r="K777" s="86"/>
      <c r="L777" s="90">
        <v>0.0</v>
      </c>
      <c r="M777" s="90">
        <v>0.0</v>
      </c>
      <c r="N777" s="90">
        <v>0.0</v>
      </c>
      <c r="O777" s="90">
        <v>0.0</v>
      </c>
      <c r="P777" s="90">
        <v>0.0</v>
      </c>
      <c r="Q777" s="90">
        <v>0.0</v>
      </c>
      <c r="R777" s="90">
        <v>0.0</v>
      </c>
      <c r="S777" s="90">
        <v>0.0</v>
      </c>
      <c r="T777" s="90">
        <v>0.0</v>
      </c>
      <c r="U777" s="90">
        <v>0.0</v>
      </c>
      <c r="V777" s="90">
        <v>0.0</v>
      </c>
      <c r="W777" s="90">
        <v>0.0</v>
      </c>
      <c r="X777" s="86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>
      <c r="A778" s="90"/>
      <c r="B778" s="90" t="s">
        <v>1660</v>
      </c>
      <c r="C778" s="90"/>
      <c r="D778" s="90"/>
      <c r="E778" s="86"/>
      <c r="F778" s="85" t="s">
        <v>18</v>
      </c>
      <c r="G778" s="178">
        <v>33937.0</v>
      </c>
      <c r="H778" s="86"/>
      <c r="I778" s="109"/>
      <c r="J778" s="86"/>
      <c r="K778" s="86"/>
      <c r="L778" s="90">
        <v>0.0</v>
      </c>
      <c r="M778" s="90">
        <v>0.0</v>
      </c>
      <c r="N778" s="90">
        <v>0.0</v>
      </c>
      <c r="O778" s="90">
        <v>0.0</v>
      </c>
      <c r="P778" s="90">
        <v>0.0</v>
      </c>
      <c r="Q778" s="90">
        <v>0.0</v>
      </c>
      <c r="R778" s="90">
        <v>0.0</v>
      </c>
      <c r="S778" s="90">
        <v>0.0</v>
      </c>
      <c r="T778" s="90">
        <v>0.0</v>
      </c>
      <c r="U778" s="90">
        <v>0.0</v>
      </c>
      <c r="V778" s="90">
        <v>0.0</v>
      </c>
      <c r="W778" s="90">
        <v>0.0</v>
      </c>
      <c r="X778" s="86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>
      <c r="A779" s="90"/>
      <c r="B779" s="90" t="s">
        <v>1025</v>
      </c>
      <c r="C779" s="90"/>
      <c r="D779" s="90"/>
      <c r="E779" s="86"/>
      <c r="F779" s="85" t="s">
        <v>19</v>
      </c>
      <c r="G779" s="179">
        <v>34024.0</v>
      </c>
      <c r="H779" s="86"/>
      <c r="I779" s="109"/>
      <c r="J779" s="86"/>
      <c r="K779" s="86"/>
      <c r="L779" s="90">
        <v>0.0</v>
      </c>
      <c r="M779" s="90">
        <v>0.0</v>
      </c>
      <c r="N779" s="90">
        <v>0.0</v>
      </c>
      <c r="O779" s="90">
        <v>0.0</v>
      </c>
      <c r="P779" s="90">
        <v>0.0</v>
      </c>
      <c r="Q779" s="90">
        <v>0.0</v>
      </c>
      <c r="R779" s="90">
        <v>0.0</v>
      </c>
      <c r="S779" s="90">
        <v>0.0</v>
      </c>
      <c r="T779" s="90">
        <v>0.0</v>
      </c>
      <c r="U779" s="90">
        <v>0.0</v>
      </c>
      <c r="V779" s="90">
        <v>0.0</v>
      </c>
      <c r="W779" s="90">
        <v>0.0</v>
      </c>
      <c r="X779" s="86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>
      <c r="A780" s="90"/>
      <c r="B780" s="90" t="s">
        <v>1661</v>
      </c>
      <c r="C780" s="90"/>
      <c r="D780" s="90"/>
      <c r="E780" s="86"/>
      <c r="F780" s="85" t="s">
        <v>18</v>
      </c>
      <c r="G780" s="178">
        <v>35787.0</v>
      </c>
      <c r="H780" s="86"/>
      <c r="I780" s="109"/>
      <c r="J780" s="86"/>
      <c r="K780" s="86"/>
      <c r="L780" s="90">
        <v>0.0</v>
      </c>
      <c r="M780" s="90">
        <v>0.0</v>
      </c>
      <c r="N780" s="90">
        <v>0.0</v>
      </c>
      <c r="O780" s="90">
        <v>0.0</v>
      </c>
      <c r="P780" s="90">
        <v>0.0</v>
      </c>
      <c r="Q780" s="90">
        <v>0.0</v>
      </c>
      <c r="R780" s="90">
        <v>0.0</v>
      </c>
      <c r="S780" s="90">
        <v>0.0</v>
      </c>
      <c r="T780" s="90">
        <v>0.0</v>
      </c>
      <c r="U780" s="90">
        <v>0.0</v>
      </c>
      <c r="V780" s="90">
        <v>0.0</v>
      </c>
      <c r="W780" s="90">
        <v>0.0</v>
      </c>
      <c r="X780" s="86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>
      <c r="A781" s="90"/>
      <c r="B781" s="90" t="s">
        <v>1434</v>
      </c>
      <c r="C781" s="90"/>
      <c r="D781" s="90"/>
      <c r="E781" s="86"/>
      <c r="F781" s="85" t="s">
        <v>19</v>
      </c>
      <c r="G781" s="178">
        <v>35380.0</v>
      </c>
      <c r="H781" s="86"/>
      <c r="I781" s="109"/>
      <c r="J781" s="86"/>
      <c r="K781" s="86"/>
      <c r="L781" s="90">
        <v>0.0</v>
      </c>
      <c r="M781" s="90">
        <v>0.0</v>
      </c>
      <c r="N781" s="90">
        <v>0.0</v>
      </c>
      <c r="O781" s="90">
        <v>0.0</v>
      </c>
      <c r="P781" s="90">
        <v>0.0</v>
      </c>
      <c r="Q781" s="90">
        <v>0.0</v>
      </c>
      <c r="R781" s="90">
        <v>0.0</v>
      </c>
      <c r="S781" s="90">
        <v>0.0</v>
      </c>
      <c r="T781" s="90">
        <v>0.0</v>
      </c>
      <c r="U781" s="90">
        <v>0.0</v>
      </c>
      <c r="V781" s="90">
        <v>0.0</v>
      </c>
      <c r="W781" s="90">
        <v>0.0</v>
      </c>
      <c r="X781" s="86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>
      <c r="A782" s="90"/>
      <c r="B782" s="90" t="s">
        <v>1662</v>
      </c>
      <c r="C782" s="90"/>
      <c r="D782" s="90"/>
      <c r="E782" s="86"/>
      <c r="F782" s="85" t="s">
        <v>18</v>
      </c>
      <c r="G782" s="179">
        <v>27415.0</v>
      </c>
      <c r="H782" s="86"/>
      <c r="I782" s="109"/>
      <c r="J782" s="86"/>
      <c r="K782" s="86"/>
      <c r="L782" s="90">
        <v>0.0</v>
      </c>
      <c r="M782" s="90">
        <v>0.0</v>
      </c>
      <c r="N782" s="90">
        <v>0.0</v>
      </c>
      <c r="O782" s="90">
        <v>0.0</v>
      </c>
      <c r="P782" s="90">
        <v>0.0</v>
      </c>
      <c r="Q782" s="90">
        <v>0.0</v>
      </c>
      <c r="R782" s="90">
        <v>0.0</v>
      </c>
      <c r="S782" s="90">
        <v>0.0</v>
      </c>
      <c r="T782" s="90">
        <v>0.0</v>
      </c>
      <c r="U782" s="90">
        <v>0.0</v>
      </c>
      <c r="V782" s="90">
        <v>0.0</v>
      </c>
      <c r="W782" s="90">
        <v>0.0</v>
      </c>
      <c r="X782" s="86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>
      <c r="A783" s="90"/>
      <c r="B783" s="90" t="s">
        <v>1663</v>
      </c>
      <c r="C783" s="90"/>
      <c r="D783" s="90"/>
      <c r="E783" s="86"/>
      <c r="F783" s="85" t="s">
        <v>19</v>
      </c>
      <c r="G783" s="179">
        <v>28272.0</v>
      </c>
      <c r="H783" s="86"/>
      <c r="I783" s="109"/>
      <c r="J783" s="86"/>
      <c r="K783" s="86"/>
      <c r="L783" s="90">
        <v>0.0</v>
      </c>
      <c r="M783" s="90">
        <v>0.0</v>
      </c>
      <c r="N783" s="90">
        <v>0.0</v>
      </c>
      <c r="O783" s="90">
        <v>0.0</v>
      </c>
      <c r="P783" s="90">
        <v>0.0</v>
      </c>
      <c r="Q783" s="90">
        <v>0.0</v>
      </c>
      <c r="R783" s="90">
        <v>0.0</v>
      </c>
      <c r="S783" s="90">
        <v>0.0</v>
      </c>
      <c r="T783" s="90">
        <v>0.0</v>
      </c>
      <c r="U783" s="90">
        <v>0.0</v>
      </c>
      <c r="V783" s="90">
        <v>0.0</v>
      </c>
      <c r="W783" s="90">
        <v>0.0</v>
      </c>
      <c r="X783" s="86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>
      <c r="A784" s="90"/>
      <c r="B784" s="90" t="s">
        <v>1664</v>
      </c>
      <c r="C784" s="90"/>
      <c r="D784" s="90"/>
      <c r="E784" s="86"/>
      <c r="F784" s="85" t="s">
        <v>18</v>
      </c>
      <c r="G784" s="179">
        <v>32536.0</v>
      </c>
      <c r="H784" s="86"/>
      <c r="I784" s="109"/>
      <c r="J784" s="86"/>
      <c r="K784" s="86"/>
      <c r="L784" s="90">
        <v>0.0</v>
      </c>
      <c r="M784" s="90">
        <v>0.0</v>
      </c>
      <c r="N784" s="90">
        <v>0.0</v>
      </c>
      <c r="O784" s="90">
        <v>0.0</v>
      </c>
      <c r="P784" s="90">
        <v>0.0</v>
      </c>
      <c r="Q784" s="90">
        <v>0.0</v>
      </c>
      <c r="R784" s="90">
        <v>0.0</v>
      </c>
      <c r="S784" s="90">
        <v>0.0</v>
      </c>
      <c r="T784" s="90">
        <v>0.0</v>
      </c>
      <c r="U784" s="90">
        <v>0.0</v>
      </c>
      <c r="V784" s="90">
        <v>0.0</v>
      </c>
      <c r="W784" s="90">
        <v>0.0</v>
      </c>
      <c r="X784" s="86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>
      <c r="A785" s="90"/>
      <c r="B785" s="90" t="s">
        <v>1265</v>
      </c>
      <c r="C785" s="90"/>
      <c r="D785" s="90"/>
      <c r="E785" s="86"/>
      <c r="F785" s="85" t="s">
        <v>19</v>
      </c>
      <c r="G785" s="179">
        <v>34011.0</v>
      </c>
      <c r="H785" s="86"/>
      <c r="I785" s="109"/>
      <c r="J785" s="86"/>
      <c r="K785" s="86"/>
      <c r="L785" s="90">
        <v>0.0</v>
      </c>
      <c r="M785" s="90">
        <v>0.0</v>
      </c>
      <c r="N785" s="90">
        <v>0.0</v>
      </c>
      <c r="O785" s="90">
        <v>0.0</v>
      </c>
      <c r="P785" s="90">
        <v>0.0</v>
      </c>
      <c r="Q785" s="90">
        <v>0.0</v>
      </c>
      <c r="R785" s="90">
        <v>0.0</v>
      </c>
      <c r="S785" s="90">
        <v>0.0</v>
      </c>
      <c r="T785" s="90">
        <v>0.0</v>
      </c>
      <c r="U785" s="90">
        <v>0.0</v>
      </c>
      <c r="V785" s="90">
        <v>0.0</v>
      </c>
      <c r="W785" s="90">
        <v>0.0</v>
      </c>
      <c r="X785" s="86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>
      <c r="A786" s="90"/>
      <c r="B786" s="90" t="s">
        <v>1665</v>
      </c>
      <c r="C786" s="90"/>
      <c r="D786" s="90"/>
      <c r="E786" s="86"/>
      <c r="F786" s="85" t="s">
        <v>18</v>
      </c>
      <c r="G786" s="179">
        <v>30042.0</v>
      </c>
      <c r="H786" s="86"/>
      <c r="I786" s="109"/>
      <c r="J786" s="86"/>
      <c r="K786" s="86"/>
      <c r="L786" s="90">
        <v>0.0</v>
      </c>
      <c r="M786" s="90">
        <v>0.0</v>
      </c>
      <c r="N786" s="90">
        <v>0.0</v>
      </c>
      <c r="O786" s="90">
        <v>0.0</v>
      </c>
      <c r="P786" s="90">
        <v>0.0</v>
      </c>
      <c r="Q786" s="90">
        <v>0.0</v>
      </c>
      <c r="R786" s="90">
        <v>0.0</v>
      </c>
      <c r="S786" s="90">
        <v>0.0</v>
      </c>
      <c r="T786" s="90">
        <v>0.0</v>
      </c>
      <c r="U786" s="90">
        <v>0.0</v>
      </c>
      <c r="V786" s="90">
        <v>0.0</v>
      </c>
      <c r="W786" s="90">
        <v>0.0</v>
      </c>
      <c r="X786" s="86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>
      <c r="A787" s="90"/>
      <c r="B787" s="90" t="s">
        <v>1666</v>
      </c>
      <c r="C787" s="90"/>
      <c r="D787" s="90"/>
      <c r="E787" s="86"/>
      <c r="F787" s="85" t="s">
        <v>19</v>
      </c>
      <c r="G787" s="179">
        <v>30807.0</v>
      </c>
      <c r="H787" s="86"/>
      <c r="I787" s="109"/>
      <c r="J787" s="86"/>
      <c r="K787" s="86"/>
      <c r="L787" s="90">
        <v>0.0</v>
      </c>
      <c r="M787" s="90">
        <v>0.0</v>
      </c>
      <c r="N787" s="90">
        <v>0.0</v>
      </c>
      <c r="O787" s="90">
        <v>0.0</v>
      </c>
      <c r="P787" s="90">
        <v>0.0</v>
      </c>
      <c r="Q787" s="90">
        <v>0.0</v>
      </c>
      <c r="R787" s="90">
        <v>0.0</v>
      </c>
      <c r="S787" s="90">
        <v>0.0</v>
      </c>
      <c r="T787" s="90">
        <v>0.0</v>
      </c>
      <c r="U787" s="90">
        <v>0.0</v>
      </c>
      <c r="V787" s="90">
        <v>0.0</v>
      </c>
      <c r="W787" s="90">
        <v>0.0</v>
      </c>
      <c r="X787" s="86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>
      <c r="A788" s="90"/>
      <c r="B788" s="90" t="s">
        <v>1551</v>
      </c>
      <c r="C788" s="90"/>
      <c r="D788" s="90"/>
      <c r="E788" s="86"/>
      <c r="F788" s="85" t="s">
        <v>18</v>
      </c>
      <c r="G788" s="179">
        <v>29791.0</v>
      </c>
      <c r="H788" s="86"/>
      <c r="I788" s="109"/>
      <c r="J788" s="86"/>
      <c r="K788" s="86"/>
      <c r="L788" s="90">
        <v>0.0</v>
      </c>
      <c r="M788" s="90">
        <v>0.0</v>
      </c>
      <c r="N788" s="90">
        <v>0.0</v>
      </c>
      <c r="O788" s="90">
        <v>0.0</v>
      </c>
      <c r="P788" s="90">
        <v>0.0</v>
      </c>
      <c r="Q788" s="90">
        <v>0.0</v>
      </c>
      <c r="R788" s="90">
        <v>0.0</v>
      </c>
      <c r="S788" s="90">
        <v>0.0</v>
      </c>
      <c r="T788" s="90">
        <v>0.0</v>
      </c>
      <c r="U788" s="90">
        <v>0.0</v>
      </c>
      <c r="V788" s="90">
        <v>0.0</v>
      </c>
      <c r="W788" s="90">
        <v>0.0</v>
      </c>
      <c r="X788" s="86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>
      <c r="A789" s="90"/>
      <c r="B789" s="90" t="s">
        <v>1552</v>
      </c>
      <c r="C789" s="90"/>
      <c r="D789" s="90"/>
      <c r="E789" s="86"/>
      <c r="F789" s="85" t="s">
        <v>19</v>
      </c>
      <c r="G789" s="179">
        <v>31358.0</v>
      </c>
      <c r="H789" s="86"/>
      <c r="I789" s="109"/>
      <c r="J789" s="86"/>
      <c r="K789" s="86"/>
      <c r="L789" s="90">
        <v>0.0</v>
      </c>
      <c r="M789" s="90">
        <v>0.0</v>
      </c>
      <c r="N789" s="90">
        <v>0.0</v>
      </c>
      <c r="O789" s="90">
        <v>0.0</v>
      </c>
      <c r="P789" s="90">
        <v>0.0</v>
      </c>
      <c r="Q789" s="90">
        <v>0.0</v>
      </c>
      <c r="R789" s="90">
        <v>0.0</v>
      </c>
      <c r="S789" s="90">
        <v>0.0</v>
      </c>
      <c r="T789" s="90">
        <v>0.0</v>
      </c>
      <c r="U789" s="90">
        <v>0.0</v>
      </c>
      <c r="V789" s="90">
        <v>0.0</v>
      </c>
      <c r="W789" s="90">
        <v>0.0</v>
      </c>
      <c r="X789" s="86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>
      <c r="A790" s="90"/>
      <c r="B790" s="90" t="s">
        <v>1667</v>
      </c>
      <c r="C790" s="90"/>
      <c r="D790" s="90"/>
      <c r="E790" s="86"/>
      <c r="F790" s="85" t="s">
        <v>18</v>
      </c>
      <c r="G790" s="178">
        <v>35423.0</v>
      </c>
      <c r="H790" s="86"/>
      <c r="I790" s="109"/>
      <c r="J790" s="86"/>
      <c r="K790" s="86"/>
      <c r="L790" s="90">
        <v>0.0</v>
      </c>
      <c r="M790" s="90">
        <v>0.0</v>
      </c>
      <c r="N790" s="90">
        <v>0.0</v>
      </c>
      <c r="O790" s="90">
        <v>0.0</v>
      </c>
      <c r="P790" s="90">
        <v>0.0</v>
      </c>
      <c r="Q790" s="90">
        <v>0.0</v>
      </c>
      <c r="R790" s="90">
        <v>0.0</v>
      </c>
      <c r="S790" s="90">
        <v>0.0</v>
      </c>
      <c r="T790" s="90">
        <v>0.0</v>
      </c>
      <c r="U790" s="90">
        <v>0.0</v>
      </c>
      <c r="V790" s="90">
        <v>0.0</v>
      </c>
      <c r="W790" s="90">
        <v>0.0</v>
      </c>
      <c r="X790" s="86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>
      <c r="A791" s="90"/>
      <c r="B791" s="90" t="s">
        <v>1668</v>
      </c>
      <c r="C791" s="90"/>
      <c r="D791" s="90"/>
      <c r="E791" s="86"/>
      <c r="F791" s="85" t="s">
        <v>19</v>
      </c>
      <c r="G791" s="179">
        <v>35460.0</v>
      </c>
      <c r="H791" s="86"/>
      <c r="I791" s="109"/>
      <c r="J791" s="86"/>
      <c r="K791" s="86"/>
      <c r="L791" s="90">
        <v>0.0</v>
      </c>
      <c r="M791" s="90">
        <v>0.0</v>
      </c>
      <c r="N791" s="90">
        <v>0.0</v>
      </c>
      <c r="O791" s="90">
        <v>0.0</v>
      </c>
      <c r="P791" s="90">
        <v>0.0</v>
      </c>
      <c r="Q791" s="90">
        <v>0.0</v>
      </c>
      <c r="R791" s="90">
        <v>0.0</v>
      </c>
      <c r="S791" s="90">
        <v>0.0</v>
      </c>
      <c r="T791" s="90">
        <v>0.0</v>
      </c>
      <c r="U791" s="90">
        <v>0.0</v>
      </c>
      <c r="V791" s="90">
        <v>0.0</v>
      </c>
      <c r="W791" s="90">
        <v>0.0</v>
      </c>
      <c r="X791" s="86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>
      <c r="A792" s="90"/>
      <c r="B792" s="90" t="s">
        <v>1041</v>
      </c>
      <c r="C792" s="90"/>
      <c r="D792" s="90"/>
      <c r="E792" s="86"/>
      <c r="F792" s="85" t="s">
        <v>18</v>
      </c>
      <c r="G792" s="179">
        <v>32237.0</v>
      </c>
      <c r="H792" s="86"/>
      <c r="I792" s="109"/>
      <c r="J792" s="86"/>
      <c r="K792" s="86"/>
      <c r="L792" s="90">
        <v>0.0</v>
      </c>
      <c r="M792" s="90">
        <v>0.0</v>
      </c>
      <c r="N792" s="90">
        <v>0.0</v>
      </c>
      <c r="O792" s="90">
        <v>0.0</v>
      </c>
      <c r="P792" s="90">
        <v>0.0</v>
      </c>
      <c r="Q792" s="90">
        <v>0.0</v>
      </c>
      <c r="R792" s="90">
        <v>0.0</v>
      </c>
      <c r="S792" s="90">
        <v>0.0</v>
      </c>
      <c r="T792" s="90">
        <v>0.0</v>
      </c>
      <c r="U792" s="90">
        <v>0.0</v>
      </c>
      <c r="V792" s="90">
        <v>0.0</v>
      </c>
      <c r="W792" s="90">
        <v>0.0</v>
      </c>
      <c r="X792" s="86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>
      <c r="A793" s="90"/>
      <c r="B793" s="90" t="s">
        <v>1271</v>
      </c>
      <c r="C793" s="90"/>
      <c r="D793" s="90"/>
      <c r="E793" s="86"/>
      <c r="F793" s="85" t="s">
        <v>19</v>
      </c>
      <c r="G793" s="179">
        <v>34125.0</v>
      </c>
      <c r="H793" s="86"/>
      <c r="I793" s="109"/>
      <c r="J793" s="86"/>
      <c r="K793" s="86"/>
      <c r="L793" s="90">
        <v>0.0</v>
      </c>
      <c r="M793" s="90">
        <v>0.0</v>
      </c>
      <c r="N793" s="90">
        <v>0.0</v>
      </c>
      <c r="O793" s="90">
        <v>0.0</v>
      </c>
      <c r="P793" s="90">
        <v>0.0</v>
      </c>
      <c r="Q793" s="90">
        <v>0.0</v>
      </c>
      <c r="R793" s="90">
        <v>0.0</v>
      </c>
      <c r="S793" s="90">
        <v>0.0</v>
      </c>
      <c r="T793" s="90">
        <v>0.0</v>
      </c>
      <c r="U793" s="90">
        <v>0.0</v>
      </c>
      <c r="V793" s="90">
        <v>0.0</v>
      </c>
      <c r="W793" s="90">
        <v>0.0</v>
      </c>
      <c r="X793" s="86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>
      <c r="A794" s="90"/>
      <c r="B794" s="90" t="s">
        <v>1555</v>
      </c>
      <c r="C794" s="90"/>
      <c r="D794" s="90"/>
      <c r="E794" s="86"/>
      <c r="F794" s="85" t="s">
        <v>18</v>
      </c>
      <c r="G794" s="179">
        <v>34087.0</v>
      </c>
      <c r="H794" s="86"/>
      <c r="I794" s="109"/>
      <c r="J794" s="86"/>
      <c r="K794" s="86"/>
      <c r="L794" s="90">
        <v>0.0</v>
      </c>
      <c r="M794" s="90">
        <v>0.0</v>
      </c>
      <c r="N794" s="90">
        <v>0.0</v>
      </c>
      <c r="O794" s="90">
        <v>0.0</v>
      </c>
      <c r="P794" s="90">
        <v>0.0</v>
      </c>
      <c r="Q794" s="90">
        <v>0.0</v>
      </c>
      <c r="R794" s="90">
        <v>0.0</v>
      </c>
      <c r="S794" s="90">
        <v>0.0</v>
      </c>
      <c r="T794" s="90">
        <v>0.0</v>
      </c>
      <c r="U794" s="90">
        <v>0.0</v>
      </c>
      <c r="V794" s="90">
        <v>0.0</v>
      </c>
      <c r="W794" s="90">
        <v>0.0</v>
      </c>
      <c r="X794" s="86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>
      <c r="A795" s="90"/>
      <c r="B795" s="90" t="s">
        <v>1556</v>
      </c>
      <c r="C795" s="90"/>
      <c r="D795" s="90"/>
      <c r="E795" s="86"/>
      <c r="F795" s="85" t="s">
        <v>19</v>
      </c>
      <c r="G795" s="179">
        <v>34708.0</v>
      </c>
      <c r="H795" s="86"/>
      <c r="I795" s="109"/>
      <c r="J795" s="86"/>
      <c r="K795" s="86"/>
      <c r="L795" s="90">
        <v>0.0</v>
      </c>
      <c r="M795" s="90">
        <v>0.0</v>
      </c>
      <c r="N795" s="90">
        <v>0.0</v>
      </c>
      <c r="O795" s="90">
        <v>0.0</v>
      </c>
      <c r="P795" s="90">
        <v>0.0</v>
      </c>
      <c r="Q795" s="90">
        <v>0.0</v>
      </c>
      <c r="R795" s="90">
        <v>0.0</v>
      </c>
      <c r="S795" s="90">
        <v>0.0</v>
      </c>
      <c r="T795" s="90">
        <v>0.0</v>
      </c>
      <c r="U795" s="90">
        <v>0.0</v>
      </c>
      <c r="V795" s="90">
        <v>0.0</v>
      </c>
      <c r="W795" s="90">
        <v>0.0</v>
      </c>
      <c r="X795" s="86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>
      <c r="A796" s="90"/>
      <c r="B796" s="90" t="s">
        <v>1279</v>
      </c>
      <c r="C796" s="90"/>
      <c r="D796" s="90"/>
      <c r="E796" s="86"/>
      <c r="F796" s="85" t="s">
        <v>18</v>
      </c>
      <c r="G796" s="178">
        <v>31370.0</v>
      </c>
      <c r="H796" s="86"/>
      <c r="I796" s="109"/>
      <c r="J796" s="86"/>
      <c r="K796" s="86"/>
      <c r="L796" s="90">
        <v>0.0</v>
      </c>
      <c r="M796" s="90">
        <v>0.0</v>
      </c>
      <c r="N796" s="90">
        <v>0.0</v>
      </c>
      <c r="O796" s="90">
        <v>0.0</v>
      </c>
      <c r="P796" s="90">
        <v>0.0</v>
      </c>
      <c r="Q796" s="90">
        <v>0.0</v>
      </c>
      <c r="R796" s="90">
        <v>0.0</v>
      </c>
      <c r="S796" s="90">
        <v>0.0</v>
      </c>
      <c r="T796" s="90">
        <v>0.0</v>
      </c>
      <c r="U796" s="90">
        <v>0.0</v>
      </c>
      <c r="V796" s="90">
        <v>0.0</v>
      </c>
      <c r="W796" s="90">
        <v>0.0</v>
      </c>
      <c r="X796" s="86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>
      <c r="A797" s="90"/>
      <c r="B797" s="90" t="s">
        <v>1669</v>
      </c>
      <c r="C797" s="90"/>
      <c r="D797" s="90"/>
      <c r="E797" s="86"/>
      <c r="F797" s="85" t="s">
        <v>19</v>
      </c>
      <c r="G797" s="178">
        <v>31708.0</v>
      </c>
      <c r="H797" s="86"/>
      <c r="I797" s="109"/>
      <c r="J797" s="86"/>
      <c r="K797" s="86"/>
      <c r="L797" s="90">
        <v>0.0</v>
      </c>
      <c r="M797" s="90">
        <v>0.0</v>
      </c>
      <c r="N797" s="90">
        <v>0.0</v>
      </c>
      <c r="O797" s="90">
        <v>0.0</v>
      </c>
      <c r="P797" s="90">
        <v>0.0</v>
      </c>
      <c r="Q797" s="90">
        <v>0.0</v>
      </c>
      <c r="R797" s="90">
        <v>0.0</v>
      </c>
      <c r="S797" s="90">
        <v>0.0</v>
      </c>
      <c r="T797" s="90">
        <v>0.0</v>
      </c>
      <c r="U797" s="90">
        <v>0.0</v>
      </c>
      <c r="V797" s="90">
        <v>0.0</v>
      </c>
      <c r="W797" s="90">
        <v>0.0</v>
      </c>
      <c r="X797" s="86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>
      <c r="A798" s="90"/>
      <c r="B798" s="90" t="s">
        <v>1568</v>
      </c>
      <c r="C798" s="90"/>
      <c r="D798" s="90"/>
      <c r="E798" s="86"/>
      <c r="F798" s="85" t="s">
        <v>18</v>
      </c>
      <c r="G798" s="179">
        <v>29966.0</v>
      </c>
      <c r="H798" s="86"/>
      <c r="I798" s="109"/>
      <c r="J798" s="86"/>
      <c r="K798" s="86"/>
      <c r="L798" s="90">
        <v>0.0</v>
      </c>
      <c r="M798" s="90">
        <v>0.0</v>
      </c>
      <c r="N798" s="90">
        <v>0.0</v>
      </c>
      <c r="O798" s="90">
        <v>0.0</v>
      </c>
      <c r="P798" s="90">
        <v>0.0</v>
      </c>
      <c r="Q798" s="90">
        <v>0.0</v>
      </c>
      <c r="R798" s="90">
        <v>0.0</v>
      </c>
      <c r="S798" s="90">
        <v>0.0</v>
      </c>
      <c r="T798" s="90">
        <v>0.0</v>
      </c>
      <c r="U798" s="90">
        <v>0.0</v>
      </c>
      <c r="V798" s="90">
        <v>0.0</v>
      </c>
      <c r="W798" s="90">
        <v>0.0</v>
      </c>
      <c r="X798" s="86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>
      <c r="A799" s="90"/>
      <c r="B799" s="90" t="s">
        <v>1670</v>
      </c>
      <c r="C799" s="90"/>
      <c r="D799" s="90"/>
      <c r="E799" s="86"/>
      <c r="F799" s="85" t="s">
        <v>19</v>
      </c>
      <c r="G799" s="179">
        <v>32769.0</v>
      </c>
      <c r="H799" s="86"/>
      <c r="I799" s="109"/>
      <c r="J799" s="86"/>
      <c r="K799" s="86"/>
      <c r="L799" s="90">
        <v>0.0</v>
      </c>
      <c r="M799" s="90">
        <v>0.0</v>
      </c>
      <c r="N799" s="90">
        <v>0.0</v>
      </c>
      <c r="O799" s="90">
        <v>0.0</v>
      </c>
      <c r="P799" s="90">
        <v>0.0</v>
      </c>
      <c r="Q799" s="90">
        <v>0.0</v>
      </c>
      <c r="R799" s="90">
        <v>0.0</v>
      </c>
      <c r="S799" s="90">
        <v>0.0</v>
      </c>
      <c r="T799" s="90">
        <v>0.0</v>
      </c>
      <c r="U799" s="90">
        <v>0.0</v>
      </c>
      <c r="V799" s="90">
        <v>0.0</v>
      </c>
      <c r="W799" s="90">
        <v>0.0</v>
      </c>
      <c r="X799" s="86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>
      <c r="A800" s="90"/>
      <c r="B800" s="90" t="s">
        <v>1671</v>
      </c>
      <c r="C800" s="90"/>
      <c r="D800" s="90"/>
      <c r="E800" s="86"/>
      <c r="F800" s="85" t="s">
        <v>18</v>
      </c>
      <c r="G800" s="179">
        <v>26162.0</v>
      </c>
      <c r="H800" s="86"/>
      <c r="I800" s="109"/>
      <c r="J800" s="86"/>
      <c r="K800" s="86"/>
      <c r="L800" s="90">
        <v>0.0</v>
      </c>
      <c r="M800" s="90">
        <v>0.0</v>
      </c>
      <c r="N800" s="90">
        <v>0.0</v>
      </c>
      <c r="O800" s="90">
        <v>0.0</v>
      </c>
      <c r="P800" s="90">
        <v>0.0</v>
      </c>
      <c r="Q800" s="90">
        <v>0.0</v>
      </c>
      <c r="R800" s="90">
        <v>0.0</v>
      </c>
      <c r="S800" s="90">
        <v>0.0</v>
      </c>
      <c r="T800" s="90">
        <v>0.0</v>
      </c>
      <c r="U800" s="90">
        <v>0.0</v>
      </c>
      <c r="V800" s="90">
        <v>0.0</v>
      </c>
      <c r="W800" s="90">
        <v>0.0</v>
      </c>
      <c r="X800" s="86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>
      <c r="A801" s="90"/>
      <c r="B801" s="90" t="s">
        <v>1330</v>
      </c>
      <c r="C801" s="90"/>
      <c r="D801" s="90"/>
      <c r="E801" s="86"/>
      <c r="F801" s="85" t="s">
        <v>19</v>
      </c>
      <c r="G801" s="179">
        <v>26761.0</v>
      </c>
      <c r="H801" s="86"/>
      <c r="I801" s="109"/>
      <c r="J801" s="86"/>
      <c r="K801" s="86"/>
      <c r="L801" s="90">
        <v>0.0</v>
      </c>
      <c r="M801" s="90">
        <v>0.0</v>
      </c>
      <c r="N801" s="90">
        <v>0.0</v>
      </c>
      <c r="O801" s="90">
        <v>0.0</v>
      </c>
      <c r="P801" s="90">
        <v>0.0</v>
      </c>
      <c r="Q801" s="90">
        <v>0.0</v>
      </c>
      <c r="R801" s="90">
        <v>0.0</v>
      </c>
      <c r="S801" s="90">
        <v>0.0</v>
      </c>
      <c r="T801" s="90">
        <v>0.0</v>
      </c>
      <c r="U801" s="90">
        <v>0.0</v>
      </c>
      <c r="V801" s="90">
        <v>0.0</v>
      </c>
      <c r="W801" s="90">
        <v>0.0</v>
      </c>
      <c r="X801" s="86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>
      <c r="A802" s="90"/>
      <c r="B802" s="90" t="s">
        <v>1573</v>
      </c>
      <c r="C802" s="90"/>
      <c r="D802" s="90"/>
      <c r="E802" s="86"/>
      <c r="F802" s="85" t="s">
        <v>18</v>
      </c>
      <c r="G802" s="179">
        <v>27395.0</v>
      </c>
      <c r="H802" s="86"/>
      <c r="I802" s="109"/>
      <c r="J802" s="86"/>
      <c r="K802" s="86"/>
      <c r="L802" s="90">
        <v>0.0</v>
      </c>
      <c r="M802" s="90">
        <v>0.0</v>
      </c>
      <c r="N802" s="90">
        <v>0.0</v>
      </c>
      <c r="O802" s="90">
        <v>0.0</v>
      </c>
      <c r="P802" s="90">
        <v>0.0</v>
      </c>
      <c r="Q802" s="90">
        <v>0.0</v>
      </c>
      <c r="R802" s="90">
        <v>0.0</v>
      </c>
      <c r="S802" s="90">
        <v>0.0</v>
      </c>
      <c r="T802" s="90">
        <v>0.0</v>
      </c>
      <c r="U802" s="90">
        <v>0.0</v>
      </c>
      <c r="V802" s="90">
        <v>0.0</v>
      </c>
      <c r="W802" s="90">
        <v>0.0</v>
      </c>
      <c r="X802" s="86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>
      <c r="A803" s="90"/>
      <c r="B803" s="90" t="s">
        <v>1574</v>
      </c>
      <c r="C803" s="90"/>
      <c r="D803" s="90"/>
      <c r="E803" s="86"/>
      <c r="F803" s="85" t="s">
        <v>19</v>
      </c>
      <c r="G803" s="179">
        <v>28562.0</v>
      </c>
      <c r="H803" s="86"/>
      <c r="I803" s="109"/>
      <c r="J803" s="86"/>
      <c r="K803" s="86"/>
      <c r="L803" s="90">
        <v>0.0</v>
      </c>
      <c r="M803" s="90">
        <v>0.0</v>
      </c>
      <c r="N803" s="90">
        <v>0.0</v>
      </c>
      <c r="O803" s="90">
        <v>0.0</v>
      </c>
      <c r="P803" s="90">
        <v>0.0</v>
      </c>
      <c r="Q803" s="90">
        <v>0.0</v>
      </c>
      <c r="R803" s="90">
        <v>0.0</v>
      </c>
      <c r="S803" s="90">
        <v>0.0</v>
      </c>
      <c r="T803" s="90">
        <v>0.0</v>
      </c>
      <c r="U803" s="90">
        <v>0.0</v>
      </c>
      <c r="V803" s="90">
        <v>0.0</v>
      </c>
      <c r="W803" s="90">
        <v>0.0</v>
      </c>
      <c r="X803" s="86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>
      <c r="A804" s="90"/>
      <c r="B804" s="90" t="s">
        <v>1576</v>
      </c>
      <c r="C804" s="90"/>
      <c r="D804" s="90"/>
      <c r="E804" s="86"/>
      <c r="F804" s="85" t="s">
        <v>18</v>
      </c>
      <c r="G804" s="178">
        <v>29574.0</v>
      </c>
      <c r="H804" s="86"/>
      <c r="I804" s="109"/>
      <c r="J804" s="86"/>
      <c r="K804" s="86"/>
      <c r="L804" s="90">
        <v>0.0</v>
      </c>
      <c r="M804" s="90">
        <v>0.0</v>
      </c>
      <c r="N804" s="90">
        <v>0.0</v>
      </c>
      <c r="O804" s="90">
        <v>0.0</v>
      </c>
      <c r="P804" s="90">
        <v>0.0</v>
      </c>
      <c r="Q804" s="90">
        <v>0.0</v>
      </c>
      <c r="R804" s="90">
        <v>0.0</v>
      </c>
      <c r="S804" s="90">
        <v>0.0</v>
      </c>
      <c r="T804" s="90">
        <v>0.0</v>
      </c>
      <c r="U804" s="90">
        <v>0.0</v>
      </c>
      <c r="V804" s="90">
        <v>0.0</v>
      </c>
      <c r="W804" s="90">
        <v>0.0</v>
      </c>
      <c r="X804" s="86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>
      <c r="A805" s="90"/>
      <c r="B805" s="90" t="s">
        <v>1577</v>
      </c>
      <c r="C805" s="90"/>
      <c r="D805" s="90"/>
      <c r="E805" s="86"/>
      <c r="F805" s="85" t="s">
        <v>19</v>
      </c>
      <c r="G805" s="179">
        <v>30538.0</v>
      </c>
      <c r="H805" s="86"/>
      <c r="I805" s="109"/>
      <c r="J805" s="86"/>
      <c r="K805" s="86"/>
      <c r="L805" s="90">
        <v>0.0</v>
      </c>
      <c r="M805" s="90">
        <v>0.0</v>
      </c>
      <c r="N805" s="90">
        <v>0.0</v>
      </c>
      <c r="O805" s="90">
        <v>0.0</v>
      </c>
      <c r="P805" s="90">
        <v>0.0</v>
      </c>
      <c r="Q805" s="90">
        <v>0.0</v>
      </c>
      <c r="R805" s="90">
        <v>0.0</v>
      </c>
      <c r="S805" s="90">
        <v>0.0</v>
      </c>
      <c r="T805" s="90">
        <v>0.0</v>
      </c>
      <c r="U805" s="90">
        <v>0.0</v>
      </c>
      <c r="V805" s="90">
        <v>0.0</v>
      </c>
      <c r="W805" s="90">
        <v>0.0</v>
      </c>
      <c r="X805" s="86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>
      <c r="A806" s="90"/>
      <c r="B806" s="90" t="s">
        <v>1579</v>
      </c>
      <c r="C806" s="90"/>
      <c r="D806" s="90"/>
      <c r="E806" s="86"/>
      <c r="F806" s="85" t="s">
        <v>18</v>
      </c>
      <c r="G806" s="179">
        <v>27242.0</v>
      </c>
      <c r="H806" s="86"/>
      <c r="I806" s="109"/>
      <c r="J806" s="86"/>
      <c r="K806" s="86"/>
      <c r="L806" s="90">
        <v>0.0</v>
      </c>
      <c r="M806" s="90">
        <v>0.0</v>
      </c>
      <c r="N806" s="90">
        <v>0.0</v>
      </c>
      <c r="O806" s="90">
        <v>0.0</v>
      </c>
      <c r="P806" s="90">
        <v>0.0</v>
      </c>
      <c r="Q806" s="90">
        <v>0.0</v>
      </c>
      <c r="R806" s="90">
        <v>0.0</v>
      </c>
      <c r="S806" s="90">
        <v>0.0</v>
      </c>
      <c r="T806" s="90">
        <v>0.0</v>
      </c>
      <c r="U806" s="90">
        <v>0.0</v>
      </c>
      <c r="V806" s="90">
        <v>0.0</v>
      </c>
      <c r="W806" s="90">
        <v>0.0</v>
      </c>
      <c r="X806" s="86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>
      <c r="A807" s="90"/>
      <c r="B807" s="90" t="s">
        <v>1672</v>
      </c>
      <c r="C807" s="90"/>
      <c r="D807" s="90"/>
      <c r="E807" s="86"/>
      <c r="F807" s="85" t="s">
        <v>19</v>
      </c>
      <c r="G807" s="179">
        <v>28865.0</v>
      </c>
      <c r="H807" s="86"/>
      <c r="I807" s="109"/>
      <c r="J807" s="86"/>
      <c r="K807" s="86"/>
      <c r="L807" s="90">
        <v>0.0</v>
      </c>
      <c r="M807" s="90">
        <v>0.0</v>
      </c>
      <c r="N807" s="90">
        <v>0.0</v>
      </c>
      <c r="O807" s="90">
        <v>0.0</v>
      </c>
      <c r="P807" s="90">
        <v>0.0</v>
      </c>
      <c r="Q807" s="90">
        <v>0.0</v>
      </c>
      <c r="R807" s="90">
        <v>0.0</v>
      </c>
      <c r="S807" s="90">
        <v>0.0</v>
      </c>
      <c r="T807" s="90">
        <v>0.0</v>
      </c>
      <c r="U807" s="90">
        <v>0.0</v>
      </c>
      <c r="V807" s="90">
        <v>0.0</v>
      </c>
      <c r="W807" s="90">
        <v>0.0</v>
      </c>
      <c r="X807" s="86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>
      <c r="A808" s="90"/>
      <c r="B808" s="90" t="s">
        <v>1581</v>
      </c>
      <c r="C808" s="90"/>
      <c r="D808" s="90"/>
      <c r="E808" s="86"/>
      <c r="F808" s="85" t="s">
        <v>18</v>
      </c>
      <c r="G808" s="179">
        <v>30410.0</v>
      </c>
      <c r="H808" s="86"/>
      <c r="I808" s="109"/>
      <c r="J808" s="86"/>
      <c r="K808" s="86"/>
      <c r="L808" s="90">
        <v>0.0</v>
      </c>
      <c r="M808" s="90">
        <v>0.0</v>
      </c>
      <c r="N808" s="90">
        <v>0.0</v>
      </c>
      <c r="O808" s="90">
        <v>0.0</v>
      </c>
      <c r="P808" s="90">
        <v>0.0</v>
      </c>
      <c r="Q808" s="90">
        <v>0.0</v>
      </c>
      <c r="R808" s="90">
        <v>0.0</v>
      </c>
      <c r="S808" s="90">
        <v>0.0</v>
      </c>
      <c r="T808" s="90">
        <v>0.0</v>
      </c>
      <c r="U808" s="90">
        <v>0.0</v>
      </c>
      <c r="V808" s="90">
        <v>0.0</v>
      </c>
      <c r="W808" s="90">
        <v>0.0</v>
      </c>
      <c r="X808" s="86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>
      <c r="A809" s="90"/>
      <c r="B809" s="90" t="s">
        <v>1582</v>
      </c>
      <c r="C809" s="90"/>
      <c r="D809" s="90"/>
      <c r="E809" s="86"/>
      <c r="F809" s="85" t="s">
        <v>19</v>
      </c>
      <c r="G809" s="179">
        <v>31461.0</v>
      </c>
      <c r="H809" s="86"/>
      <c r="I809" s="109"/>
      <c r="J809" s="86"/>
      <c r="K809" s="86"/>
      <c r="L809" s="90">
        <v>0.0</v>
      </c>
      <c r="M809" s="90">
        <v>0.0</v>
      </c>
      <c r="N809" s="90">
        <v>0.0</v>
      </c>
      <c r="O809" s="90">
        <v>0.0</v>
      </c>
      <c r="P809" s="90">
        <v>0.0</v>
      </c>
      <c r="Q809" s="90">
        <v>0.0</v>
      </c>
      <c r="R809" s="90">
        <v>0.0</v>
      </c>
      <c r="S809" s="90">
        <v>0.0</v>
      </c>
      <c r="T809" s="90">
        <v>0.0</v>
      </c>
      <c r="U809" s="90">
        <v>0.0</v>
      </c>
      <c r="V809" s="90">
        <v>0.0</v>
      </c>
      <c r="W809" s="90">
        <v>0.0</v>
      </c>
      <c r="X809" s="86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>
      <c r="A810" s="90"/>
      <c r="B810" s="90" t="s">
        <v>1673</v>
      </c>
      <c r="C810" s="90"/>
      <c r="D810" s="90"/>
      <c r="E810" s="86"/>
      <c r="F810" s="85" t="s">
        <v>18</v>
      </c>
      <c r="G810" s="178">
        <v>33930.0</v>
      </c>
      <c r="H810" s="86"/>
      <c r="I810" s="109"/>
      <c r="J810" s="86"/>
      <c r="K810" s="86"/>
      <c r="L810" s="90">
        <v>0.0</v>
      </c>
      <c r="M810" s="90">
        <v>0.0</v>
      </c>
      <c r="N810" s="90">
        <v>0.0</v>
      </c>
      <c r="O810" s="90">
        <v>0.0</v>
      </c>
      <c r="P810" s="90">
        <v>0.0</v>
      </c>
      <c r="Q810" s="90">
        <v>0.0</v>
      </c>
      <c r="R810" s="90">
        <v>0.0</v>
      </c>
      <c r="S810" s="90">
        <v>0.0</v>
      </c>
      <c r="T810" s="90">
        <v>0.0</v>
      </c>
      <c r="U810" s="90">
        <v>0.0</v>
      </c>
      <c r="V810" s="90">
        <v>0.0</v>
      </c>
      <c r="W810" s="90">
        <v>0.0</v>
      </c>
      <c r="X810" s="86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>
      <c r="A811" s="90"/>
      <c r="B811" s="90" t="s">
        <v>1674</v>
      </c>
      <c r="C811" s="90"/>
      <c r="D811" s="90"/>
      <c r="E811" s="86"/>
      <c r="F811" s="85" t="s">
        <v>19</v>
      </c>
      <c r="G811" s="179">
        <v>32923.0</v>
      </c>
      <c r="H811" s="86"/>
      <c r="I811" s="109"/>
      <c r="J811" s="86"/>
      <c r="K811" s="86"/>
      <c r="L811" s="90">
        <v>0.0</v>
      </c>
      <c r="M811" s="90">
        <v>0.0</v>
      </c>
      <c r="N811" s="90">
        <v>0.0</v>
      </c>
      <c r="O811" s="90">
        <v>0.0</v>
      </c>
      <c r="P811" s="90">
        <v>0.0</v>
      </c>
      <c r="Q811" s="90">
        <v>0.0</v>
      </c>
      <c r="R811" s="90">
        <v>0.0</v>
      </c>
      <c r="S811" s="90">
        <v>0.0</v>
      </c>
      <c r="T811" s="90">
        <v>0.0</v>
      </c>
      <c r="U811" s="90">
        <v>0.0</v>
      </c>
      <c r="V811" s="90">
        <v>0.0</v>
      </c>
      <c r="W811" s="90">
        <v>0.0</v>
      </c>
      <c r="X811" s="86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>
      <c r="A812" s="90"/>
      <c r="B812" s="90" t="s">
        <v>1298</v>
      </c>
      <c r="C812" s="90"/>
      <c r="D812" s="90"/>
      <c r="E812" s="86"/>
      <c r="F812" s="85" t="s">
        <v>18</v>
      </c>
      <c r="G812" s="179">
        <v>28739.0</v>
      </c>
      <c r="H812" s="86"/>
      <c r="I812" s="109"/>
      <c r="J812" s="86"/>
      <c r="K812" s="86"/>
      <c r="L812" s="90">
        <v>0.0</v>
      </c>
      <c r="M812" s="90">
        <v>0.0</v>
      </c>
      <c r="N812" s="90">
        <v>0.0</v>
      </c>
      <c r="O812" s="90">
        <v>0.0</v>
      </c>
      <c r="P812" s="90">
        <v>0.0</v>
      </c>
      <c r="Q812" s="90">
        <v>0.0</v>
      </c>
      <c r="R812" s="90">
        <v>0.0</v>
      </c>
      <c r="S812" s="90">
        <v>0.0</v>
      </c>
      <c r="T812" s="90">
        <v>0.0</v>
      </c>
      <c r="U812" s="90">
        <v>0.0</v>
      </c>
      <c r="V812" s="90">
        <v>0.0</v>
      </c>
      <c r="W812" s="90">
        <v>0.0</v>
      </c>
      <c r="X812" s="86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>
      <c r="A813" s="90"/>
      <c r="B813" s="90" t="s">
        <v>1297</v>
      </c>
      <c r="C813" s="90"/>
      <c r="D813" s="90"/>
      <c r="E813" s="86"/>
      <c r="F813" s="85" t="s">
        <v>19</v>
      </c>
      <c r="G813" s="179">
        <v>29848.0</v>
      </c>
      <c r="H813" s="86"/>
      <c r="I813" s="109"/>
      <c r="J813" s="86"/>
      <c r="K813" s="86"/>
      <c r="L813" s="90">
        <v>0.0</v>
      </c>
      <c r="M813" s="90">
        <v>0.0</v>
      </c>
      <c r="N813" s="90">
        <v>0.0</v>
      </c>
      <c r="O813" s="90">
        <v>0.0</v>
      </c>
      <c r="P813" s="90">
        <v>0.0</v>
      </c>
      <c r="Q813" s="90">
        <v>0.0</v>
      </c>
      <c r="R813" s="90">
        <v>0.0</v>
      </c>
      <c r="S813" s="90">
        <v>0.0</v>
      </c>
      <c r="T813" s="90">
        <v>0.0</v>
      </c>
      <c r="U813" s="90">
        <v>0.0</v>
      </c>
      <c r="V813" s="90">
        <v>0.0</v>
      </c>
      <c r="W813" s="90">
        <v>0.0</v>
      </c>
      <c r="X813" s="86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>
      <c r="A814" s="90"/>
      <c r="B814" s="90" t="s">
        <v>1675</v>
      </c>
      <c r="C814" s="90"/>
      <c r="D814" s="90"/>
      <c r="E814" s="86"/>
      <c r="F814" s="85" t="s">
        <v>18</v>
      </c>
      <c r="G814" s="179">
        <v>30518.0</v>
      </c>
      <c r="H814" s="86"/>
      <c r="I814" s="109"/>
      <c r="J814" s="86"/>
      <c r="K814" s="86"/>
      <c r="L814" s="90">
        <v>0.0</v>
      </c>
      <c r="M814" s="90">
        <v>0.0</v>
      </c>
      <c r="N814" s="90">
        <v>0.0</v>
      </c>
      <c r="O814" s="90">
        <v>0.0</v>
      </c>
      <c r="P814" s="90">
        <v>0.0</v>
      </c>
      <c r="Q814" s="90">
        <v>0.0</v>
      </c>
      <c r="R814" s="90">
        <v>0.0</v>
      </c>
      <c r="S814" s="90">
        <v>0.0</v>
      </c>
      <c r="T814" s="90">
        <v>0.0</v>
      </c>
      <c r="U814" s="90">
        <v>0.0</v>
      </c>
      <c r="V814" s="90">
        <v>0.0</v>
      </c>
      <c r="W814" s="90">
        <v>0.0</v>
      </c>
      <c r="X814" s="86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>
      <c r="A815" s="90"/>
      <c r="B815" s="90" t="s">
        <v>1676</v>
      </c>
      <c r="C815" s="90"/>
      <c r="D815" s="90"/>
      <c r="E815" s="86"/>
      <c r="F815" s="85" t="s">
        <v>19</v>
      </c>
      <c r="G815" s="179">
        <v>30455.0</v>
      </c>
      <c r="H815" s="86"/>
      <c r="I815" s="109"/>
      <c r="J815" s="86"/>
      <c r="K815" s="86"/>
      <c r="L815" s="90">
        <v>0.0</v>
      </c>
      <c r="M815" s="90">
        <v>0.0</v>
      </c>
      <c r="N815" s="90">
        <v>0.0</v>
      </c>
      <c r="O815" s="90">
        <v>0.0</v>
      </c>
      <c r="P815" s="90">
        <v>0.0</v>
      </c>
      <c r="Q815" s="90">
        <v>0.0</v>
      </c>
      <c r="R815" s="90">
        <v>0.0</v>
      </c>
      <c r="S815" s="90">
        <v>0.0</v>
      </c>
      <c r="T815" s="90">
        <v>0.0</v>
      </c>
      <c r="U815" s="90">
        <v>0.0</v>
      </c>
      <c r="V815" s="90">
        <v>0.0</v>
      </c>
      <c r="W815" s="90">
        <v>0.0</v>
      </c>
      <c r="X815" s="86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>
      <c r="A816" s="90"/>
      <c r="B816" s="90" t="s">
        <v>1593</v>
      </c>
      <c r="C816" s="90"/>
      <c r="D816" s="90"/>
      <c r="E816" s="86"/>
      <c r="F816" s="85" t="s">
        <v>18</v>
      </c>
      <c r="G816" s="179">
        <v>29328.0</v>
      </c>
      <c r="H816" s="86"/>
      <c r="I816" s="109"/>
      <c r="J816" s="86"/>
      <c r="K816" s="86"/>
      <c r="L816" s="90">
        <v>0.0</v>
      </c>
      <c r="M816" s="90">
        <v>0.0</v>
      </c>
      <c r="N816" s="90">
        <v>0.0</v>
      </c>
      <c r="O816" s="90">
        <v>0.0</v>
      </c>
      <c r="P816" s="90">
        <v>0.0</v>
      </c>
      <c r="Q816" s="90">
        <v>0.0</v>
      </c>
      <c r="R816" s="90">
        <v>0.0</v>
      </c>
      <c r="S816" s="90">
        <v>0.0</v>
      </c>
      <c r="T816" s="90">
        <v>0.0</v>
      </c>
      <c r="U816" s="90">
        <v>0.0</v>
      </c>
      <c r="V816" s="90">
        <v>0.0</v>
      </c>
      <c r="W816" s="90">
        <v>0.0</v>
      </c>
      <c r="X816" s="86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>
      <c r="A817" s="90"/>
      <c r="B817" s="90" t="s">
        <v>1594</v>
      </c>
      <c r="C817" s="90"/>
      <c r="D817" s="90"/>
      <c r="E817" s="86"/>
      <c r="F817" s="85" t="s">
        <v>19</v>
      </c>
      <c r="G817" s="179">
        <v>30713.0</v>
      </c>
      <c r="H817" s="86"/>
      <c r="I817" s="109"/>
      <c r="J817" s="86"/>
      <c r="K817" s="86"/>
      <c r="L817" s="90">
        <v>0.0</v>
      </c>
      <c r="M817" s="90">
        <v>0.0</v>
      </c>
      <c r="N817" s="90">
        <v>0.0</v>
      </c>
      <c r="O817" s="90">
        <v>0.0</v>
      </c>
      <c r="P817" s="90">
        <v>0.0</v>
      </c>
      <c r="Q817" s="90">
        <v>0.0</v>
      </c>
      <c r="R817" s="90">
        <v>0.0</v>
      </c>
      <c r="S817" s="90">
        <v>0.0</v>
      </c>
      <c r="T817" s="90">
        <v>0.0</v>
      </c>
      <c r="U817" s="90">
        <v>0.0</v>
      </c>
      <c r="V817" s="90">
        <v>0.0</v>
      </c>
      <c r="W817" s="90">
        <v>0.0</v>
      </c>
      <c r="X817" s="86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>
      <c r="A818" s="90"/>
      <c r="B818" s="90" t="s">
        <v>1599</v>
      </c>
      <c r="C818" s="90"/>
      <c r="D818" s="90"/>
      <c r="E818" s="86"/>
      <c r="F818" s="85" t="s">
        <v>18</v>
      </c>
      <c r="G818" s="178">
        <v>27677.0</v>
      </c>
      <c r="H818" s="86"/>
      <c r="I818" s="109"/>
      <c r="J818" s="86"/>
      <c r="K818" s="86"/>
      <c r="L818" s="90">
        <v>0.0</v>
      </c>
      <c r="M818" s="90">
        <v>0.0</v>
      </c>
      <c r="N818" s="90">
        <v>0.0</v>
      </c>
      <c r="O818" s="90">
        <v>0.0</v>
      </c>
      <c r="P818" s="90">
        <v>0.0</v>
      </c>
      <c r="Q818" s="90">
        <v>0.0</v>
      </c>
      <c r="R818" s="90">
        <v>0.0</v>
      </c>
      <c r="S818" s="90">
        <v>0.0</v>
      </c>
      <c r="T818" s="90">
        <v>0.0</v>
      </c>
      <c r="U818" s="90">
        <v>0.0</v>
      </c>
      <c r="V818" s="90">
        <v>0.0</v>
      </c>
      <c r="W818" s="90">
        <v>0.0</v>
      </c>
      <c r="X818" s="86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>
      <c r="A819" s="90"/>
      <c r="B819" s="90" t="s">
        <v>1600</v>
      </c>
      <c r="C819" s="90"/>
      <c r="D819" s="90"/>
      <c r="E819" s="86"/>
      <c r="F819" s="85" t="s">
        <v>19</v>
      </c>
      <c r="G819" s="179">
        <v>27925.0</v>
      </c>
      <c r="H819" s="86"/>
      <c r="I819" s="109"/>
      <c r="J819" s="86"/>
      <c r="K819" s="86"/>
      <c r="L819" s="90">
        <v>0.0</v>
      </c>
      <c r="M819" s="90">
        <v>0.0</v>
      </c>
      <c r="N819" s="90">
        <v>0.0</v>
      </c>
      <c r="O819" s="90">
        <v>0.0</v>
      </c>
      <c r="P819" s="90">
        <v>0.0</v>
      </c>
      <c r="Q819" s="90">
        <v>0.0</v>
      </c>
      <c r="R819" s="90">
        <v>0.0</v>
      </c>
      <c r="S819" s="90">
        <v>0.0</v>
      </c>
      <c r="T819" s="90">
        <v>0.0</v>
      </c>
      <c r="U819" s="90">
        <v>0.0</v>
      </c>
      <c r="V819" s="90">
        <v>0.0</v>
      </c>
      <c r="W819" s="90">
        <v>0.0</v>
      </c>
      <c r="X819" s="86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>
      <c r="A820" s="90"/>
      <c r="B820" s="90" t="s">
        <v>268</v>
      </c>
      <c r="C820" s="90"/>
      <c r="D820" s="90"/>
      <c r="E820" s="86"/>
      <c r="F820" s="85" t="s">
        <v>18</v>
      </c>
      <c r="G820" s="179">
        <v>26395.0</v>
      </c>
      <c r="H820" s="86"/>
      <c r="I820" s="109"/>
      <c r="J820" s="86"/>
      <c r="K820" s="86"/>
      <c r="L820" s="90">
        <v>0.0</v>
      </c>
      <c r="M820" s="90">
        <v>0.0</v>
      </c>
      <c r="N820" s="90">
        <v>0.0</v>
      </c>
      <c r="O820" s="90">
        <v>0.0</v>
      </c>
      <c r="P820" s="90">
        <v>0.0</v>
      </c>
      <c r="Q820" s="90">
        <v>0.0</v>
      </c>
      <c r="R820" s="90">
        <v>0.0</v>
      </c>
      <c r="S820" s="90">
        <v>0.0</v>
      </c>
      <c r="T820" s="90">
        <v>0.0</v>
      </c>
      <c r="U820" s="90">
        <v>0.0</v>
      </c>
      <c r="V820" s="90">
        <v>0.0</v>
      </c>
      <c r="W820" s="90">
        <v>0.0</v>
      </c>
      <c r="X820" s="86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>
      <c r="A821" s="90"/>
      <c r="B821" s="90" t="s">
        <v>1603</v>
      </c>
      <c r="C821" s="90"/>
      <c r="D821" s="90"/>
      <c r="E821" s="86"/>
      <c r="F821" s="85" t="s">
        <v>19</v>
      </c>
      <c r="G821" s="179">
        <v>28213.0</v>
      </c>
      <c r="H821" s="86"/>
      <c r="I821" s="109"/>
      <c r="J821" s="86"/>
      <c r="K821" s="86"/>
      <c r="L821" s="90">
        <v>0.0</v>
      </c>
      <c r="M821" s="90">
        <v>0.0</v>
      </c>
      <c r="N821" s="90">
        <v>0.0</v>
      </c>
      <c r="O821" s="90">
        <v>0.0</v>
      </c>
      <c r="P821" s="90">
        <v>0.0</v>
      </c>
      <c r="Q821" s="90">
        <v>0.0</v>
      </c>
      <c r="R821" s="90">
        <v>0.0</v>
      </c>
      <c r="S821" s="90">
        <v>0.0</v>
      </c>
      <c r="T821" s="90">
        <v>0.0</v>
      </c>
      <c r="U821" s="90">
        <v>0.0</v>
      </c>
      <c r="V821" s="90">
        <v>0.0</v>
      </c>
      <c r="W821" s="90">
        <v>0.0</v>
      </c>
      <c r="X821" s="86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>
      <c r="A822" s="90"/>
      <c r="B822" s="90" t="s">
        <v>1606</v>
      </c>
      <c r="C822" s="90"/>
      <c r="D822" s="90"/>
      <c r="E822" s="86"/>
      <c r="F822" s="85" t="s">
        <v>18</v>
      </c>
      <c r="G822" s="179">
        <v>34069.0</v>
      </c>
      <c r="H822" s="86"/>
      <c r="I822" s="109"/>
      <c r="J822" s="86"/>
      <c r="K822" s="86"/>
      <c r="L822" s="90">
        <v>0.0</v>
      </c>
      <c r="M822" s="90">
        <v>0.0</v>
      </c>
      <c r="N822" s="90">
        <v>0.0</v>
      </c>
      <c r="O822" s="90">
        <v>0.0</v>
      </c>
      <c r="P822" s="90">
        <v>0.0</v>
      </c>
      <c r="Q822" s="90">
        <v>0.0</v>
      </c>
      <c r="R822" s="90">
        <v>0.0</v>
      </c>
      <c r="S822" s="90">
        <v>0.0</v>
      </c>
      <c r="T822" s="90">
        <v>0.0</v>
      </c>
      <c r="U822" s="90">
        <v>0.0</v>
      </c>
      <c r="V822" s="90">
        <v>0.0</v>
      </c>
      <c r="W822" s="90">
        <v>0.0</v>
      </c>
      <c r="X822" s="86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>
      <c r="A823" s="90"/>
      <c r="B823" s="90" t="s">
        <v>1607</v>
      </c>
      <c r="C823" s="90"/>
      <c r="D823" s="90"/>
      <c r="E823" s="86"/>
      <c r="F823" s="85" t="s">
        <v>19</v>
      </c>
      <c r="G823" s="179">
        <v>34411.0</v>
      </c>
      <c r="H823" s="86"/>
      <c r="I823" s="109"/>
      <c r="J823" s="86"/>
      <c r="K823" s="86"/>
      <c r="L823" s="90">
        <v>0.0</v>
      </c>
      <c r="M823" s="90">
        <v>0.0</v>
      </c>
      <c r="N823" s="90">
        <v>0.0</v>
      </c>
      <c r="O823" s="90">
        <v>0.0</v>
      </c>
      <c r="P823" s="90">
        <v>0.0</v>
      </c>
      <c r="Q823" s="90">
        <v>0.0</v>
      </c>
      <c r="R823" s="90">
        <v>0.0</v>
      </c>
      <c r="S823" s="90">
        <v>0.0</v>
      </c>
      <c r="T823" s="90">
        <v>0.0</v>
      </c>
      <c r="U823" s="90">
        <v>0.0</v>
      </c>
      <c r="V823" s="90">
        <v>0.0</v>
      </c>
      <c r="W823" s="90">
        <v>0.0</v>
      </c>
      <c r="X823" s="86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>
      <c r="A824" s="90"/>
      <c r="B824" s="90" t="s">
        <v>1608</v>
      </c>
      <c r="C824" s="90"/>
      <c r="D824" s="90"/>
      <c r="E824" s="86"/>
      <c r="F824" s="85" t="s">
        <v>18</v>
      </c>
      <c r="G824" s="179">
        <v>31488.0</v>
      </c>
      <c r="H824" s="86"/>
      <c r="I824" s="109"/>
      <c r="J824" s="86"/>
      <c r="K824" s="86"/>
      <c r="L824" s="90">
        <v>0.0</v>
      </c>
      <c r="M824" s="90">
        <v>0.0</v>
      </c>
      <c r="N824" s="90">
        <v>0.0</v>
      </c>
      <c r="O824" s="90">
        <v>0.0</v>
      </c>
      <c r="P824" s="90">
        <v>0.0</v>
      </c>
      <c r="Q824" s="90">
        <v>0.0</v>
      </c>
      <c r="R824" s="90">
        <v>0.0</v>
      </c>
      <c r="S824" s="90">
        <v>0.0</v>
      </c>
      <c r="T824" s="90">
        <v>0.0</v>
      </c>
      <c r="U824" s="90">
        <v>0.0</v>
      </c>
      <c r="V824" s="90">
        <v>0.0</v>
      </c>
      <c r="W824" s="90">
        <v>0.0</v>
      </c>
      <c r="X824" s="86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>
      <c r="A825" s="90"/>
      <c r="B825" s="90" t="s">
        <v>1317</v>
      </c>
      <c r="C825" s="90"/>
      <c r="D825" s="90"/>
      <c r="E825" s="86"/>
      <c r="F825" s="85" t="s">
        <v>19</v>
      </c>
      <c r="G825" s="178">
        <v>34315.0</v>
      </c>
      <c r="H825" s="86"/>
      <c r="I825" s="109"/>
      <c r="J825" s="86"/>
      <c r="K825" s="86"/>
      <c r="L825" s="90">
        <v>0.0</v>
      </c>
      <c r="M825" s="90">
        <v>0.0</v>
      </c>
      <c r="N825" s="90">
        <v>0.0</v>
      </c>
      <c r="O825" s="90">
        <v>0.0</v>
      </c>
      <c r="P825" s="90">
        <v>0.0</v>
      </c>
      <c r="Q825" s="90">
        <v>0.0</v>
      </c>
      <c r="R825" s="90">
        <v>0.0</v>
      </c>
      <c r="S825" s="90">
        <v>0.0</v>
      </c>
      <c r="T825" s="90">
        <v>0.0</v>
      </c>
      <c r="U825" s="90">
        <v>0.0</v>
      </c>
      <c r="V825" s="90">
        <v>0.0</v>
      </c>
      <c r="W825" s="90">
        <v>0.0</v>
      </c>
      <c r="X825" s="86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>
      <c r="A826" s="90"/>
      <c r="B826" s="90" t="s">
        <v>1677</v>
      </c>
      <c r="C826" s="90"/>
      <c r="D826" s="90"/>
      <c r="E826" s="86"/>
      <c r="F826" s="85" t="s">
        <v>18</v>
      </c>
      <c r="G826" s="179">
        <v>29088.0</v>
      </c>
      <c r="H826" s="86"/>
      <c r="I826" s="109"/>
      <c r="J826" s="86"/>
      <c r="K826" s="86"/>
      <c r="L826" s="90">
        <v>0.0</v>
      </c>
      <c r="M826" s="90">
        <v>0.0</v>
      </c>
      <c r="N826" s="90">
        <v>0.0</v>
      </c>
      <c r="O826" s="90">
        <v>0.0</v>
      </c>
      <c r="P826" s="90">
        <v>0.0</v>
      </c>
      <c r="Q826" s="90">
        <v>0.0</v>
      </c>
      <c r="R826" s="90">
        <v>0.0</v>
      </c>
      <c r="S826" s="90">
        <v>0.0</v>
      </c>
      <c r="T826" s="90">
        <v>0.0</v>
      </c>
      <c r="U826" s="90">
        <v>0.0</v>
      </c>
      <c r="V826" s="90">
        <v>0.0</v>
      </c>
      <c r="W826" s="90">
        <v>0.0</v>
      </c>
      <c r="X826" s="86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>
      <c r="A827" s="90"/>
      <c r="B827" s="90" t="s">
        <v>1611</v>
      </c>
      <c r="C827" s="90"/>
      <c r="D827" s="90"/>
      <c r="E827" s="86"/>
      <c r="F827" s="85" t="s">
        <v>19</v>
      </c>
      <c r="G827" s="179">
        <v>30861.0</v>
      </c>
      <c r="H827" s="86"/>
      <c r="I827" s="109"/>
      <c r="J827" s="86"/>
      <c r="K827" s="86"/>
      <c r="L827" s="90">
        <v>0.0</v>
      </c>
      <c r="M827" s="90">
        <v>0.0</v>
      </c>
      <c r="N827" s="90">
        <v>0.0</v>
      </c>
      <c r="O827" s="90">
        <v>0.0</v>
      </c>
      <c r="P827" s="90">
        <v>0.0</v>
      </c>
      <c r="Q827" s="90">
        <v>0.0</v>
      </c>
      <c r="R827" s="90">
        <v>0.0</v>
      </c>
      <c r="S827" s="90">
        <v>0.0</v>
      </c>
      <c r="T827" s="90">
        <v>0.0</v>
      </c>
      <c r="U827" s="90">
        <v>0.0</v>
      </c>
      <c r="V827" s="90">
        <v>0.0</v>
      </c>
      <c r="W827" s="90">
        <v>0.0</v>
      </c>
      <c r="X827" s="86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>
      <c r="A828" s="90"/>
      <c r="B828" s="90" t="s">
        <v>1678</v>
      </c>
      <c r="C828" s="90"/>
      <c r="D828" s="90"/>
      <c r="E828" s="86"/>
      <c r="F828" s="85" t="s">
        <v>18</v>
      </c>
      <c r="G828" s="179">
        <v>33179.0</v>
      </c>
      <c r="H828" s="86"/>
      <c r="I828" s="109"/>
      <c r="J828" s="86"/>
      <c r="K828" s="86"/>
      <c r="L828" s="90">
        <v>0.0</v>
      </c>
      <c r="M828" s="90">
        <v>0.0</v>
      </c>
      <c r="N828" s="90">
        <v>0.0</v>
      </c>
      <c r="O828" s="90">
        <v>0.0</v>
      </c>
      <c r="P828" s="90">
        <v>0.0</v>
      </c>
      <c r="Q828" s="90">
        <v>0.0</v>
      </c>
      <c r="R828" s="90">
        <v>0.0</v>
      </c>
      <c r="S828" s="90">
        <v>0.0</v>
      </c>
      <c r="T828" s="90">
        <v>0.0</v>
      </c>
      <c r="U828" s="90">
        <v>0.0</v>
      </c>
      <c r="V828" s="90">
        <v>0.0</v>
      </c>
      <c r="W828" s="90">
        <v>0.0</v>
      </c>
      <c r="X828" s="86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>
      <c r="A829" s="90"/>
      <c r="B829" s="90" t="s">
        <v>1614</v>
      </c>
      <c r="C829" s="90"/>
      <c r="D829" s="90"/>
      <c r="E829" s="86"/>
      <c r="F829" s="85" t="s">
        <v>19</v>
      </c>
      <c r="G829" s="179">
        <v>37012.0</v>
      </c>
      <c r="H829" s="86"/>
      <c r="I829" s="109"/>
      <c r="J829" s="86"/>
      <c r="K829" s="86"/>
      <c r="L829" s="90">
        <v>0.0</v>
      </c>
      <c r="M829" s="90">
        <v>0.0</v>
      </c>
      <c r="N829" s="90">
        <v>0.0</v>
      </c>
      <c r="O829" s="90">
        <v>0.0</v>
      </c>
      <c r="P829" s="90">
        <v>0.0</v>
      </c>
      <c r="Q829" s="90">
        <v>0.0</v>
      </c>
      <c r="R829" s="90">
        <v>0.0</v>
      </c>
      <c r="S829" s="90">
        <v>0.0</v>
      </c>
      <c r="T829" s="90">
        <v>0.0</v>
      </c>
      <c r="U829" s="90">
        <v>0.0</v>
      </c>
      <c r="V829" s="90">
        <v>0.0</v>
      </c>
      <c r="W829" s="90">
        <v>0.0</v>
      </c>
      <c r="X829" s="86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>
      <c r="A830" s="90"/>
      <c r="B830" s="90" t="s">
        <v>1679</v>
      </c>
      <c r="C830" s="90"/>
      <c r="D830" s="90"/>
      <c r="E830" s="86"/>
      <c r="F830" s="85" t="s">
        <v>18</v>
      </c>
      <c r="G830" s="179">
        <v>35298.0</v>
      </c>
      <c r="H830" s="86"/>
      <c r="I830" s="109"/>
      <c r="J830" s="86"/>
      <c r="K830" s="86"/>
      <c r="L830" s="90">
        <v>0.0</v>
      </c>
      <c r="M830" s="90">
        <v>0.0</v>
      </c>
      <c r="N830" s="90">
        <v>0.0</v>
      </c>
      <c r="O830" s="90">
        <v>0.0</v>
      </c>
      <c r="P830" s="90">
        <v>0.0</v>
      </c>
      <c r="Q830" s="90">
        <v>0.0</v>
      </c>
      <c r="R830" s="90">
        <v>0.0</v>
      </c>
      <c r="S830" s="90">
        <v>0.0</v>
      </c>
      <c r="T830" s="90">
        <v>0.0</v>
      </c>
      <c r="U830" s="90">
        <v>0.0</v>
      </c>
      <c r="V830" s="90">
        <v>0.0</v>
      </c>
      <c r="W830" s="90">
        <v>0.0</v>
      </c>
      <c r="X830" s="86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>
      <c r="A831" s="90"/>
      <c r="B831" s="90" t="s">
        <v>1680</v>
      </c>
      <c r="C831" s="90"/>
      <c r="D831" s="90"/>
      <c r="E831" s="86"/>
      <c r="F831" s="85" t="s">
        <v>19</v>
      </c>
      <c r="G831" s="179">
        <v>36729.0</v>
      </c>
      <c r="H831" s="86"/>
      <c r="I831" s="109"/>
      <c r="J831" s="86"/>
      <c r="K831" s="86"/>
      <c r="L831" s="90">
        <v>0.0</v>
      </c>
      <c r="M831" s="90">
        <v>0.0</v>
      </c>
      <c r="N831" s="90">
        <v>0.0</v>
      </c>
      <c r="O831" s="90">
        <v>0.0</v>
      </c>
      <c r="P831" s="90">
        <v>0.0</v>
      </c>
      <c r="Q831" s="90">
        <v>0.0</v>
      </c>
      <c r="R831" s="90">
        <v>0.0</v>
      </c>
      <c r="S831" s="90">
        <v>0.0</v>
      </c>
      <c r="T831" s="90">
        <v>0.0</v>
      </c>
      <c r="U831" s="90">
        <v>0.0</v>
      </c>
      <c r="V831" s="90">
        <v>0.0</v>
      </c>
      <c r="W831" s="90">
        <v>0.0</v>
      </c>
      <c r="X831" s="86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>
      <c r="A832" s="90"/>
      <c r="T832" s="90"/>
      <c r="U832" s="90"/>
      <c r="V832" s="86"/>
      <c r="W832" s="86"/>
      <c r="X832" s="86"/>
      <c r="Y832" s="86"/>
      <c r="Z832" s="109"/>
      <c r="AA832" s="86"/>
      <c r="AB832" s="86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86"/>
      <c r="AP832" s="2"/>
      <c r="AQ832" s="2"/>
    </row>
    <row r="833">
      <c r="A833" s="90"/>
      <c r="S833" s="90"/>
      <c r="T833" s="90"/>
      <c r="U833" s="90"/>
      <c r="V833" s="86"/>
      <c r="W833" s="86"/>
      <c r="X833" s="86"/>
      <c r="Y833" s="86"/>
      <c r="Z833" s="109"/>
      <c r="AA833" s="86"/>
      <c r="AB833" s="86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86"/>
      <c r="AP833" s="2"/>
      <c r="AQ833" s="2"/>
    </row>
    <row r="834">
      <c r="A834" s="90"/>
      <c r="B834" s="168" t="s">
        <v>35</v>
      </c>
      <c r="C834" s="26"/>
      <c r="D834" s="26"/>
      <c r="E834" s="26"/>
      <c r="F834" s="26"/>
      <c r="G834" s="26"/>
      <c r="H834" s="26"/>
      <c r="I834" s="26"/>
      <c r="J834" s="26"/>
      <c r="K834" s="7"/>
      <c r="L834" s="112">
        <f t="shared" ref="L834:W834" si="30">SUM(L629:L656)</f>
        <v>0</v>
      </c>
      <c r="M834" s="112">
        <f t="shared" si="30"/>
        <v>0</v>
      </c>
      <c r="N834" s="112">
        <f t="shared" si="30"/>
        <v>0</v>
      </c>
      <c r="O834" s="112">
        <f t="shared" si="30"/>
        <v>0</v>
      </c>
      <c r="P834" s="112">
        <f t="shared" si="30"/>
        <v>0</v>
      </c>
      <c r="Q834" s="112">
        <f t="shared" si="30"/>
        <v>0</v>
      </c>
      <c r="R834" s="112">
        <f t="shared" si="30"/>
        <v>0</v>
      </c>
      <c r="S834" s="112">
        <f t="shared" si="30"/>
        <v>0</v>
      </c>
      <c r="T834" s="112">
        <f t="shared" si="30"/>
        <v>0</v>
      </c>
      <c r="U834" s="112">
        <f t="shared" si="30"/>
        <v>0</v>
      </c>
      <c r="V834" s="112">
        <f t="shared" si="30"/>
        <v>0</v>
      </c>
      <c r="W834" s="112">
        <f t="shared" si="30"/>
        <v>0</v>
      </c>
      <c r="X834" s="112">
        <f>SUM(X286:X656)</f>
        <v>12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>
      <c r="A838" s="97" t="s">
        <v>854</v>
      </c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50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>
      <c r="A839" s="99" t="s">
        <v>2</v>
      </c>
      <c r="B839" s="99" t="s">
        <v>132</v>
      </c>
      <c r="C839" s="102"/>
      <c r="D839" s="102"/>
      <c r="E839" s="102"/>
      <c r="F839" s="99" t="s">
        <v>130</v>
      </c>
      <c r="G839" s="99" t="s">
        <v>98</v>
      </c>
      <c r="H839" s="102"/>
      <c r="I839" s="101" t="s">
        <v>131</v>
      </c>
      <c r="J839" s="54" t="s">
        <v>132</v>
      </c>
      <c r="K839" s="7"/>
      <c r="L839" s="54" t="s">
        <v>855</v>
      </c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7"/>
      <c r="X839" s="173" t="s">
        <v>35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>
      <c r="A840" s="12"/>
      <c r="B840" s="12"/>
      <c r="C840" s="102"/>
      <c r="D840" s="102"/>
      <c r="E840" s="102"/>
      <c r="F840" s="12"/>
      <c r="G840" s="12"/>
      <c r="H840" s="102"/>
      <c r="I840" s="12"/>
      <c r="J840" s="67" t="s">
        <v>67</v>
      </c>
      <c r="K840" s="67" t="s">
        <v>134</v>
      </c>
      <c r="L840" s="67" t="s">
        <v>103</v>
      </c>
      <c r="M840" s="67" t="s">
        <v>104</v>
      </c>
      <c r="N840" s="67" t="s">
        <v>105</v>
      </c>
      <c r="O840" s="67" t="s">
        <v>106</v>
      </c>
      <c r="P840" s="67" t="s">
        <v>84</v>
      </c>
      <c r="Q840" s="67" t="s">
        <v>107</v>
      </c>
      <c r="R840" s="67" t="s">
        <v>108</v>
      </c>
      <c r="S840" s="67" t="s">
        <v>109</v>
      </c>
      <c r="T840" s="67" t="s">
        <v>110</v>
      </c>
      <c r="U840" s="67" t="s">
        <v>111</v>
      </c>
      <c r="V840" s="67" t="s">
        <v>112</v>
      </c>
      <c r="W840" s="123" t="s">
        <v>113</v>
      </c>
      <c r="X840" s="1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>
      <c r="A841" s="70">
        <v>1.0</v>
      </c>
      <c r="B841" s="70">
        <v>2.0</v>
      </c>
      <c r="C841" s="70"/>
      <c r="D841" s="70"/>
      <c r="E841" s="70"/>
      <c r="F841" s="70">
        <v>3.0</v>
      </c>
      <c r="G841" s="70">
        <v>4.0</v>
      </c>
      <c r="H841" s="70"/>
      <c r="I841" s="70">
        <v>5.0</v>
      </c>
      <c r="J841" s="70">
        <v>6.0</v>
      </c>
      <c r="K841" s="70">
        <v>7.0</v>
      </c>
      <c r="L841" s="70">
        <v>8.0</v>
      </c>
      <c r="M841" s="70">
        <v>9.0</v>
      </c>
      <c r="N841" s="70">
        <v>10.0</v>
      </c>
      <c r="O841" s="70">
        <v>11.0</v>
      </c>
      <c r="P841" s="70">
        <v>12.0</v>
      </c>
      <c r="Q841" s="70">
        <v>13.0</v>
      </c>
      <c r="R841" s="70">
        <v>14.0</v>
      </c>
      <c r="S841" s="70">
        <v>15.0</v>
      </c>
      <c r="T841" s="70">
        <v>16.0</v>
      </c>
      <c r="U841" s="70">
        <v>17.0</v>
      </c>
      <c r="V841" s="70">
        <v>18.0</v>
      </c>
      <c r="W841" s="70">
        <v>19.0</v>
      </c>
      <c r="X841" s="70">
        <v>20.0</v>
      </c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>
      <c r="A842" s="90">
        <v>1.0</v>
      </c>
      <c r="B842" s="90" t="s">
        <v>1681</v>
      </c>
      <c r="C842" s="90"/>
      <c r="D842" s="90"/>
      <c r="E842" s="90"/>
      <c r="F842" s="85" t="s">
        <v>18</v>
      </c>
      <c r="G842" s="183">
        <v>15862.0</v>
      </c>
      <c r="H842" s="183"/>
      <c r="I842" s="109"/>
      <c r="J842" s="90" t="s">
        <v>1682</v>
      </c>
      <c r="K842" s="90" t="s">
        <v>1683</v>
      </c>
      <c r="L842" s="90">
        <v>0.0</v>
      </c>
      <c r="M842" s="90">
        <v>0.0</v>
      </c>
      <c r="N842" s="90">
        <v>0.0</v>
      </c>
      <c r="O842" s="90">
        <v>0.0</v>
      </c>
      <c r="P842" s="90">
        <v>0.0</v>
      </c>
      <c r="Q842" s="90">
        <v>0.0</v>
      </c>
      <c r="R842" s="90">
        <v>0.0</v>
      </c>
      <c r="S842" s="90">
        <v>0.0</v>
      </c>
      <c r="T842" s="90">
        <v>0.0</v>
      </c>
      <c r="U842" s="90">
        <v>0.0</v>
      </c>
      <c r="V842" s="90">
        <v>0.0</v>
      </c>
      <c r="W842" s="90">
        <v>0.0</v>
      </c>
      <c r="X842" s="86">
        <f t="shared" ref="X842:X848" si="31">SUM(L842:W842)</f>
        <v>0</v>
      </c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>
      <c r="A843" s="90">
        <v>2.0</v>
      </c>
      <c r="B843" s="90" t="s">
        <v>1684</v>
      </c>
      <c r="C843" s="90"/>
      <c r="D843" s="90"/>
      <c r="E843" s="90"/>
      <c r="F843" s="85" t="s">
        <v>19</v>
      </c>
      <c r="G843" s="183">
        <v>22475.0</v>
      </c>
      <c r="H843" s="183"/>
      <c r="I843" s="109"/>
      <c r="J843" s="90" t="s">
        <v>929</v>
      </c>
      <c r="K843" s="90" t="s">
        <v>970</v>
      </c>
      <c r="L843" s="90">
        <v>0.0</v>
      </c>
      <c r="M843" s="90">
        <v>0.0</v>
      </c>
      <c r="N843" s="90">
        <v>0.0</v>
      </c>
      <c r="O843" s="90">
        <v>0.0</v>
      </c>
      <c r="P843" s="90">
        <v>0.0</v>
      </c>
      <c r="Q843" s="90">
        <v>0.0</v>
      </c>
      <c r="R843" s="90">
        <v>0.0</v>
      </c>
      <c r="S843" s="90">
        <v>0.0</v>
      </c>
      <c r="T843" s="90">
        <v>0.0</v>
      </c>
      <c r="U843" s="90">
        <v>0.0</v>
      </c>
      <c r="V843" s="90">
        <v>0.0</v>
      </c>
      <c r="W843" s="90">
        <v>0.0</v>
      </c>
      <c r="X843" s="86">
        <f t="shared" si="31"/>
        <v>0</v>
      </c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>
      <c r="A844" s="90">
        <v>3.0</v>
      </c>
      <c r="B844" s="90" t="s">
        <v>1685</v>
      </c>
      <c r="C844" s="90"/>
      <c r="D844" s="90"/>
      <c r="E844" s="90"/>
      <c r="F844" s="85" t="s">
        <v>19</v>
      </c>
      <c r="G844" s="183">
        <v>14798.0</v>
      </c>
      <c r="H844" s="183"/>
      <c r="I844" s="109"/>
      <c r="J844" s="90" t="s">
        <v>1686</v>
      </c>
      <c r="K844" s="90" t="s">
        <v>1687</v>
      </c>
      <c r="L844" s="90">
        <v>0.0</v>
      </c>
      <c r="M844" s="90">
        <v>0.0</v>
      </c>
      <c r="N844" s="90">
        <v>0.0</v>
      </c>
      <c r="O844" s="90">
        <v>0.0</v>
      </c>
      <c r="P844" s="90">
        <v>0.0</v>
      </c>
      <c r="Q844" s="90">
        <v>0.0</v>
      </c>
      <c r="R844" s="90">
        <v>0.0</v>
      </c>
      <c r="S844" s="90">
        <v>0.0</v>
      </c>
      <c r="T844" s="90">
        <v>0.0</v>
      </c>
      <c r="U844" s="90">
        <v>0.0</v>
      </c>
      <c r="V844" s="90">
        <v>0.0</v>
      </c>
      <c r="W844" s="90">
        <v>0.0</v>
      </c>
      <c r="X844" s="86">
        <f t="shared" si="31"/>
        <v>0</v>
      </c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>
      <c r="A845" s="90">
        <v>4.0</v>
      </c>
      <c r="B845" s="90" t="s">
        <v>821</v>
      </c>
      <c r="C845" s="90"/>
      <c r="D845" s="90"/>
      <c r="E845" s="90"/>
      <c r="F845" s="85" t="s">
        <v>18</v>
      </c>
      <c r="G845" s="183">
        <v>20921.0</v>
      </c>
      <c r="H845" s="183"/>
      <c r="I845" s="109"/>
      <c r="J845" s="90" t="s">
        <v>706</v>
      </c>
      <c r="K845" s="90" t="s">
        <v>1688</v>
      </c>
      <c r="L845" s="90">
        <v>0.0</v>
      </c>
      <c r="M845" s="90">
        <v>0.0</v>
      </c>
      <c r="N845" s="90">
        <v>0.0</v>
      </c>
      <c r="O845" s="90">
        <v>0.0</v>
      </c>
      <c r="P845" s="90">
        <v>0.0</v>
      </c>
      <c r="Q845" s="90">
        <v>0.0</v>
      </c>
      <c r="R845" s="90">
        <v>0.0</v>
      </c>
      <c r="S845" s="90">
        <v>0.0</v>
      </c>
      <c r="T845" s="90">
        <v>0.0</v>
      </c>
      <c r="U845" s="90">
        <v>0.0</v>
      </c>
      <c r="V845" s="90">
        <v>0.0</v>
      </c>
      <c r="W845" s="90">
        <v>0.0</v>
      </c>
      <c r="X845" s="86">
        <f t="shared" si="31"/>
        <v>0</v>
      </c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>
      <c r="A846" s="90">
        <v>5.0</v>
      </c>
      <c r="B846" s="90" t="s">
        <v>1689</v>
      </c>
      <c r="C846" s="90"/>
      <c r="D846" s="90"/>
      <c r="E846" s="90"/>
      <c r="F846" s="85" t="s">
        <v>19</v>
      </c>
      <c r="G846" s="183">
        <v>23570.0</v>
      </c>
      <c r="H846" s="183"/>
      <c r="I846" s="109"/>
      <c r="J846" s="90" t="s">
        <v>1690</v>
      </c>
      <c r="K846" s="90" t="s">
        <v>1691</v>
      </c>
      <c r="L846" s="90">
        <v>0.0</v>
      </c>
      <c r="M846" s="90">
        <v>0.0</v>
      </c>
      <c r="N846" s="90">
        <v>0.0</v>
      </c>
      <c r="O846" s="90">
        <v>0.0</v>
      </c>
      <c r="P846" s="90">
        <v>0.0</v>
      </c>
      <c r="Q846" s="90">
        <v>0.0</v>
      </c>
      <c r="R846" s="90">
        <v>0.0</v>
      </c>
      <c r="S846" s="90">
        <v>0.0</v>
      </c>
      <c r="T846" s="90">
        <v>0.0</v>
      </c>
      <c r="U846" s="90">
        <v>0.0</v>
      </c>
      <c r="V846" s="90">
        <v>0.0</v>
      </c>
      <c r="W846" s="90">
        <v>0.0</v>
      </c>
      <c r="X846" s="86">
        <f t="shared" si="31"/>
        <v>0</v>
      </c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>
      <c r="A847" s="90">
        <v>6.0</v>
      </c>
      <c r="B847" s="90" t="s">
        <v>1692</v>
      </c>
      <c r="C847" s="90"/>
      <c r="D847" s="90"/>
      <c r="E847" s="90"/>
      <c r="F847" s="85" t="s">
        <v>18</v>
      </c>
      <c r="G847" s="183">
        <v>18180.0</v>
      </c>
      <c r="H847" s="183"/>
      <c r="I847" s="109"/>
      <c r="J847" s="90" t="s">
        <v>1693</v>
      </c>
      <c r="K847" s="90" t="s">
        <v>1694</v>
      </c>
      <c r="L847" s="90">
        <v>0.0</v>
      </c>
      <c r="M847" s="90">
        <v>0.0</v>
      </c>
      <c r="N847" s="90">
        <v>0.0</v>
      </c>
      <c r="O847" s="90">
        <v>0.0</v>
      </c>
      <c r="P847" s="90">
        <v>0.0</v>
      </c>
      <c r="Q847" s="90">
        <v>0.0</v>
      </c>
      <c r="R847" s="90">
        <v>0.0</v>
      </c>
      <c r="S847" s="90">
        <v>0.0</v>
      </c>
      <c r="T847" s="90">
        <v>0.0</v>
      </c>
      <c r="U847" s="90">
        <v>0.0</v>
      </c>
      <c r="V847" s="90">
        <v>0.0</v>
      </c>
      <c r="W847" s="90">
        <v>0.0</v>
      </c>
      <c r="X847" s="86">
        <f t="shared" si="31"/>
        <v>0</v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>
      <c r="A848" s="90">
        <v>7.0</v>
      </c>
      <c r="B848" s="90" t="s">
        <v>1695</v>
      </c>
      <c r="C848" s="90"/>
      <c r="D848" s="90"/>
      <c r="E848" s="90"/>
      <c r="F848" s="85" t="s">
        <v>19</v>
      </c>
      <c r="G848" s="183">
        <v>19176.0</v>
      </c>
      <c r="H848" s="183"/>
      <c r="I848" s="109"/>
      <c r="J848" s="90" t="s">
        <v>1696</v>
      </c>
      <c r="K848" s="90" t="s">
        <v>1697</v>
      </c>
      <c r="L848" s="90">
        <v>0.0</v>
      </c>
      <c r="M848" s="90">
        <v>0.0</v>
      </c>
      <c r="N848" s="90">
        <v>0.0</v>
      </c>
      <c r="O848" s="90">
        <v>0.0</v>
      </c>
      <c r="P848" s="90">
        <v>0.0</v>
      </c>
      <c r="Q848" s="90">
        <v>0.0</v>
      </c>
      <c r="R848" s="90">
        <v>0.0</v>
      </c>
      <c r="S848" s="90">
        <v>0.0</v>
      </c>
      <c r="T848" s="90">
        <v>0.0</v>
      </c>
      <c r="U848" s="90">
        <v>0.0</v>
      </c>
      <c r="V848" s="90">
        <v>0.0</v>
      </c>
      <c r="W848" s="90">
        <v>0.0</v>
      </c>
      <c r="X848" s="86">
        <f t="shared" si="31"/>
        <v>0</v>
      </c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>
      <c r="A849" s="211">
        <v>8.0</v>
      </c>
      <c r="B849" s="90" t="s">
        <v>1698</v>
      </c>
      <c r="C849" s="90"/>
      <c r="D849" s="90"/>
      <c r="E849" s="90"/>
      <c r="F849" s="85" t="s">
        <v>18</v>
      </c>
      <c r="G849" s="183">
        <v>20952.0</v>
      </c>
      <c r="H849" s="183"/>
      <c r="I849" s="109"/>
      <c r="J849" s="86"/>
      <c r="K849" s="86"/>
      <c r="L849" s="90">
        <v>0.0</v>
      </c>
      <c r="M849" s="90">
        <v>0.0</v>
      </c>
      <c r="N849" s="90">
        <v>0.0</v>
      </c>
      <c r="O849" s="90">
        <v>0.0</v>
      </c>
      <c r="P849" s="90">
        <v>0.0</v>
      </c>
      <c r="Q849" s="90">
        <v>0.0</v>
      </c>
      <c r="R849" s="90">
        <v>0.0</v>
      </c>
      <c r="S849" s="90">
        <v>0.0</v>
      </c>
      <c r="T849" s="90">
        <v>0.0</v>
      </c>
      <c r="U849" s="90">
        <v>0.0</v>
      </c>
      <c r="V849" s="90">
        <v>0.0</v>
      </c>
      <c r="W849" s="90">
        <v>0.0</v>
      </c>
      <c r="X849" s="86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>
      <c r="A850" s="211">
        <v>9.0</v>
      </c>
      <c r="B850" s="90" t="s">
        <v>1699</v>
      </c>
      <c r="C850" s="90"/>
      <c r="D850" s="90"/>
      <c r="E850" s="90"/>
      <c r="F850" s="85" t="s">
        <v>18</v>
      </c>
      <c r="G850" s="183">
        <v>21379.0</v>
      </c>
      <c r="H850" s="183"/>
      <c r="I850" s="109"/>
      <c r="J850" s="86"/>
      <c r="K850" s="86"/>
      <c r="L850" s="90">
        <v>0.0</v>
      </c>
      <c r="M850" s="90">
        <v>0.0</v>
      </c>
      <c r="N850" s="90">
        <v>0.0</v>
      </c>
      <c r="O850" s="90">
        <v>0.0</v>
      </c>
      <c r="P850" s="90">
        <v>0.0</v>
      </c>
      <c r="Q850" s="90">
        <v>0.0</v>
      </c>
      <c r="R850" s="90">
        <v>0.0</v>
      </c>
      <c r="S850" s="90">
        <v>0.0</v>
      </c>
      <c r="T850" s="90">
        <v>0.0</v>
      </c>
      <c r="U850" s="90">
        <v>0.0</v>
      </c>
      <c r="V850" s="90">
        <v>0.0</v>
      </c>
      <c r="W850" s="90">
        <v>0.0</v>
      </c>
      <c r="X850" s="86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>
      <c r="A851" s="211">
        <v>10.0</v>
      </c>
      <c r="B851" s="90" t="s">
        <v>1700</v>
      </c>
      <c r="C851" s="90"/>
      <c r="D851" s="90"/>
      <c r="E851" s="90"/>
      <c r="F851" s="85" t="s">
        <v>18</v>
      </c>
      <c r="G851" s="183">
        <v>23021.0</v>
      </c>
      <c r="H851" s="183"/>
      <c r="I851" s="109"/>
      <c r="J851" s="90" t="s">
        <v>1701</v>
      </c>
      <c r="K851" s="90" t="s">
        <v>1702</v>
      </c>
      <c r="L851" s="90">
        <v>0.0</v>
      </c>
      <c r="M851" s="90">
        <v>0.0</v>
      </c>
      <c r="N851" s="90">
        <v>0.0</v>
      </c>
      <c r="O851" s="90">
        <v>0.0</v>
      </c>
      <c r="P851" s="90">
        <v>0.0</v>
      </c>
      <c r="Q851" s="90">
        <v>0.0</v>
      </c>
      <c r="R851" s="90">
        <v>0.0</v>
      </c>
      <c r="S851" s="90">
        <v>0.0</v>
      </c>
      <c r="T851" s="90">
        <v>0.0</v>
      </c>
      <c r="U851" s="90">
        <v>0.0</v>
      </c>
      <c r="V851" s="90">
        <v>0.0</v>
      </c>
      <c r="W851" s="90">
        <v>0.0</v>
      </c>
      <c r="X851" s="86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>
      <c r="A852" s="211">
        <v>11.0</v>
      </c>
      <c r="B852" s="90" t="s">
        <v>972</v>
      </c>
      <c r="C852" s="90"/>
      <c r="D852" s="90"/>
      <c r="E852" s="90"/>
      <c r="F852" s="85" t="s">
        <v>18</v>
      </c>
      <c r="G852" s="213">
        <v>23700.0</v>
      </c>
      <c r="H852" s="213"/>
      <c r="I852" s="109"/>
      <c r="J852" s="90" t="s">
        <v>513</v>
      </c>
      <c r="K852" s="90" t="s">
        <v>1703</v>
      </c>
      <c r="L852" s="90">
        <v>0.0</v>
      </c>
      <c r="M852" s="90">
        <v>0.0</v>
      </c>
      <c r="N852" s="90">
        <v>0.0</v>
      </c>
      <c r="O852" s="90">
        <v>0.0</v>
      </c>
      <c r="P852" s="90">
        <v>0.0</v>
      </c>
      <c r="Q852" s="90">
        <v>0.0</v>
      </c>
      <c r="R852" s="90">
        <v>0.0</v>
      </c>
      <c r="S852" s="90">
        <v>0.0</v>
      </c>
      <c r="T852" s="90">
        <v>0.0</v>
      </c>
      <c r="U852" s="90">
        <v>0.0</v>
      </c>
      <c r="V852" s="90">
        <v>0.0</v>
      </c>
      <c r="W852" s="90">
        <v>0.0</v>
      </c>
      <c r="X852" s="86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>
      <c r="A853" s="211">
        <v>12.0</v>
      </c>
      <c r="B853" s="90" t="s">
        <v>471</v>
      </c>
      <c r="C853" s="90"/>
      <c r="D853" s="90"/>
      <c r="E853" s="90"/>
      <c r="F853" s="85" t="s">
        <v>19</v>
      </c>
      <c r="G853" s="183">
        <v>14793.0</v>
      </c>
      <c r="H853" s="183"/>
      <c r="I853" s="109"/>
      <c r="J853" s="90" t="s">
        <v>1704</v>
      </c>
      <c r="K853" s="90" t="s">
        <v>1705</v>
      </c>
      <c r="L853" s="90">
        <v>0.0</v>
      </c>
      <c r="M853" s="90">
        <v>0.0</v>
      </c>
      <c r="N853" s="90">
        <v>0.0</v>
      </c>
      <c r="O853" s="90">
        <v>0.0</v>
      </c>
      <c r="P853" s="90">
        <v>0.0</v>
      </c>
      <c r="Q853" s="90">
        <v>0.0</v>
      </c>
      <c r="R853" s="90">
        <v>0.0</v>
      </c>
      <c r="S853" s="90">
        <v>0.0</v>
      </c>
      <c r="T853" s="90">
        <v>0.0</v>
      </c>
      <c r="U853" s="90">
        <v>0.0</v>
      </c>
      <c r="V853" s="90">
        <v>0.0</v>
      </c>
      <c r="W853" s="90">
        <v>0.0</v>
      </c>
      <c r="X853" s="86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>
      <c r="A854" s="211">
        <v>13.0</v>
      </c>
      <c r="B854" s="90" t="s">
        <v>1706</v>
      </c>
      <c r="C854" s="90"/>
      <c r="D854" s="90"/>
      <c r="E854" s="90"/>
      <c r="F854" s="85" t="s">
        <v>18</v>
      </c>
      <c r="G854" s="183">
        <v>21436.0</v>
      </c>
      <c r="H854" s="183"/>
      <c r="I854" s="109"/>
      <c r="J854" s="86"/>
      <c r="K854" s="86"/>
      <c r="L854" s="90">
        <v>0.0</v>
      </c>
      <c r="M854" s="90">
        <v>0.0</v>
      </c>
      <c r="N854" s="90">
        <v>0.0</v>
      </c>
      <c r="O854" s="90">
        <v>0.0</v>
      </c>
      <c r="P854" s="90">
        <v>0.0</v>
      </c>
      <c r="Q854" s="90">
        <v>0.0</v>
      </c>
      <c r="R854" s="90">
        <v>0.0</v>
      </c>
      <c r="S854" s="90">
        <v>0.0</v>
      </c>
      <c r="T854" s="90">
        <v>0.0</v>
      </c>
      <c r="U854" s="90">
        <v>0.0</v>
      </c>
      <c r="V854" s="90">
        <v>0.0</v>
      </c>
      <c r="W854" s="90">
        <v>0.0</v>
      </c>
      <c r="X854" s="86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>
      <c r="A855" s="211">
        <v>14.0</v>
      </c>
      <c r="B855" s="90" t="s">
        <v>1707</v>
      </c>
      <c r="C855" s="90"/>
      <c r="D855" s="90"/>
      <c r="E855" s="90"/>
      <c r="F855" s="85" t="s">
        <v>19</v>
      </c>
      <c r="G855" s="213">
        <v>22962.0</v>
      </c>
      <c r="H855" s="213"/>
      <c r="I855" s="109"/>
      <c r="J855" s="86"/>
      <c r="K855" s="86"/>
      <c r="L855" s="90">
        <v>0.0</v>
      </c>
      <c r="M855" s="90">
        <v>0.0</v>
      </c>
      <c r="N855" s="90">
        <v>0.0</v>
      </c>
      <c r="O855" s="90">
        <v>0.0</v>
      </c>
      <c r="P855" s="90">
        <v>0.0</v>
      </c>
      <c r="Q855" s="90">
        <v>0.0</v>
      </c>
      <c r="R855" s="90">
        <v>0.0</v>
      </c>
      <c r="S855" s="90">
        <v>0.0</v>
      </c>
      <c r="T855" s="90">
        <v>0.0</v>
      </c>
      <c r="U855" s="90">
        <v>0.0</v>
      </c>
      <c r="V855" s="90">
        <v>0.0</v>
      </c>
      <c r="W855" s="90">
        <v>0.0</v>
      </c>
      <c r="X855" s="86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>
      <c r="A856" s="211">
        <v>15.0</v>
      </c>
      <c r="B856" s="90" t="s">
        <v>1708</v>
      </c>
      <c r="C856" s="90"/>
      <c r="D856" s="90"/>
      <c r="E856" s="90"/>
      <c r="F856" s="85" t="s">
        <v>19</v>
      </c>
      <c r="G856" s="183">
        <v>22497.0</v>
      </c>
      <c r="H856" s="183"/>
      <c r="I856" s="109"/>
      <c r="J856" s="86"/>
      <c r="K856" s="86"/>
      <c r="L856" s="90">
        <v>0.0</v>
      </c>
      <c r="M856" s="90">
        <v>0.0</v>
      </c>
      <c r="N856" s="90">
        <v>0.0</v>
      </c>
      <c r="O856" s="90">
        <v>0.0</v>
      </c>
      <c r="P856" s="90">
        <v>0.0</v>
      </c>
      <c r="Q856" s="90">
        <v>0.0</v>
      </c>
      <c r="R856" s="90">
        <v>0.0</v>
      </c>
      <c r="S856" s="90">
        <v>0.0</v>
      </c>
      <c r="T856" s="90">
        <v>0.0</v>
      </c>
      <c r="U856" s="90">
        <v>0.0</v>
      </c>
      <c r="V856" s="90">
        <v>0.0</v>
      </c>
      <c r="W856" s="90">
        <v>0.0</v>
      </c>
      <c r="X856" s="86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>
      <c r="A857" s="211">
        <v>16.0</v>
      </c>
      <c r="B857" s="90" t="s">
        <v>1709</v>
      </c>
      <c r="C857" s="90"/>
      <c r="D857" s="90"/>
      <c r="E857" s="90"/>
      <c r="F857" s="85" t="s">
        <v>18</v>
      </c>
      <c r="G857" s="183">
        <v>21626.0</v>
      </c>
      <c r="H857" s="183"/>
      <c r="I857" s="109"/>
      <c r="J857" s="86"/>
      <c r="K857" s="86"/>
      <c r="L857" s="90">
        <v>0.0</v>
      </c>
      <c r="M857" s="90">
        <v>0.0</v>
      </c>
      <c r="N857" s="90">
        <v>0.0</v>
      </c>
      <c r="O857" s="90">
        <v>0.0</v>
      </c>
      <c r="P857" s="90">
        <v>0.0</v>
      </c>
      <c r="Q857" s="90">
        <v>0.0</v>
      </c>
      <c r="R857" s="90">
        <v>0.0</v>
      </c>
      <c r="S857" s="90">
        <v>0.0</v>
      </c>
      <c r="T857" s="90">
        <v>0.0</v>
      </c>
      <c r="U857" s="90">
        <v>0.0</v>
      </c>
      <c r="V857" s="90">
        <v>0.0</v>
      </c>
      <c r="W857" s="90">
        <v>0.0</v>
      </c>
      <c r="X857" s="86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>
      <c r="A858" s="211">
        <v>17.0</v>
      </c>
      <c r="B858" s="90" t="s">
        <v>1710</v>
      </c>
      <c r="C858" s="90"/>
      <c r="D858" s="90"/>
      <c r="E858" s="90"/>
      <c r="F858" s="85" t="s">
        <v>19</v>
      </c>
      <c r="G858" s="183">
        <v>17337.0</v>
      </c>
      <c r="H858" s="183"/>
      <c r="I858" s="109"/>
      <c r="J858" s="90" t="s">
        <v>1306</v>
      </c>
      <c r="K858" s="90" t="s">
        <v>1711</v>
      </c>
      <c r="L858" s="90">
        <v>0.0</v>
      </c>
      <c r="M858" s="90">
        <v>0.0</v>
      </c>
      <c r="N858" s="90">
        <v>0.0</v>
      </c>
      <c r="O858" s="90">
        <v>0.0</v>
      </c>
      <c r="P858" s="90">
        <v>0.0</v>
      </c>
      <c r="Q858" s="90">
        <v>0.0</v>
      </c>
      <c r="R858" s="90">
        <v>0.0</v>
      </c>
      <c r="S858" s="90">
        <v>0.0</v>
      </c>
      <c r="T858" s="90">
        <v>0.0</v>
      </c>
      <c r="U858" s="90">
        <v>0.0</v>
      </c>
      <c r="V858" s="90">
        <v>0.0</v>
      </c>
      <c r="W858" s="90">
        <v>0.0</v>
      </c>
      <c r="X858" s="86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>
      <c r="A859" s="211">
        <v>18.0</v>
      </c>
      <c r="B859" s="90" t="s">
        <v>1712</v>
      </c>
      <c r="C859" s="90"/>
      <c r="D859" s="90"/>
      <c r="E859" s="90"/>
      <c r="F859" s="85" t="s">
        <v>18</v>
      </c>
      <c r="G859" s="183">
        <v>23923.0</v>
      </c>
      <c r="H859" s="183"/>
      <c r="I859" s="109"/>
      <c r="J859" s="86"/>
      <c r="K859" s="86"/>
      <c r="L859" s="90">
        <v>0.0</v>
      </c>
      <c r="M859" s="90">
        <v>0.0</v>
      </c>
      <c r="N859" s="90">
        <v>0.0</v>
      </c>
      <c r="O859" s="90">
        <v>0.0</v>
      </c>
      <c r="P859" s="90">
        <v>0.0</v>
      </c>
      <c r="Q859" s="90">
        <v>0.0</v>
      </c>
      <c r="R859" s="90">
        <v>0.0</v>
      </c>
      <c r="S859" s="90">
        <v>0.0</v>
      </c>
      <c r="T859" s="90">
        <v>0.0</v>
      </c>
      <c r="U859" s="90">
        <v>0.0</v>
      </c>
      <c r="V859" s="90">
        <v>0.0</v>
      </c>
      <c r="W859" s="90">
        <v>0.0</v>
      </c>
      <c r="X859" s="86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>
      <c r="A860" s="211">
        <v>19.0</v>
      </c>
      <c r="B860" s="90" t="s">
        <v>1713</v>
      </c>
      <c r="C860" s="90"/>
      <c r="D860" s="90"/>
      <c r="E860" s="90"/>
      <c r="F860" s="85" t="s">
        <v>19</v>
      </c>
      <c r="G860" s="183">
        <v>22828.0</v>
      </c>
      <c r="H860" s="183"/>
      <c r="I860" s="109"/>
      <c r="J860" s="86"/>
      <c r="K860" s="86"/>
      <c r="L860" s="90">
        <v>0.0</v>
      </c>
      <c r="M860" s="90">
        <v>0.0</v>
      </c>
      <c r="N860" s="90">
        <v>0.0</v>
      </c>
      <c r="O860" s="90">
        <v>0.0</v>
      </c>
      <c r="P860" s="90">
        <v>0.0</v>
      </c>
      <c r="Q860" s="90">
        <v>0.0</v>
      </c>
      <c r="R860" s="90">
        <v>0.0</v>
      </c>
      <c r="S860" s="90">
        <v>0.0</v>
      </c>
      <c r="T860" s="90">
        <v>0.0</v>
      </c>
      <c r="U860" s="90">
        <v>0.0</v>
      </c>
      <c r="V860" s="90">
        <v>0.0</v>
      </c>
      <c r="W860" s="90">
        <v>0.0</v>
      </c>
      <c r="X860" s="86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>
      <c r="A861" s="211">
        <v>20.0</v>
      </c>
      <c r="B861" s="90" t="s">
        <v>967</v>
      </c>
      <c r="C861" s="90"/>
      <c r="D861" s="90"/>
      <c r="E861" s="90"/>
      <c r="F861" s="85" t="s">
        <v>19</v>
      </c>
      <c r="G861" s="213">
        <v>18249.0</v>
      </c>
      <c r="H861" s="213"/>
      <c r="I861" s="109"/>
      <c r="J861" s="90" t="s">
        <v>1714</v>
      </c>
      <c r="K861" s="90" t="s">
        <v>1715</v>
      </c>
      <c r="L861" s="90">
        <v>0.0</v>
      </c>
      <c r="M861" s="90">
        <v>0.0</v>
      </c>
      <c r="N861" s="90">
        <v>0.0</v>
      </c>
      <c r="O861" s="90">
        <v>0.0</v>
      </c>
      <c r="P861" s="90">
        <v>0.0</v>
      </c>
      <c r="Q861" s="90">
        <v>0.0</v>
      </c>
      <c r="R861" s="90">
        <v>0.0</v>
      </c>
      <c r="S861" s="90">
        <v>0.0</v>
      </c>
      <c r="T861" s="90">
        <v>0.0</v>
      </c>
      <c r="U861" s="90">
        <v>0.0</v>
      </c>
      <c r="V861" s="90">
        <v>0.0</v>
      </c>
      <c r="W861" s="90">
        <v>0.0</v>
      </c>
      <c r="X861" s="86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>
      <c r="A862" s="211">
        <v>21.0</v>
      </c>
      <c r="B862" s="90" t="s">
        <v>1716</v>
      </c>
      <c r="C862" s="90"/>
      <c r="D862" s="90"/>
      <c r="E862" s="90"/>
      <c r="F862" s="85" t="s">
        <v>18</v>
      </c>
      <c r="G862" s="183">
        <v>20499.0</v>
      </c>
      <c r="H862" s="183"/>
      <c r="I862" s="109"/>
      <c r="J862" s="90" t="s">
        <v>897</v>
      </c>
      <c r="K862" s="90" t="s">
        <v>1717</v>
      </c>
      <c r="L862" s="90">
        <v>0.0</v>
      </c>
      <c r="M862" s="90">
        <v>0.0</v>
      </c>
      <c r="N862" s="90">
        <v>0.0</v>
      </c>
      <c r="O862" s="90">
        <v>0.0</v>
      </c>
      <c r="P862" s="90">
        <v>0.0</v>
      </c>
      <c r="Q862" s="90">
        <v>0.0</v>
      </c>
      <c r="R862" s="90">
        <v>0.0</v>
      </c>
      <c r="S862" s="90">
        <v>0.0</v>
      </c>
      <c r="T862" s="90">
        <v>0.0</v>
      </c>
      <c r="U862" s="90">
        <v>0.0</v>
      </c>
      <c r="V862" s="90">
        <v>0.0</v>
      </c>
      <c r="W862" s="90">
        <v>0.0</v>
      </c>
      <c r="X862" s="86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>
      <c r="A863" s="211">
        <v>22.0</v>
      </c>
      <c r="B863" s="90" t="s">
        <v>1718</v>
      </c>
      <c r="C863" s="90"/>
      <c r="D863" s="90"/>
      <c r="E863" s="90"/>
      <c r="F863" s="85" t="s">
        <v>18</v>
      </c>
      <c r="G863" s="213">
        <v>18579.0</v>
      </c>
      <c r="H863" s="213"/>
      <c r="I863" s="109"/>
      <c r="J863" s="90" t="s">
        <v>1719</v>
      </c>
      <c r="K863" s="90" t="s">
        <v>1720</v>
      </c>
      <c r="L863" s="90">
        <v>0.0</v>
      </c>
      <c r="M863" s="90">
        <v>0.0</v>
      </c>
      <c r="N863" s="90">
        <v>0.0</v>
      </c>
      <c r="O863" s="90">
        <v>0.0</v>
      </c>
      <c r="P863" s="90">
        <v>0.0</v>
      </c>
      <c r="Q863" s="90">
        <v>0.0</v>
      </c>
      <c r="R863" s="90">
        <v>0.0</v>
      </c>
      <c r="S863" s="90">
        <v>0.0</v>
      </c>
      <c r="T863" s="90">
        <v>0.0</v>
      </c>
      <c r="U863" s="90">
        <v>0.0</v>
      </c>
      <c r="V863" s="90">
        <v>0.0</v>
      </c>
      <c r="W863" s="90">
        <v>0.0</v>
      </c>
      <c r="X863" s="86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>
      <c r="A864" s="211">
        <v>23.0</v>
      </c>
      <c r="B864" s="90" t="s">
        <v>1721</v>
      </c>
      <c r="C864" s="90"/>
      <c r="D864" s="90"/>
      <c r="E864" s="90"/>
      <c r="F864" s="85" t="s">
        <v>18</v>
      </c>
      <c r="G864" s="84"/>
      <c r="H864" s="84"/>
      <c r="I864" s="109"/>
      <c r="J864" s="86"/>
      <c r="K864" s="86"/>
      <c r="L864" s="90">
        <v>0.0</v>
      </c>
      <c r="M864" s="90">
        <v>0.0</v>
      </c>
      <c r="N864" s="90">
        <v>0.0</v>
      </c>
      <c r="O864" s="90">
        <v>0.0</v>
      </c>
      <c r="P864" s="90">
        <v>0.0</v>
      </c>
      <c r="Q864" s="90">
        <v>0.0</v>
      </c>
      <c r="R864" s="90">
        <v>0.0</v>
      </c>
      <c r="S864" s="90">
        <v>0.0</v>
      </c>
      <c r="T864" s="90">
        <v>0.0</v>
      </c>
      <c r="U864" s="90">
        <v>0.0</v>
      </c>
      <c r="V864" s="90">
        <v>0.0</v>
      </c>
      <c r="W864" s="90">
        <v>0.0</v>
      </c>
      <c r="X864" s="86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>
      <c r="A865" s="211">
        <v>24.0</v>
      </c>
      <c r="B865" s="90" t="s">
        <v>1722</v>
      </c>
      <c r="C865" s="90"/>
      <c r="D865" s="90"/>
      <c r="E865" s="90"/>
      <c r="F865" s="85" t="s">
        <v>18</v>
      </c>
      <c r="G865" s="213">
        <v>22978.0</v>
      </c>
      <c r="H865" s="213"/>
      <c r="I865" s="109"/>
      <c r="J865" s="90" t="s">
        <v>609</v>
      </c>
      <c r="K865" s="90" t="s">
        <v>1723</v>
      </c>
      <c r="L865" s="90">
        <v>0.0</v>
      </c>
      <c r="M865" s="90">
        <v>0.0</v>
      </c>
      <c r="N865" s="90">
        <v>0.0</v>
      </c>
      <c r="O865" s="90">
        <v>0.0</v>
      </c>
      <c r="P865" s="90">
        <v>0.0</v>
      </c>
      <c r="Q865" s="90">
        <v>0.0</v>
      </c>
      <c r="R865" s="90">
        <v>0.0</v>
      </c>
      <c r="S865" s="90">
        <v>0.0</v>
      </c>
      <c r="T865" s="90">
        <v>0.0</v>
      </c>
      <c r="U865" s="90">
        <v>0.0</v>
      </c>
      <c r="V865" s="90">
        <v>0.0</v>
      </c>
      <c r="W865" s="90">
        <v>0.0</v>
      </c>
      <c r="X865" s="86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>
      <c r="A866" s="191">
        <v>25.0</v>
      </c>
      <c r="B866" s="90" t="s">
        <v>1724</v>
      </c>
      <c r="C866" s="90"/>
      <c r="D866" s="90"/>
      <c r="E866" s="90"/>
      <c r="F866" s="85" t="s">
        <v>18</v>
      </c>
      <c r="G866" s="84"/>
      <c r="H866" s="84"/>
      <c r="I866" s="109"/>
      <c r="J866" s="86"/>
      <c r="K866" s="86"/>
      <c r="L866" s="90">
        <v>0.0</v>
      </c>
      <c r="M866" s="90">
        <v>0.0</v>
      </c>
      <c r="N866" s="90">
        <v>0.0</v>
      </c>
      <c r="O866" s="90">
        <v>0.0</v>
      </c>
      <c r="P866" s="90">
        <v>0.0</v>
      </c>
      <c r="Q866" s="90">
        <v>0.0</v>
      </c>
      <c r="R866" s="90">
        <v>0.0</v>
      </c>
      <c r="S866" s="90">
        <v>0.0</v>
      </c>
      <c r="T866" s="90">
        <v>0.0</v>
      </c>
      <c r="U866" s="90">
        <v>0.0</v>
      </c>
      <c r="V866" s="90">
        <v>0.0</v>
      </c>
      <c r="W866" s="90">
        <v>0.0</v>
      </c>
      <c r="X866" s="86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>
      <c r="A867" s="211">
        <v>26.0</v>
      </c>
      <c r="B867" s="90" t="s">
        <v>1725</v>
      </c>
      <c r="C867" s="90"/>
      <c r="D867" s="90"/>
      <c r="E867" s="90"/>
      <c r="F867" s="85" t="s">
        <v>19</v>
      </c>
      <c r="G867" s="84"/>
      <c r="H867" s="84"/>
      <c r="I867" s="109"/>
      <c r="J867" s="86"/>
      <c r="K867" s="86"/>
      <c r="L867" s="90">
        <v>0.0</v>
      </c>
      <c r="M867" s="90">
        <v>0.0</v>
      </c>
      <c r="N867" s="90">
        <v>0.0</v>
      </c>
      <c r="O867" s="90">
        <v>0.0</v>
      </c>
      <c r="P867" s="90">
        <v>0.0</v>
      </c>
      <c r="Q867" s="90">
        <v>0.0</v>
      </c>
      <c r="R867" s="90">
        <v>0.0</v>
      </c>
      <c r="S867" s="90">
        <v>0.0</v>
      </c>
      <c r="T867" s="90">
        <v>0.0</v>
      </c>
      <c r="U867" s="90">
        <v>0.0</v>
      </c>
      <c r="V867" s="90">
        <v>0.0</v>
      </c>
      <c r="W867" s="90">
        <v>0.0</v>
      </c>
      <c r="X867" s="86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>
      <c r="A868" s="211">
        <v>27.0</v>
      </c>
      <c r="B868" s="90" t="s">
        <v>1726</v>
      </c>
      <c r="C868" s="90"/>
      <c r="D868" s="90"/>
      <c r="E868" s="90"/>
      <c r="F868" s="85" t="s">
        <v>18</v>
      </c>
      <c r="G868" s="84"/>
      <c r="H868" s="84"/>
      <c r="I868" s="109"/>
      <c r="J868" s="86"/>
      <c r="K868" s="86"/>
      <c r="L868" s="90">
        <v>0.0</v>
      </c>
      <c r="M868" s="90">
        <v>0.0</v>
      </c>
      <c r="N868" s="90">
        <v>0.0</v>
      </c>
      <c r="O868" s="90">
        <v>0.0</v>
      </c>
      <c r="P868" s="90">
        <v>0.0</v>
      </c>
      <c r="Q868" s="90">
        <v>0.0</v>
      </c>
      <c r="R868" s="90">
        <v>0.0</v>
      </c>
      <c r="S868" s="90">
        <v>0.0</v>
      </c>
      <c r="T868" s="90">
        <v>0.0</v>
      </c>
      <c r="U868" s="90">
        <v>0.0</v>
      </c>
      <c r="V868" s="90">
        <v>0.0</v>
      </c>
      <c r="W868" s="90">
        <v>0.0</v>
      </c>
      <c r="X868" s="86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>
      <c r="A869" s="211">
        <v>28.0</v>
      </c>
      <c r="B869" s="90" t="s">
        <v>642</v>
      </c>
      <c r="C869" s="90"/>
      <c r="D869" s="90"/>
      <c r="E869" s="90"/>
      <c r="F869" s="85" t="s">
        <v>18</v>
      </c>
      <c r="G869" s="84"/>
      <c r="H869" s="84"/>
      <c r="I869" s="109"/>
      <c r="J869" s="86"/>
      <c r="K869" s="86"/>
      <c r="L869" s="90">
        <v>0.0</v>
      </c>
      <c r="M869" s="90">
        <v>0.0</v>
      </c>
      <c r="N869" s="90">
        <v>0.0</v>
      </c>
      <c r="O869" s="90">
        <v>0.0</v>
      </c>
      <c r="P869" s="90">
        <v>0.0</v>
      </c>
      <c r="Q869" s="90">
        <v>0.0</v>
      </c>
      <c r="R869" s="90">
        <v>0.0</v>
      </c>
      <c r="S869" s="90">
        <v>0.0</v>
      </c>
      <c r="T869" s="90">
        <v>0.0</v>
      </c>
      <c r="U869" s="90">
        <v>0.0</v>
      </c>
      <c r="V869" s="90">
        <v>0.0</v>
      </c>
      <c r="W869" s="90">
        <v>0.0</v>
      </c>
      <c r="X869" s="86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>
      <c r="A870" s="211">
        <v>29.0</v>
      </c>
      <c r="B870" s="90" t="s">
        <v>1727</v>
      </c>
      <c r="C870" s="90"/>
      <c r="D870" s="90"/>
      <c r="E870" s="90"/>
      <c r="F870" s="85" t="s">
        <v>19</v>
      </c>
      <c r="G870" s="84"/>
      <c r="H870" s="84"/>
      <c r="I870" s="109"/>
      <c r="J870" s="86"/>
      <c r="K870" s="86"/>
      <c r="L870" s="90">
        <v>0.0</v>
      </c>
      <c r="M870" s="90">
        <v>0.0</v>
      </c>
      <c r="N870" s="90">
        <v>0.0</v>
      </c>
      <c r="O870" s="90">
        <v>0.0</v>
      </c>
      <c r="P870" s="90">
        <v>0.0</v>
      </c>
      <c r="Q870" s="90">
        <v>0.0</v>
      </c>
      <c r="R870" s="90">
        <v>0.0</v>
      </c>
      <c r="S870" s="90">
        <v>0.0</v>
      </c>
      <c r="T870" s="90">
        <v>0.0</v>
      </c>
      <c r="U870" s="90">
        <v>0.0</v>
      </c>
      <c r="V870" s="90">
        <v>0.0</v>
      </c>
      <c r="W870" s="90">
        <v>0.0</v>
      </c>
      <c r="X870" s="86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>
      <c r="A871" s="211">
        <v>30.0</v>
      </c>
      <c r="B871" s="90" t="s">
        <v>1728</v>
      </c>
      <c r="C871" s="90"/>
      <c r="D871" s="90"/>
      <c r="E871" s="90"/>
      <c r="F871" s="85" t="s">
        <v>18</v>
      </c>
      <c r="G871" s="84"/>
      <c r="H871" s="84"/>
      <c r="I871" s="109"/>
      <c r="J871" s="86"/>
      <c r="K871" s="86"/>
      <c r="L871" s="90">
        <v>0.0</v>
      </c>
      <c r="M871" s="90">
        <v>0.0</v>
      </c>
      <c r="N871" s="90">
        <v>0.0</v>
      </c>
      <c r="O871" s="90">
        <v>0.0</v>
      </c>
      <c r="P871" s="90">
        <v>0.0</v>
      </c>
      <c r="Q871" s="90">
        <v>0.0</v>
      </c>
      <c r="R871" s="90">
        <v>0.0</v>
      </c>
      <c r="S871" s="90">
        <v>0.0</v>
      </c>
      <c r="T871" s="90">
        <v>0.0</v>
      </c>
      <c r="U871" s="90">
        <v>0.0</v>
      </c>
      <c r="V871" s="90">
        <v>0.0</v>
      </c>
      <c r="W871" s="90">
        <v>0.0</v>
      </c>
      <c r="X871" s="86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>
      <c r="A872" s="211">
        <v>31.0</v>
      </c>
      <c r="B872" s="90" t="s">
        <v>1729</v>
      </c>
      <c r="C872" s="90"/>
      <c r="D872" s="90"/>
      <c r="E872" s="90"/>
      <c r="F872" s="85" t="s">
        <v>19</v>
      </c>
      <c r="G872" s="84"/>
      <c r="H872" s="84"/>
      <c r="I872" s="109"/>
      <c r="J872" s="86"/>
      <c r="K872" s="86"/>
      <c r="L872" s="90">
        <v>0.0</v>
      </c>
      <c r="M872" s="90">
        <v>0.0</v>
      </c>
      <c r="N872" s="90">
        <v>0.0</v>
      </c>
      <c r="O872" s="90">
        <v>0.0</v>
      </c>
      <c r="P872" s="90">
        <v>0.0</v>
      </c>
      <c r="Q872" s="90">
        <v>0.0</v>
      </c>
      <c r="R872" s="90">
        <v>0.0</v>
      </c>
      <c r="S872" s="90">
        <v>0.0</v>
      </c>
      <c r="T872" s="90">
        <v>0.0</v>
      </c>
      <c r="U872" s="90">
        <v>0.0</v>
      </c>
      <c r="V872" s="90">
        <v>0.0</v>
      </c>
      <c r="W872" s="90">
        <v>0.0</v>
      </c>
      <c r="X872" s="86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>
      <c r="A873" s="211">
        <v>32.0</v>
      </c>
      <c r="B873" s="90" t="s">
        <v>1730</v>
      </c>
      <c r="C873" s="90"/>
      <c r="D873" s="90"/>
      <c r="E873" s="90"/>
      <c r="F873" s="85" t="s">
        <v>19</v>
      </c>
      <c r="G873" s="84"/>
      <c r="H873" s="84"/>
      <c r="I873" s="109"/>
      <c r="J873" s="86"/>
      <c r="K873" s="86"/>
      <c r="L873" s="90">
        <v>0.0</v>
      </c>
      <c r="M873" s="90">
        <v>0.0</v>
      </c>
      <c r="N873" s="90">
        <v>0.0</v>
      </c>
      <c r="O873" s="90">
        <v>0.0</v>
      </c>
      <c r="P873" s="90">
        <v>0.0</v>
      </c>
      <c r="Q873" s="90">
        <v>0.0</v>
      </c>
      <c r="R873" s="90">
        <v>0.0</v>
      </c>
      <c r="S873" s="90">
        <v>0.0</v>
      </c>
      <c r="T873" s="90">
        <v>0.0</v>
      </c>
      <c r="U873" s="90">
        <v>0.0</v>
      </c>
      <c r="V873" s="90">
        <v>0.0</v>
      </c>
      <c r="W873" s="90">
        <v>0.0</v>
      </c>
      <c r="X873" s="86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>
      <c r="A874" s="211">
        <v>33.0</v>
      </c>
      <c r="B874" s="90" t="s">
        <v>1731</v>
      </c>
      <c r="C874" s="90"/>
      <c r="D874" s="90"/>
      <c r="E874" s="90"/>
      <c r="F874" s="85" t="s">
        <v>18</v>
      </c>
      <c r="G874" s="84"/>
      <c r="H874" s="84"/>
      <c r="I874" s="109"/>
      <c r="J874" s="86"/>
      <c r="K874" s="86"/>
      <c r="L874" s="90">
        <v>0.0</v>
      </c>
      <c r="M874" s="90">
        <v>0.0</v>
      </c>
      <c r="N874" s="90">
        <v>0.0</v>
      </c>
      <c r="O874" s="90">
        <v>0.0</v>
      </c>
      <c r="P874" s="90">
        <v>0.0</v>
      </c>
      <c r="Q874" s="90">
        <v>0.0</v>
      </c>
      <c r="R874" s="90">
        <v>0.0</v>
      </c>
      <c r="S874" s="90">
        <v>0.0</v>
      </c>
      <c r="T874" s="90">
        <v>0.0</v>
      </c>
      <c r="U874" s="90">
        <v>0.0</v>
      </c>
      <c r="V874" s="90">
        <v>0.0</v>
      </c>
      <c r="W874" s="90">
        <v>0.0</v>
      </c>
      <c r="X874" s="86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>
      <c r="A875" s="211">
        <v>34.0</v>
      </c>
      <c r="B875" s="90" t="s">
        <v>1732</v>
      </c>
      <c r="C875" s="90"/>
      <c r="D875" s="90"/>
      <c r="E875" s="90"/>
      <c r="F875" s="85" t="s">
        <v>19</v>
      </c>
      <c r="G875" s="84"/>
      <c r="H875" s="84"/>
      <c r="I875" s="109"/>
      <c r="J875" s="86"/>
      <c r="K875" s="86"/>
      <c r="L875" s="90">
        <v>0.0</v>
      </c>
      <c r="M875" s="90">
        <v>0.0</v>
      </c>
      <c r="N875" s="90">
        <v>0.0</v>
      </c>
      <c r="O875" s="90">
        <v>0.0</v>
      </c>
      <c r="P875" s="90">
        <v>0.0</v>
      </c>
      <c r="Q875" s="90">
        <v>0.0</v>
      </c>
      <c r="R875" s="90">
        <v>0.0</v>
      </c>
      <c r="S875" s="90">
        <v>0.0</v>
      </c>
      <c r="T875" s="90">
        <v>0.0</v>
      </c>
      <c r="U875" s="90">
        <v>0.0</v>
      </c>
      <c r="V875" s="90">
        <v>0.0</v>
      </c>
      <c r="W875" s="90">
        <v>0.0</v>
      </c>
      <c r="X875" s="86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>
      <c r="A876" s="211">
        <v>35.0</v>
      </c>
      <c r="B876" s="90" t="s">
        <v>1733</v>
      </c>
      <c r="C876" s="90"/>
      <c r="D876" s="90"/>
      <c r="E876" s="90"/>
      <c r="F876" s="85" t="s">
        <v>19</v>
      </c>
      <c r="G876" s="84"/>
      <c r="H876" s="84"/>
      <c r="I876" s="109"/>
      <c r="J876" s="86"/>
      <c r="K876" s="86"/>
      <c r="L876" s="90">
        <v>0.0</v>
      </c>
      <c r="M876" s="90">
        <v>0.0</v>
      </c>
      <c r="N876" s="90">
        <v>0.0</v>
      </c>
      <c r="O876" s="90">
        <v>0.0</v>
      </c>
      <c r="P876" s="90">
        <v>0.0</v>
      </c>
      <c r="Q876" s="90">
        <v>0.0</v>
      </c>
      <c r="R876" s="90">
        <v>0.0</v>
      </c>
      <c r="S876" s="90">
        <v>0.0</v>
      </c>
      <c r="T876" s="90">
        <v>0.0</v>
      </c>
      <c r="U876" s="90">
        <v>0.0</v>
      </c>
      <c r="V876" s="90">
        <v>0.0</v>
      </c>
      <c r="W876" s="90">
        <v>0.0</v>
      </c>
      <c r="X876" s="86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>
      <c r="A877" s="211">
        <v>36.0</v>
      </c>
      <c r="B877" s="90" t="s">
        <v>1734</v>
      </c>
      <c r="C877" s="90"/>
      <c r="D877" s="90"/>
      <c r="E877" s="90"/>
      <c r="F877" s="85" t="s">
        <v>18</v>
      </c>
      <c r="G877" s="84"/>
      <c r="H877" s="84"/>
      <c r="I877" s="109"/>
      <c r="J877" s="86"/>
      <c r="K877" s="86"/>
      <c r="L877" s="90">
        <v>0.0</v>
      </c>
      <c r="M877" s="90">
        <v>0.0</v>
      </c>
      <c r="N877" s="90">
        <v>0.0</v>
      </c>
      <c r="O877" s="90">
        <v>0.0</v>
      </c>
      <c r="P877" s="90">
        <v>0.0</v>
      </c>
      <c r="Q877" s="90">
        <v>0.0</v>
      </c>
      <c r="R877" s="90">
        <v>0.0</v>
      </c>
      <c r="S877" s="90">
        <v>0.0</v>
      </c>
      <c r="T877" s="90">
        <v>0.0</v>
      </c>
      <c r="U877" s="90">
        <v>0.0</v>
      </c>
      <c r="V877" s="90">
        <v>0.0</v>
      </c>
      <c r="W877" s="90">
        <v>0.0</v>
      </c>
      <c r="X877" s="86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>
      <c r="A878" s="211">
        <v>37.0</v>
      </c>
      <c r="B878" s="90" t="s">
        <v>1735</v>
      </c>
      <c r="C878" s="90"/>
      <c r="D878" s="90"/>
      <c r="E878" s="90"/>
      <c r="F878" s="85" t="s">
        <v>19</v>
      </c>
      <c r="G878" s="84"/>
      <c r="H878" s="84"/>
      <c r="I878" s="109"/>
      <c r="J878" s="86"/>
      <c r="K878" s="86"/>
      <c r="L878" s="90">
        <v>0.0</v>
      </c>
      <c r="M878" s="90">
        <v>0.0</v>
      </c>
      <c r="N878" s="90">
        <v>0.0</v>
      </c>
      <c r="O878" s="90">
        <v>0.0</v>
      </c>
      <c r="P878" s="90">
        <v>0.0</v>
      </c>
      <c r="Q878" s="90">
        <v>0.0</v>
      </c>
      <c r="R878" s="90">
        <v>0.0</v>
      </c>
      <c r="S878" s="90">
        <v>0.0</v>
      </c>
      <c r="T878" s="90">
        <v>0.0</v>
      </c>
      <c r="U878" s="90">
        <v>0.0</v>
      </c>
      <c r="V878" s="90">
        <v>0.0</v>
      </c>
      <c r="W878" s="90">
        <v>0.0</v>
      </c>
      <c r="X878" s="86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>
      <c r="A879" s="211">
        <v>38.0</v>
      </c>
      <c r="B879" s="90" t="s">
        <v>1736</v>
      </c>
      <c r="C879" s="90"/>
      <c r="D879" s="90"/>
      <c r="E879" s="90"/>
      <c r="F879" s="85" t="s">
        <v>19</v>
      </c>
      <c r="G879" s="84"/>
      <c r="H879" s="84"/>
      <c r="I879" s="109"/>
      <c r="J879" s="86"/>
      <c r="K879" s="86"/>
      <c r="L879" s="90">
        <v>0.0</v>
      </c>
      <c r="M879" s="90">
        <v>0.0</v>
      </c>
      <c r="N879" s="90">
        <v>0.0</v>
      </c>
      <c r="O879" s="90">
        <v>0.0</v>
      </c>
      <c r="P879" s="90">
        <v>0.0</v>
      </c>
      <c r="Q879" s="90">
        <v>0.0</v>
      </c>
      <c r="R879" s="90">
        <v>0.0</v>
      </c>
      <c r="S879" s="90">
        <v>0.0</v>
      </c>
      <c r="T879" s="90">
        <v>0.0</v>
      </c>
      <c r="U879" s="90">
        <v>0.0</v>
      </c>
      <c r="V879" s="90">
        <v>0.0</v>
      </c>
      <c r="W879" s="90">
        <v>0.0</v>
      </c>
      <c r="X879" s="86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>
      <c r="A880" s="211">
        <v>39.0</v>
      </c>
      <c r="B880" s="90" t="s">
        <v>1737</v>
      </c>
      <c r="C880" s="90"/>
      <c r="D880" s="90"/>
      <c r="E880" s="90"/>
      <c r="F880" s="85" t="s">
        <v>18</v>
      </c>
      <c r="G880" s="84"/>
      <c r="H880" s="84"/>
      <c r="I880" s="109"/>
      <c r="J880" s="86"/>
      <c r="K880" s="86"/>
      <c r="L880" s="90">
        <v>0.0</v>
      </c>
      <c r="M880" s="90">
        <v>0.0</v>
      </c>
      <c r="N880" s="90">
        <v>0.0</v>
      </c>
      <c r="O880" s="90">
        <v>0.0</v>
      </c>
      <c r="P880" s="90">
        <v>0.0</v>
      </c>
      <c r="Q880" s="90">
        <v>0.0</v>
      </c>
      <c r="R880" s="90">
        <v>0.0</v>
      </c>
      <c r="S880" s="90">
        <v>0.0</v>
      </c>
      <c r="T880" s="90">
        <v>0.0</v>
      </c>
      <c r="U880" s="90">
        <v>0.0</v>
      </c>
      <c r="V880" s="90">
        <v>0.0</v>
      </c>
      <c r="W880" s="90">
        <v>0.0</v>
      </c>
      <c r="X880" s="86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>
      <c r="A881" s="211">
        <v>40.0</v>
      </c>
      <c r="B881" s="90" t="s">
        <v>788</v>
      </c>
      <c r="C881" s="90"/>
      <c r="D881" s="90"/>
      <c r="E881" s="90"/>
      <c r="F881" s="85" t="s">
        <v>18</v>
      </c>
      <c r="G881" s="84"/>
      <c r="H881" s="84"/>
      <c r="I881" s="109"/>
      <c r="J881" s="86"/>
      <c r="K881" s="86"/>
      <c r="L881" s="90">
        <v>0.0</v>
      </c>
      <c r="M881" s="90">
        <v>0.0</v>
      </c>
      <c r="N881" s="90">
        <v>0.0</v>
      </c>
      <c r="O881" s="90">
        <v>0.0</v>
      </c>
      <c r="P881" s="90">
        <v>0.0</v>
      </c>
      <c r="Q881" s="90">
        <v>0.0</v>
      </c>
      <c r="R881" s="90">
        <v>0.0</v>
      </c>
      <c r="S881" s="90">
        <v>0.0</v>
      </c>
      <c r="T881" s="90">
        <v>0.0</v>
      </c>
      <c r="U881" s="90">
        <v>0.0</v>
      </c>
      <c r="V881" s="90">
        <v>0.0</v>
      </c>
      <c r="W881" s="90">
        <v>0.0</v>
      </c>
      <c r="X881" s="86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>
      <c r="A882" s="211">
        <v>41.0</v>
      </c>
      <c r="B882" s="90" t="s">
        <v>1738</v>
      </c>
      <c r="C882" s="90"/>
      <c r="D882" s="90"/>
      <c r="E882" s="90"/>
      <c r="F882" s="85" t="s">
        <v>18</v>
      </c>
      <c r="G882" s="84"/>
      <c r="H882" s="84"/>
      <c r="I882" s="109"/>
      <c r="J882" s="86"/>
      <c r="K882" s="86"/>
      <c r="L882" s="90">
        <v>0.0</v>
      </c>
      <c r="M882" s="90">
        <v>0.0</v>
      </c>
      <c r="N882" s="90">
        <v>0.0</v>
      </c>
      <c r="O882" s="90">
        <v>0.0</v>
      </c>
      <c r="P882" s="90">
        <v>0.0</v>
      </c>
      <c r="Q882" s="90">
        <v>0.0</v>
      </c>
      <c r="R882" s="90">
        <v>0.0</v>
      </c>
      <c r="S882" s="90">
        <v>0.0</v>
      </c>
      <c r="T882" s="90">
        <v>0.0</v>
      </c>
      <c r="U882" s="90">
        <v>0.0</v>
      </c>
      <c r="V882" s="90">
        <v>0.0</v>
      </c>
      <c r="W882" s="90">
        <v>0.0</v>
      </c>
      <c r="X882" s="86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>
      <c r="A883" s="211">
        <v>42.0</v>
      </c>
      <c r="B883" s="90" t="s">
        <v>1739</v>
      </c>
      <c r="C883" s="90"/>
      <c r="D883" s="90"/>
      <c r="E883" s="90"/>
      <c r="F883" s="85" t="s">
        <v>18</v>
      </c>
      <c r="G883" s="84"/>
      <c r="H883" s="84"/>
      <c r="I883" s="109"/>
      <c r="J883" s="86"/>
      <c r="K883" s="86"/>
      <c r="L883" s="90">
        <v>0.0</v>
      </c>
      <c r="M883" s="90">
        <v>0.0</v>
      </c>
      <c r="N883" s="90">
        <v>0.0</v>
      </c>
      <c r="O883" s="90">
        <v>0.0</v>
      </c>
      <c r="P883" s="90">
        <v>0.0</v>
      </c>
      <c r="Q883" s="90">
        <v>0.0</v>
      </c>
      <c r="R883" s="90">
        <v>0.0</v>
      </c>
      <c r="S883" s="90">
        <v>0.0</v>
      </c>
      <c r="T883" s="90">
        <v>0.0</v>
      </c>
      <c r="U883" s="90">
        <v>0.0</v>
      </c>
      <c r="V883" s="90">
        <v>0.0</v>
      </c>
      <c r="W883" s="90">
        <v>0.0</v>
      </c>
      <c r="X883" s="86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>
      <c r="A884" s="211">
        <v>43.0</v>
      </c>
      <c r="B884" s="90" t="s">
        <v>1740</v>
      </c>
      <c r="C884" s="90"/>
      <c r="D884" s="90"/>
      <c r="E884" s="90"/>
      <c r="F884" s="85" t="s">
        <v>18</v>
      </c>
      <c r="G884" s="86"/>
      <c r="H884" s="86"/>
      <c r="I884" s="109"/>
      <c r="J884" s="86"/>
      <c r="K884" s="86"/>
      <c r="L884" s="90">
        <v>0.0</v>
      </c>
      <c r="M884" s="90">
        <v>0.0</v>
      </c>
      <c r="N884" s="90">
        <v>0.0</v>
      </c>
      <c r="O884" s="90">
        <v>0.0</v>
      </c>
      <c r="P884" s="90">
        <v>0.0</v>
      </c>
      <c r="Q884" s="90">
        <v>0.0</v>
      </c>
      <c r="R884" s="90">
        <v>0.0</v>
      </c>
      <c r="S884" s="90">
        <v>0.0</v>
      </c>
      <c r="T884" s="90">
        <v>0.0</v>
      </c>
      <c r="U884" s="90">
        <v>0.0</v>
      </c>
      <c r="V884" s="90">
        <v>0.0</v>
      </c>
      <c r="W884" s="90">
        <v>0.0</v>
      </c>
      <c r="X884" s="86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>
      <c r="A885" s="211">
        <v>44.0</v>
      </c>
      <c r="B885" s="90" t="s">
        <v>1212</v>
      </c>
      <c r="C885" s="90"/>
      <c r="D885" s="90"/>
      <c r="E885" s="90"/>
      <c r="F885" s="85" t="s">
        <v>18</v>
      </c>
      <c r="G885" s="86"/>
      <c r="H885" s="86"/>
      <c r="I885" s="109"/>
      <c r="J885" s="86"/>
      <c r="K885" s="86"/>
      <c r="L885" s="90">
        <v>0.0</v>
      </c>
      <c r="M885" s="90">
        <v>0.0</v>
      </c>
      <c r="N885" s="90">
        <v>0.0</v>
      </c>
      <c r="O885" s="90">
        <v>0.0</v>
      </c>
      <c r="P885" s="90">
        <v>0.0</v>
      </c>
      <c r="Q885" s="90">
        <v>0.0</v>
      </c>
      <c r="R885" s="90">
        <v>0.0</v>
      </c>
      <c r="S885" s="90">
        <v>0.0</v>
      </c>
      <c r="T885" s="90">
        <v>0.0</v>
      </c>
      <c r="U885" s="90">
        <v>0.0</v>
      </c>
      <c r="V885" s="90">
        <v>0.0</v>
      </c>
      <c r="W885" s="90">
        <v>0.0</v>
      </c>
      <c r="X885" s="86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>
      <c r="A886" s="211">
        <v>45.0</v>
      </c>
      <c r="B886" s="90" t="s">
        <v>1211</v>
      </c>
      <c r="C886" s="90"/>
      <c r="D886" s="90"/>
      <c r="E886" s="90"/>
      <c r="F886" s="85" t="s">
        <v>19</v>
      </c>
      <c r="G886" s="86"/>
      <c r="H886" s="86"/>
      <c r="I886" s="109"/>
      <c r="J886" s="86"/>
      <c r="K886" s="86"/>
      <c r="L886" s="90">
        <v>0.0</v>
      </c>
      <c r="M886" s="90">
        <v>0.0</v>
      </c>
      <c r="N886" s="90">
        <v>0.0</v>
      </c>
      <c r="O886" s="90">
        <v>0.0</v>
      </c>
      <c r="P886" s="90">
        <v>0.0</v>
      </c>
      <c r="Q886" s="90">
        <v>0.0</v>
      </c>
      <c r="R886" s="90">
        <v>0.0</v>
      </c>
      <c r="S886" s="90">
        <v>0.0</v>
      </c>
      <c r="T886" s="90">
        <v>0.0</v>
      </c>
      <c r="U886" s="90">
        <v>0.0</v>
      </c>
      <c r="V886" s="90">
        <v>0.0</v>
      </c>
      <c r="W886" s="90">
        <v>0.0</v>
      </c>
      <c r="X886" s="86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>
      <c r="A887" s="211">
        <v>46.0</v>
      </c>
      <c r="B887" s="90" t="s">
        <v>1741</v>
      </c>
      <c r="C887" s="90"/>
      <c r="D887" s="90"/>
      <c r="E887" s="90"/>
      <c r="F887" s="85" t="s">
        <v>19</v>
      </c>
      <c r="G887" s="86"/>
      <c r="H887" s="86"/>
      <c r="I887" s="109"/>
      <c r="J887" s="86"/>
      <c r="K887" s="86"/>
      <c r="L887" s="90">
        <v>0.0</v>
      </c>
      <c r="M887" s="90">
        <v>0.0</v>
      </c>
      <c r="N887" s="90">
        <v>0.0</v>
      </c>
      <c r="O887" s="90">
        <v>0.0</v>
      </c>
      <c r="P887" s="90">
        <v>0.0</v>
      </c>
      <c r="Q887" s="90">
        <v>0.0</v>
      </c>
      <c r="R887" s="90">
        <v>0.0</v>
      </c>
      <c r="S887" s="90">
        <v>0.0</v>
      </c>
      <c r="T887" s="90">
        <v>0.0</v>
      </c>
      <c r="U887" s="90">
        <v>0.0</v>
      </c>
      <c r="V887" s="90">
        <v>0.0</v>
      </c>
      <c r="W887" s="90">
        <v>0.0</v>
      </c>
      <c r="X887" s="86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>
      <c r="A888" s="211">
        <v>47.0</v>
      </c>
      <c r="B888" s="90" t="s">
        <v>1742</v>
      </c>
      <c r="C888" s="90"/>
      <c r="D888" s="90"/>
      <c r="E888" s="90"/>
      <c r="F888" s="85" t="s">
        <v>18</v>
      </c>
      <c r="G888" s="86"/>
      <c r="H888" s="86"/>
      <c r="I888" s="109"/>
      <c r="J888" s="86"/>
      <c r="K888" s="86"/>
      <c r="L888" s="90">
        <v>0.0</v>
      </c>
      <c r="M888" s="90">
        <v>0.0</v>
      </c>
      <c r="N888" s="90">
        <v>0.0</v>
      </c>
      <c r="O888" s="90">
        <v>0.0</v>
      </c>
      <c r="P888" s="90">
        <v>0.0</v>
      </c>
      <c r="Q888" s="90">
        <v>0.0</v>
      </c>
      <c r="R888" s="90">
        <v>0.0</v>
      </c>
      <c r="S888" s="90">
        <v>0.0</v>
      </c>
      <c r="T888" s="90">
        <v>0.0</v>
      </c>
      <c r="U888" s="90">
        <v>0.0</v>
      </c>
      <c r="V888" s="90">
        <v>0.0</v>
      </c>
      <c r="W888" s="90">
        <v>0.0</v>
      </c>
      <c r="X888" s="86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>
      <c r="A889" s="211">
        <v>48.0</v>
      </c>
      <c r="B889" s="90" t="s">
        <v>1743</v>
      </c>
      <c r="C889" s="90"/>
      <c r="D889" s="90"/>
      <c r="E889" s="90"/>
      <c r="F889" s="85" t="s">
        <v>18</v>
      </c>
      <c r="G889" s="86"/>
      <c r="H889" s="86"/>
      <c r="I889" s="109"/>
      <c r="J889" s="86"/>
      <c r="K889" s="86"/>
      <c r="L889" s="90">
        <v>0.0</v>
      </c>
      <c r="M889" s="90">
        <v>0.0</v>
      </c>
      <c r="N889" s="90">
        <v>0.0</v>
      </c>
      <c r="O889" s="90">
        <v>0.0</v>
      </c>
      <c r="P889" s="90">
        <v>0.0</v>
      </c>
      <c r="Q889" s="90">
        <v>0.0</v>
      </c>
      <c r="R889" s="90">
        <v>0.0</v>
      </c>
      <c r="S889" s="90">
        <v>0.0</v>
      </c>
      <c r="T889" s="90">
        <v>0.0</v>
      </c>
      <c r="U889" s="90">
        <v>0.0</v>
      </c>
      <c r="V889" s="90">
        <v>0.0</v>
      </c>
      <c r="W889" s="90">
        <v>0.0</v>
      </c>
      <c r="X889" s="86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>
      <c r="A890" s="211">
        <v>49.0</v>
      </c>
      <c r="B890" s="90" t="s">
        <v>729</v>
      </c>
      <c r="C890" s="90"/>
      <c r="D890" s="90"/>
      <c r="E890" s="90"/>
      <c r="F890" s="85" t="s">
        <v>19</v>
      </c>
      <c r="G890" s="86"/>
      <c r="H890" s="86"/>
      <c r="I890" s="109"/>
      <c r="J890" s="86"/>
      <c r="K890" s="86"/>
      <c r="L890" s="90">
        <v>0.0</v>
      </c>
      <c r="M890" s="90">
        <v>0.0</v>
      </c>
      <c r="N890" s="90">
        <v>0.0</v>
      </c>
      <c r="O890" s="90">
        <v>0.0</v>
      </c>
      <c r="P890" s="90">
        <v>0.0</v>
      </c>
      <c r="Q890" s="90">
        <v>0.0</v>
      </c>
      <c r="R890" s="90">
        <v>0.0</v>
      </c>
      <c r="S890" s="90">
        <v>0.0</v>
      </c>
      <c r="T890" s="90">
        <v>0.0</v>
      </c>
      <c r="U890" s="90">
        <v>0.0</v>
      </c>
      <c r="V890" s="90">
        <v>0.0</v>
      </c>
      <c r="W890" s="90">
        <v>0.0</v>
      </c>
      <c r="X890" s="86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>
      <c r="A891" s="211">
        <v>50.0</v>
      </c>
      <c r="B891" s="90" t="s">
        <v>1342</v>
      </c>
      <c r="C891" s="90"/>
      <c r="D891" s="90"/>
      <c r="E891" s="90"/>
      <c r="F891" s="85" t="s">
        <v>18</v>
      </c>
      <c r="G891" s="86"/>
      <c r="H891" s="86"/>
      <c r="I891" s="109"/>
      <c r="J891" s="86"/>
      <c r="K891" s="86"/>
      <c r="L891" s="90">
        <v>0.0</v>
      </c>
      <c r="M891" s="90">
        <v>0.0</v>
      </c>
      <c r="N891" s="90">
        <v>0.0</v>
      </c>
      <c r="O891" s="90">
        <v>0.0</v>
      </c>
      <c r="P891" s="90">
        <v>0.0</v>
      </c>
      <c r="Q891" s="90">
        <v>0.0</v>
      </c>
      <c r="R891" s="90">
        <v>0.0</v>
      </c>
      <c r="S891" s="90">
        <v>0.0</v>
      </c>
      <c r="T891" s="90">
        <v>0.0</v>
      </c>
      <c r="U891" s="90">
        <v>0.0</v>
      </c>
      <c r="V891" s="90">
        <v>0.0</v>
      </c>
      <c r="W891" s="90">
        <v>0.0</v>
      </c>
      <c r="X891" s="86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>
      <c r="A892" s="211">
        <v>51.0</v>
      </c>
      <c r="B892" s="90" t="s">
        <v>1744</v>
      </c>
      <c r="C892" s="90"/>
      <c r="D892" s="90"/>
      <c r="E892" s="90"/>
      <c r="F892" s="85" t="s">
        <v>18</v>
      </c>
      <c r="G892" s="86"/>
      <c r="H892" s="86"/>
      <c r="I892" s="109"/>
      <c r="J892" s="86"/>
      <c r="K892" s="86"/>
      <c r="L892" s="90">
        <v>0.0</v>
      </c>
      <c r="M892" s="90">
        <v>0.0</v>
      </c>
      <c r="N892" s="90">
        <v>0.0</v>
      </c>
      <c r="O892" s="90">
        <v>0.0</v>
      </c>
      <c r="P892" s="90">
        <v>0.0</v>
      </c>
      <c r="Q892" s="90">
        <v>0.0</v>
      </c>
      <c r="R892" s="90">
        <v>0.0</v>
      </c>
      <c r="S892" s="90">
        <v>0.0</v>
      </c>
      <c r="T892" s="90">
        <v>0.0</v>
      </c>
      <c r="U892" s="90">
        <v>0.0</v>
      </c>
      <c r="V892" s="90">
        <v>0.0</v>
      </c>
      <c r="W892" s="90">
        <v>0.0</v>
      </c>
      <c r="X892" s="86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>
      <c r="A893" s="211">
        <v>52.0</v>
      </c>
      <c r="B893" s="90" t="s">
        <v>1745</v>
      </c>
      <c r="C893" s="90"/>
      <c r="D893" s="90"/>
      <c r="E893" s="90"/>
      <c r="F893" s="85" t="s">
        <v>18</v>
      </c>
      <c r="G893" s="86"/>
      <c r="H893" s="86"/>
      <c r="I893" s="109"/>
      <c r="J893" s="86"/>
      <c r="K893" s="86"/>
      <c r="L893" s="90">
        <v>0.0</v>
      </c>
      <c r="M893" s="90">
        <v>0.0</v>
      </c>
      <c r="N893" s="90">
        <v>0.0</v>
      </c>
      <c r="O893" s="90">
        <v>0.0</v>
      </c>
      <c r="P893" s="90">
        <v>0.0</v>
      </c>
      <c r="Q893" s="90">
        <v>0.0</v>
      </c>
      <c r="R893" s="90">
        <v>0.0</v>
      </c>
      <c r="S893" s="90">
        <v>0.0</v>
      </c>
      <c r="T893" s="90">
        <v>0.0</v>
      </c>
      <c r="U893" s="90">
        <v>0.0</v>
      </c>
      <c r="V893" s="90">
        <v>0.0</v>
      </c>
      <c r="W893" s="90">
        <v>0.0</v>
      </c>
      <c r="X893" s="86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>
      <c r="A894" s="211">
        <v>53.0</v>
      </c>
      <c r="B894" s="90" t="s">
        <v>1746</v>
      </c>
      <c r="C894" s="90"/>
      <c r="D894" s="90"/>
      <c r="E894" s="90"/>
      <c r="F894" s="85" t="s">
        <v>19</v>
      </c>
      <c r="G894" s="86"/>
      <c r="H894" s="86"/>
      <c r="I894" s="109"/>
      <c r="J894" s="86"/>
      <c r="K894" s="86"/>
      <c r="L894" s="90">
        <v>0.0</v>
      </c>
      <c r="M894" s="90">
        <v>0.0</v>
      </c>
      <c r="N894" s="90">
        <v>0.0</v>
      </c>
      <c r="O894" s="90">
        <v>0.0</v>
      </c>
      <c r="P894" s="90">
        <v>0.0</v>
      </c>
      <c r="Q894" s="90">
        <v>0.0</v>
      </c>
      <c r="R894" s="90">
        <v>0.0</v>
      </c>
      <c r="S894" s="90">
        <v>0.0</v>
      </c>
      <c r="T894" s="90">
        <v>0.0</v>
      </c>
      <c r="U894" s="90">
        <v>0.0</v>
      </c>
      <c r="V894" s="90">
        <v>0.0</v>
      </c>
      <c r="W894" s="90">
        <v>0.0</v>
      </c>
      <c r="X894" s="86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>
      <c r="A895" s="211">
        <v>54.0</v>
      </c>
      <c r="B895" s="90" t="s">
        <v>1747</v>
      </c>
      <c r="C895" s="90"/>
      <c r="D895" s="90"/>
      <c r="E895" s="90"/>
      <c r="F895" s="85" t="s">
        <v>18</v>
      </c>
      <c r="G895" s="86"/>
      <c r="H895" s="86"/>
      <c r="I895" s="109"/>
      <c r="J895" s="86"/>
      <c r="K895" s="86"/>
      <c r="L895" s="90">
        <v>0.0</v>
      </c>
      <c r="M895" s="90">
        <v>0.0</v>
      </c>
      <c r="N895" s="90">
        <v>0.0</v>
      </c>
      <c r="O895" s="90">
        <v>0.0</v>
      </c>
      <c r="P895" s="90">
        <v>0.0</v>
      </c>
      <c r="Q895" s="90">
        <v>0.0</v>
      </c>
      <c r="R895" s="90">
        <v>0.0</v>
      </c>
      <c r="S895" s="90">
        <v>0.0</v>
      </c>
      <c r="T895" s="90">
        <v>0.0</v>
      </c>
      <c r="U895" s="90">
        <v>0.0</v>
      </c>
      <c r="V895" s="90">
        <v>0.0</v>
      </c>
      <c r="W895" s="90">
        <v>0.0</v>
      </c>
      <c r="X895" s="86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>
      <c r="A896" s="211">
        <v>55.0</v>
      </c>
      <c r="B896" s="90" t="s">
        <v>876</v>
      </c>
      <c r="C896" s="90"/>
      <c r="D896" s="90"/>
      <c r="E896" s="90"/>
      <c r="F896" s="85" t="s">
        <v>19</v>
      </c>
      <c r="G896" s="86"/>
      <c r="H896" s="86"/>
      <c r="I896" s="109"/>
      <c r="J896" s="86"/>
      <c r="K896" s="86"/>
      <c r="L896" s="90">
        <v>0.0</v>
      </c>
      <c r="M896" s="90">
        <v>0.0</v>
      </c>
      <c r="N896" s="90">
        <v>0.0</v>
      </c>
      <c r="O896" s="90">
        <v>0.0</v>
      </c>
      <c r="P896" s="90">
        <v>0.0</v>
      </c>
      <c r="Q896" s="90">
        <v>0.0</v>
      </c>
      <c r="R896" s="90">
        <v>0.0</v>
      </c>
      <c r="S896" s="90">
        <v>0.0</v>
      </c>
      <c r="T896" s="90">
        <v>0.0</v>
      </c>
      <c r="U896" s="90">
        <v>0.0</v>
      </c>
      <c r="V896" s="90">
        <v>0.0</v>
      </c>
      <c r="W896" s="90">
        <v>0.0</v>
      </c>
      <c r="X896" s="86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>
      <c r="A897" s="211">
        <v>56.0</v>
      </c>
      <c r="B897" s="90" t="s">
        <v>121</v>
      </c>
      <c r="C897" s="90"/>
      <c r="D897" s="90"/>
      <c r="E897" s="90"/>
      <c r="F897" s="85" t="s">
        <v>18</v>
      </c>
      <c r="G897" s="86"/>
      <c r="H897" s="86"/>
      <c r="I897" s="109"/>
      <c r="J897" s="86"/>
      <c r="K897" s="86"/>
      <c r="L897" s="90">
        <v>0.0</v>
      </c>
      <c r="M897" s="90">
        <v>0.0</v>
      </c>
      <c r="N897" s="90">
        <v>0.0</v>
      </c>
      <c r="O897" s="90">
        <v>0.0</v>
      </c>
      <c r="P897" s="90">
        <v>0.0</v>
      </c>
      <c r="Q897" s="90">
        <v>0.0</v>
      </c>
      <c r="R897" s="90">
        <v>0.0</v>
      </c>
      <c r="S897" s="90">
        <v>0.0</v>
      </c>
      <c r="T897" s="90">
        <v>0.0</v>
      </c>
      <c r="U897" s="90">
        <v>0.0</v>
      </c>
      <c r="V897" s="90">
        <v>0.0</v>
      </c>
      <c r="W897" s="90">
        <v>0.0</v>
      </c>
      <c r="X897" s="86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>
      <c r="A898" s="211">
        <v>57.0</v>
      </c>
      <c r="B898" s="90" t="s">
        <v>1748</v>
      </c>
      <c r="C898" s="90"/>
      <c r="D898" s="90"/>
      <c r="E898" s="90"/>
      <c r="F898" s="85" t="s">
        <v>19</v>
      </c>
      <c r="G898" s="86"/>
      <c r="H898" s="86"/>
      <c r="I898" s="109"/>
      <c r="J898" s="86"/>
      <c r="K898" s="86"/>
      <c r="L898" s="90">
        <v>0.0</v>
      </c>
      <c r="M898" s="90">
        <v>0.0</v>
      </c>
      <c r="N898" s="90">
        <v>0.0</v>
      </c>
      <c r="O898" s="90">
        <v>0.0</v>
      </c>
      <c r="P898" s="90">
        <v>0.0</v>
      </c>
      <c r="Q898" s="90">
        <v>0.0</v>
      </c>
      <c r="R898" s="90">
        <v>0.0</v>
      </c>
      <c r="S898" s="90">
        <v>0.0</v>
      </c>
      <c r="T898" s="90">
        <v>0.0</v>
      </c>
      <c r="U898" s="90">
        <v>0.0</v>
      </c>
      <c r="V898" s="90">
        <v>0.0</v>
      </c>
      <c r="W898" s="90">
        <v>0.0</v>
      </c>
      <c r="X898" s="86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>
      <c r="A899" s="211">
        <v>58.0</v>
      </c>
      <c r="B899" s="90" t="s">
        <v>1749</v>
      </c>
      <c r="C899" s="90"/>
      <c r="D899" s="90"/>
      <c r="E899" s="90"/>
      <c r="F899" s="85" t="s">
        <v>18</v>
      </c>
      <c r="G899" s="86"/>
      <c r="H899" s="86"/>
      <c r="I899" s="109"/>
      <c r="J899" s="86"/>
      <c r="K899" s="86"/>
      <c r="L899" s="90">
        <v>0.0</v>
      </c>
      <c r="M899" s="90">
        <v>0.0</v>
      </c>
      <c r="N899" s="90">
        <v>0.0</v>
      </c>
      <c r="O899" s="90">
        <v>0.0</v>
      </c>
      <c r="P899" s="90">
        <v>0.0</v>
      </c>
      <c r="Q899" s="90">
        <v>0.0</v>
      </c>
      <c r="R899" s="90">
        <v>0.0</v>
      </c>
      <c r="S899" s="90">
        <v>0.0</v>
      </c>
      <c r="T899" s="90">
        <v>0.0</v>
      </c>
      <c r="U899" s="90">
        <v>0.0</v>
      </c>
      <c r="V899" s="90">
        <v>0.0</v>
      </c>
      <c r="W899" s="90">
        <v>0.0</v>
      </c>
      <c r="X899" s="86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>
      <c r="A900" s="211">
        <v>59.0</v>
      </c>
      <c r="B900" s="90" t="s">
        <v>1750</v>
      </c>
      <c r="C900" s="90"/>
      <c r="D900" s="90"/>
      <c r="E900" s="90"/>
      <c r="F900" s="85" t="s">
        <v>19</v>
      </c>
      <c r="G900" s="86"/>
      <c r="H900" s="86"/>
      <c r="I900" s="109"/>
      <c r="J900" s="86"/>
      <c r="K900" s="86"/>
      <c r="L900" s="90">
        <v>0.0</v>
      </c>
      <c r="M900" s="90">
        <v>0.0</v>
      </c>
      <c r="N900" s="90">
        <v>0.0</v>
      </c>
      <c r="O900" s="90">
        <v>0.0</v>
      </c>
      <c r="P900" s="90">
        <v>0.0</v>
      </c>
      <c r="Q900" s="90">
        <v>0.0</v>
      </c>
      <c r="R900" s="90">
        <v>0.0</v>
      </c>
      <c r="S900" s="90">
        <v>0.0</v>
      </c>
      <c r="T900" s="90">
        <v>0.0</v>
      </c>
      <c r="U900" s="90">
        <v>0.0</v>
      </c>
      <c r="V900" s="90">
        <v>0.0</v>
      </c>
      <c r="W900" s="90">
        <v>0.0</v>
      </c>
      <c r="X900" s="86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>
      <c r="A901" s="211">
        <v>60.0</v>
      </c>
      <c r="B901" s="90" t="s">
        <v>1751</v>
      </c>
      <c r="C901" s="90"/>
      <c r="D901" s="90"/>
      <c r="E901" s="90"/>
      <c r="F901" s="85" t="s">
        <v>19</v>
      </c>
      <c r="G901" s="86"/>
      <c r="H901" s="86"/>
      <c r="I901" s="109"/>
      <c r="J901" s="86"/>
      <c r="K901" s="86"/>
      <c r="L901" s="90">
        <v>0.0</v>
      </c>
      <c r="M901" s="90">
        <v>0.0</v>
      </c>
      <c r="N901" s="90">
        <v>0.0</v>
      </c>
      <c r="O901" s="90">
        <v>0.0</v>
      </c>
      <c r="P901" s="90">
        <v>0.0</v>
      </c>
      <c r="Q901" s="90">
        <v>0.0</v>
      </c>
      <c r="R901" s="90">
        <v>0.0</v>
      </c>
      <c r="S901" s="90">
        <v>0.0</v>
      </c>
      <c r="T901" s="90">
        <v>0.0</v>
      </c>
      <c r="U901" s="90">
        <v>0.0</v>
      </c>
      <c r="V901" s="90">
        <v>0.0</v>
      </c>
      <c r="W901" s="90">
        <v>0.0</v>
      </c>
      <c r="X901" s="86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>
      <c r="A902" s="211">
        <v>61.0</v>
      </c>
      <c r="B902" s="90" t="s">
        <v>1752</v>
      </c>
      <c r="C902" s="90"/>
      <c r="D902" s="90"/>
      <c r="E902" s="90"/>
      <c r="F902" s="85" t="s">
        <v>19</v>
      </c>
      <c r="G902" s="86"/>
      <c r="H902" s="86"/>
      <c r="I902" s="109"/>
      <c r="J902" s="86"/>
      <c r="K902" s="86"/>
      <c r="L902" s="90">
        <v>0.0</v>
      </c>
      <c r="M902" s="90">
        <v>0.0</v>
      </c>
      <c r="N902" s="90">
        <v>0.0</v>
      </c>
      <c r="O902" s="90">
        <v>0.0</v>
      </c>
      <c r="P902" s="90">
        <v>0.0</v>
      </c>
      <c r="Q902" s="90">
        <v>0.0</v>
      </c>
      <c r="R902" s="90">
        <v>0.0</v>
      </c>
      <c r="S902" s="90">
        <v>0.0</v>
      </c>
      <c r="T902" s="90">
        <v>0.0</v>
      </c>
      <c r="U902" s="90">
        <v>0.0</v>
      </c>
      <c r="V902" s="90">
        <v>0.0</v>
      </c>
      <c r="W902" s="90">
        <v>0.0</v>
      </c>
      <c r="X902" s="86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>
      <c r="A903" s="211">
        <v>62.0</v>
      </c>
      <c r="B903" s="90" t="s">
        <v>1753</v>
      </c>
      <c r="C903" s="90"/>
      <c r="D903" s="90"/>
      <c r="E903" s="90"/>
      <c r="F903" s="85" t="s">
        <v>18</v>
      </c>
      <c r="G903" s="86"/>
      <c r="H903" s="86"/>
      <c r="I903" s="109"/>
      <c r="J903" s="86"/>
      <c r="K903" s="86"/>
      <c r="L903" s="90">
        <v>0.0</v>
      </c>
      <c r="M903" s="90">
        <v>0.0</v>
      </c>
      <c r="N903" s="90">
        <v>0.0</v>
      </c>
      <c r="O903" s="90">
        <v>0.0</v>
      </c>
      <c r="P903" s="90">
        <v>0.0</v>
      </c>
      <c r="Q903" s="90">
        <v>0.0</v>
      </c>
      <c r="R903" s="90">
        <v>0.0</v>
      </c>
      <c r="S903" s="90">
        <v>0.0</v>
      </c>
      <c r="T903" s="90">
        <v>0.0</v>
      </c>
      <c r="U903" s="90">
        <v>0.0</v>
      </c>
      <c r="V903" s="90">
        <v>0.0</v>
      </c>
      <c r="W903" s="90">
        <v>0.0</v>
      </c>
      <c r="X903" s="86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>
      <c r="A904" s="211">
        <v>63.0</v>
      </c>
      <c r="B904" s="90" t="s">
        <v>1754</v>
      </c>
      <c r="C904" s="90"/>
      <c r="D904" s="90"/>
      <c r="E904" s="90"/>
      <c r="F904" s="85" t="s">
        <v>18</v>
      </c>
      <c r="G904" s="86"/>
      <c r="H904" s="86"/>
      <c r="I904" s="109"/>
      <c r="J904" s="86"/>
      <c r="K904" s="86"/>
      <c r="L904" s="90">
        <v>0.0</v>
      </c>
      <c r="M904" s="90">
        <v>0.0</v>
      </c>
      <c r="N904" s="90">
        <v>0.0</v>
      </c>
      <c r="O904" s="90">
        <v>0.0</v>
      </c>
      <c r="P904" s="90">
        <v>0.0</v>
      </c>
      <c r="Q904" s="90">
        <v>0.0</v>
      </c>
      <c r="R904" s="90">
        <v>0.0</v>
      </c>
      <c r="S904" s="90">
        <v>0.0</v>
      </c>
      <c r="T904" s="90">
        <v>0.0</v>
      </c>
      <c r="U904" s="90">
        <v>0.0</v>
      </c>
      <c r="V904" s="90">
        <v>0.0</v>
      </c>
      <c r="W904" s="90">
        <v>0.0</v>
      </c>
      <c r="X904" s="86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>
      <c r="A905" s="211">
        <v>64.0</v>
      </c>
      <c r="B905" s="90" t="s">
        <v>1755</v>
      </c>
      <c r="C905" s="90"/>
      <c r="D905" s="90"/>
      <c r="E905" s="90"/>
      <c r="F905" s="85" t="s">
        <v>18</v>
      </c>
      <c r="G905" s="86"/>
      <c r="H905" s="86"/>
      <c r="I905" s="109"/>
      <c r="J905" s="86"/>
      <c r="K905" s="86"/>
      <c r="L905" s="90">
        <v>0.0</v>
      </c>
      <c r="M905" s="90">
        <v>0.0</v>
      </c>
      <c r="N905" s="90">
        <v>0.0</v>
      </c>
      <c r="O905" s="90">
        <v>0.0</v>
      </c>
      <c r="P905" s="90">
        <v>0.0</v>
      </c>
      <c r="Q905" s="90">
        <v>0.0</v>
      </c>
      <c r="R905" s="90">
        <v>0.0</v>
      </c>
      <c r="S905" s="90">
        <v>0.0</v>
      </c>
      <c r="T905" s="90">
        <v>0.0</v>
      </c>
      <c r="U905" s="90">
        <v>0.0</v>
      </c>
      <c r="V905" s="90">
        <v>0.0</v>
      </c>
      <c r="W905" s="90">
        <v>0.0</v>
      </c>
      <c r="X905" s="86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>
      <c r="A906" s="211">
        <v>65.0</v>
      </c>
      <c r="B906" s="90" t="s">
        <v>1756</v>
      </c>
      <c r="C906" s="90"/>
      <c r="D906" s="90"/>
      <c r="E906" s="90"/>
      <c r="F906" s="85" t="s">
        <v>18</v>
      </c>
      <c r="G906" s="86"/>
      <c r="H906" s="86"/>
      <c r="I906" s="109"/>
      <c r="J906" s="86"/>
      <c r="K906" s="86"/>
      <c r="L906" s="90">
        <v>0.0</v>
      </c>
      <c r="M906" s="90">
        <v>0.0</v>
      </c>
      <c r="N906" s="90">
        <v>0.0</v>
      </c>
      <c r="O906" s="90">
        <v>0.0</v>
      </c>
      <c r="P906" s="90">
        <v>0.0</v>
      </c>
      <c r="Q906" s="90">
        <v>0.0</v>
      </c>
      <c r="R906" s="90">
        <v>0.0</v>
      </c>
      <c r="S906" s="90">
        <v>0.0</v>
      </c>
      <c r="T906" s="90">
        <v>0.0</v>
      </c>
      <c r="U906" s="90">
        <v>0.0</v>
      </c>
      <c r="V906" s="90">
        <v>0.0</v>
      </c>
      <c r="W906" s="90">
        <v>0.0</v>
      </c>
      <c r="X906" s="86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>
      <c r="A907" s="211">
        <v>66.0</v>
      </c>
      <c r="B907" s="90" t="s">
        <v>1757</v>
      </c>
      <c r="C907" s="90"/>
      <c r="D907" s="90"/>
      <c r="E907" s="90"/>
      <c r="F907" s="85" t="s">
        <v>19</v>
      </c>
      <c r="G907" s="86"/>
      <c r="H907" s="86"/>
      <c r="I907" s="109"/>
      <c r="J907" s="86"/>
      <c r="K907" s="86"/>
      <c r="L907" s="90">
        <v>0.0</v>
      </c>
      <c r="M907" s="90">
        <v>0.0</v>
      </c>
      <c r="N907" s="90">
        <v>0.0</v>
      </c>
      <c r="O907" s="90">
        <v>0.0</v>
      </c>
      <c r="P907" s="90">
        <v>0.0</v>
      </c>
      <c r="Q907" s="90">
        <v>0.0</v>
      </c>
      <c r="R907" s="90">
        <v>0.0</v>
      </c>
      <c r="S907" s="90">
        <v>0.0</v>
      </c>
      <c r="T907" s="90">
        <v>0.0</v>
      </c>
      <c r="U907" s="90">
        <v>0.0</v>
      </c>
      <c r="V907" s="90">
        <v>0.0</v>
      </c>
      <c r="W907" s="90">
        <v>0.0</v>
      </c>
      <c r="X907" s="86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>
      <c r="A908" s="211">
        <v>67.0</v>
      </c>
      <c r="B908" s="90" t="s">
        <v>1758</v>
      </c>
      <c r="C908" s="90"/>
      <c r="D908" s="90"/>
      <c r="E908" s="90"/>
      <c r="F908" s="85" t="s">
        <v>18</v>
      </c>
      <c r="G908" s="86"/>
      <c r="H908" s="86"/>
      <c r="I908" s="109"/>
      <c r="J908" s="86"/>
      <c r="K908" s="86"/>
      <c r="L908" s="90">
        <v>0.0</v>
      </c>
      <c r="M908" s="90">
        <v>0.0</v>
      </c>
      <c r="N908" s="90">
        <v>0.0</v>
      </c>
      <c r="O908" s="90">
        <v>0.0</v>
      </c>
      <c r="P908" s="90">
        <v>0.0</v>
      </c>
      <c r="Q908" s="90">
        <v>0.0</v>
      </c>
      <c r="R908" s="90">
        <v>0.0</v>
      </c>
      <c r="S908" s="90">
        <v>0.0</v>
      </c>
      <c r="T908" s="90">
        <v>0.0</v>
      </c>
      <c r="U908" s="90">
        <v>0.0</v>
      </c>
      <c r="V908" s="90">
        <v>0.0</v>
      </c>
      <c r="W908" s="90">
        <v>0.0</v>
      </c>
      <c r="X908" s="86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>
      <c r="A909" s="211">
        <v>68.0</v>
      </c>
      <c r="B909" s="90" t="s">
        <v>1759</v>
      </c>
      <c r="C909" s="90"/>
      <c r="D909" s="90"/>
      <c r="E909" s="90"/>
      <c r="F909" s="85" t="s">
        <v>19</v>
      </c>
      <c r="G909" s="86"/>
      <c r="H909" s="86"/>
      <c r="I909" s="109"/>
      <c r="J909" s="86"/>
      <c r="K909" s="86"/>
      <c r="L909" s="90">
        <v>0.0</v>
      </c>
      <c r="M909" s="90">
        <v>0.0</v>
      </c>
      <c r="N909" s="90">
        <v>0.0</v>
      </c>
      <c r="O909" s="90">
        <v>0.0</v>
      </c>
      <c r="P909" s="90">
        <v>0.0</v>
      </c>
      <c r="Q909" s="90">
        <v>0.0</v>
      </c>
      <c r="R909" s="90">
        <v>0.0</v>
      </c>
      <c r="S909" s="90">
        <v>0.0</v>
      </c>
      <c r="T909" s="90">
        <v>0.0</v>
      </c>
      <c r="U909" s="90">
        <v>0.0</v>
      </c>
      <c r="V909" s="90">
        <v>0.0</v>
      </c>
      <c r="W909" s="90">
        <v>0.0</v>
      </c>
      <c r="X909" s="86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>
      <c r="A910" s="211">
        <v>69.0</v>
      </c>
      <c r="B910" s="90" t="s">
        <v>1760</v>
      </c>
      <c r="C910" s="90"/>
      <c r="D910" s="90"/>
      <c r="E910" s="90"/>
      <c r="F910" s="85" t="s">
        <v>18</v>
      </c>
      <c r="G910" s="86"/>
      <c r="H910" s="86"/>
      <c r="I910" s="109"/>
      <c r="J910" s="86"/>
      <c r="K910" s="86"/>
      <c r="L910" s="90">
        <v>0.0</v>
      </c>
      <c r="M910" s="90">
        <v>0.0</v>
      </c>
      <c r="N910" s="90">
        <v>0.0</v>
      </c>
      <c r="O910" s="90">
        <v>0.0</v>
      </c>
      <c r="P910" s="90">
        <v>0.0</v>
      </c>
      <c r="Q910" s="90">
        <v>0.0</v>
      </c>
      <c r="R910" s="90">
        <v>0.0</v>
      </c>
      <c r="S910" s="90">
        <v>0.0</v>
      </c>
      <c r="T910" s="90">
        <v>0.0</v>
      </c>
      <c r="U910" s="90">
        <v>0.0</v>
      </c>
      <c r="V910" s="90">
        <v>0.0</v>
      </c>
      <c r="W910" s="90">
        <v>0.0</v>
      </c>
      <c r="X910" s="86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>
      <c r="A911" s="211">
        <v>70.0</v>
      </c>
      <c r="B911" s="90" t="s">
        <v>1761</v>
      </c>
      <c r="C911" s="90"/>
      <c r="D911" s="90"/>
      <c r="E911" s="90"/>
      <c r="F911" s="85" t="s">
        <v>19</v>
      </c>
      <c r="G911" s="86"/>
      <c r="H911" s="86"/>
      <c r="I911" s="109"/>
      <c r="J911" s="86"/>
      <c r="K911" s="86"/>
      <c r="L911" s="90">
        <v>0.0</v>
      </c>
      <c r="M911" s="90">
        <v>0.0</v>
      </c>
      <c r="N911" s="90">
        <v>0.0</v>
      </c>
      <c r="O911" s="90">
        <v>0.0</v>
      </c>
      <c r="P911" s="90">
        <v>0.0</v>
      </c>
      <c r="Q911" s="90">
        <v>0.0</v>
      </c>
      <c r="R911" s="90">
        <v>0.0</v>
      </c>
      <c r="S911" s="90">
        <v>0.0</v>
      </c>
      <c r="T911" s="90">
        <v>0.0</v>
      </c>
      <c r="U911" s="90">
        <v>0.0</v>
      </c>
      <c r="V911" s="90">
        <v>0.0</v>
      </c>
      <c r="W911" s="90">
        <v>0.0</v>
      </c>
      <c r="X911" s="86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>
      <c r="A912" s="211">
        <v>71.0</v>
      </c>
      <c r="B912" s="90" t="s">
        <v>1762</v>
      </c>
      <c r="C912" s="90"/>
      <c r="D912" s="90"/>
      <c r="E912" s="90"/>
      <c r="F912" s="85" t="s">
        <v>18</v>
      </c>
      <c r="G912" s="86"/>
      <c r="H912" s="86"/>
      <c r="I912" s="109"/>
      <c r="J912" s="86"/>
      <c r="K912" s="86"/>
      <c r="L912" s="90">
        <v>0.0</v>
      </c>
      <c r="M912" s="90">
        <v>0.0</v>
      </c>
      <c r="N912" s="90">
        <v>0.0</v>
      </c>
      <c r="O912" s="90">
        <v>0.0</v>
      </c>
      <c r="P912" s="90">
        <v>0.0</v>
      </c>
      <c r="Q912" s="90">
        <v>0.0</v>
      </c>
      <c r="R912" s="90">
        <v>0.0</v>
      </c>
      <c r="S912" s="90">
        <v>0.0</v>
      </c>
      <c r="T912" s="90">
        <v>0.0</v>
      </c>
      <c r="U912" s="90">
        <v>0.0</v>
      </c>
      <c r="V912" s="90">
        <v>0.0</v>
      </c>
      <c r="W912" s="90">
        <v>0.0</v>
      </c>
      <c r="X912" s="86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>
      <c r="A913" s="211">
        <v>72.0</v>
      </c>
      <c r="B913" s="90" t="s">
        <v>1763</v>
      </c>
      <c r="C913" s="90"/>
      <c r="D913" s="90"/>
      <c r="E913" s="90"/>
      <c r="F913" s="85" t="s">
        <v>19</v>
      </c>
      <c r="G913" s="86"/>
      <c r="H913" s="86"/>
      <c r="I913" s="109"/>
      <c r="J913" s="86"/>
      <c r="K913" s="86"/>
      <c r="L913" s="90">
        <v>0.0</v>
      </c>
      <c r="M913" s="90">
        <v>0.0</v>
      </c>
      <c r="N913" s="90">
        <v>0.0</v>
      </c>
      <c r="O913" s="90">
        <v>0.0</v>
      </c>
      <c r="P913" s="90">
        <v>0.0</v>
      </c>
      <c r="Q913" s="90">
        <v>0.0</v>
      </c>
      <c r="R913" s="90">
        <v>0.0</v>
      </c>
      <c r="S913" s="90">
        <v>0.0</v>
      </c>
      <c r="T913" s="90">
        <v>0.0</v>
      </c>
      <c r="U913" s="90">
        <v>0.0</v>
      </c>
      <c r="V913" s="90">
        <v>0.0</v>
      </c>
      <c r="W913" s="90">
        <v>0.0</v>
      </c>
      <c r="X913" s="86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>
      <c r="A914" s="211">
        <v>73.0</v>
      </c>
      <c r="B914" s="90" t="s">
        <v>851</v>
      </c>
      <c r="C914" s="90"/>
      <c r="D914" s="90"/>
      <c r="E914" s="90"/>
      <c r="F914" s="85" t="s">
        <v>18</v>
      </c>
      <c r="G914" s="86"/>
      <c r="H914" s="86"/>
      <c r="I914" s="109"/>
      <c r="J914" s="86"/>
      <c r="K914" s="86"/>
      <c r="L914" s="90">
        <v>0.0</v>
      </c>
      <c r="M914" s="90">
        <v>0.0</v>
      </c>
      <c r="N914" s="90">
        <v>0.0</v>
      </c>
      <c r="O914" s="90">
        <v>0.0</v>
      </c>
      <c r="P914" s="90">
        <v>0.0</v>
      </c>
      <c r="Q914" s="90">
        <v>0.0</v>
      </c>
      <c r="R914" s="90">
        <v>0.0</v>
      </c>
      <c r="S914" s="90">
        <v>0.0</v>
      </c>
      <c r="T914" s="90">
        <v>0.0</v>
      </c>
      <c r="U914" s="90">
        <v>0.0</v>
      </c>
      <c r="V914" s="90">
        <v>0.0</v>
      </c>
      <c r="W914" s="90">
        <v>0.0</v>
      </c>
      <c r="X914" s="86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>
      <c r="A915" s="211">
        <v>74.0</v>
      </c>
      <c r="B915" s="90" t="s">
        <v>1764</v>
      </c>
      <c r="C915" s="90"/>
      <c r="D915" s="90"/>
      <c r="E915" s="90"/>
      <c r="F915" s="85" t="s">
        <v>19</v>
      </c>
      <c r="G915" s="86"/>
      <c r="H915" s="86"/>
      <c r="I915" s="109"/>
      <c r="J915" s="86"/>
      <c r="K915" s="86"/>
      <c r="L915" s="90">
        <v>0.0</v>
      </c>
      <c r="M915" s="90">
        <v>0.0</v>
      </c>
      <c r="N915" s="90">
        <v>0.0</v>
      </c>
      <c r="O915" s="90">
        <v>0.0</v>
      </c>
      <c r="P915" s="90">
        <v>0.0</v>
      </c>
      <c r="Q915" s="90">
        <v>0.0</v>
      </c>
      <c r="R915" s="90">
        <v>0.0</v>
      </c>
      <c r="S915" s="90">
        <v>0.0</v>
      </c>
      <c r="T915" s="90">
        <v>0.0</v>
      </c>
      <c r="U915" s="90">
        <v>0.0</v>
      </c>
      <c r="V915" s="90">
        <v>0.0</v>
      </c>
      <c r="W915" s="90">
        <v>0.0</v>
      </c>
      <c r="X915" s="86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>
      <c r="A916" s="211">
        <v>75.0</v>
      </c>
      <c r="B916" s="90" t="s">
        <v>1765</v>
      </c>
      <c r="C916" s="90"/>
      <c r="D916" s="90"/>
      <c r="E916" s="90"/>
      <c r="F916" s="85" t="s">
        <v>19</v>
      </c>
      <c r="G916" s="86"/>
      <c r="H916" s="86"/>
      <c r="I916" s="109"/>
      <c r="J916" s="86"/>
      <c r="K916" s="86"/>
      <c r="L916" s="90">
        <v>0.0</v>
      </c>
      <c r="M916" s="90">
        <v>0.0</v>
      </c>
      <c r="N916" s="90">
        <v>0.0</v>
      </c>
      <c r="O916" s="90">
        <v>0.0</v>
      </c>
      <c r="P916" s="90">
        <v>0.0</v>
      </c>
      <c r="Q916" s="90">
        <v>0.0</v>
      </c>
      <c r="R916" s="90">
        <v>0.0</v>
      </c>
      <c r="S916" s="90">
        <v>0.0</v>
      </c>
      <c r="T916" s="90">
        <v>0.0</v>
      </c>
      <c r="U916" s="90">
        <v>0.0</v>
      </c>
      <c r="V916" s="90">
        <v>0.0</v>
      </c>
      <c r="W916" s="90">
        <v>0.0</v>
      </c>
      <c r="X916" s="86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>
      <c r="A917" s="211">
        <v>76.0</v>
      </c>
      <c r="B917" s="90" t="s">
        <v>1766</v>
      </c>
      <c r="C917" s="90"/>
      <c r="D917" s="90"/>
      <c r="E917" s="90"/>
      <c r="F917" s="85" t="s">
        <v>19</v>
      </c>
      <c r="G917" s="86"/>
      <c r="H917" s="86"/>
      <c r="I917" s="109"/>
      <c r="J917" s="86"/>
      <c r="K917" s="86"/>
      <c r="L917" s="90">
        <v>0.0</v>
      </c>
      <c r="M917" s="90">
        <v>0.0</v>
      </c>
      <c r="N917" s="90">
        <v>0.0</v>
      </c>
      <c r="O917" s="90">
        <v>0.0</v>
      </c>
      <c r="P917" s="90">
        <v>0.0</v>
      </c>
      <c r="Q917" s="90">
        <v>0.0</v>
      </c>
      <c r="R917" s="90">
        <v>0.0</v>
      </c>
      <c r="S917" s="90">
        <v>0.0</v>
      </c>
      <c r="T917" s="90">
        <v>0.0</v>
      </c>
      <c r="U917" s="90">
        <v>0.0</v>
      </c>
      <c r="V917" s="90">
        <v>0.0</v>
      </c>
      <c r="W917" s="90">
        <v>0.0</v>
      </c>
      <c r="X917" s="86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>
      <c r="A918" s="211">
        <v>77.0</v>
      </c>
      <c r="B918" s="90" t="s">
        <v>1767</v>
      </c>
      <c r="C918" s="90"/>
      <c r="D918" s="90"/>
      <c r="E918" s="90"/>
      <c r="F918" s="85" t="s">
        <v>18</v>
      </c>
      <c r="G918" s="86"/>
      <c r="H918" s="86"/>
      <c r="I918" s="109"/>
      <c r="J918" s="86"/>
      <c r="K918" s="86"/>
      <c r="L918" s="90">
        <v>0.0</v>
      </c>
      <c r="M918" s="90">
        <v>0.0</v>
      </c>
      <c r="N918" s="90">
        <v>0.0</v>
      </c>
      <c r="O918" s="90">
        <v>0.0</v>
      </c>
      <c r="P918" s="90">
        <v>0.0</v>
      </c>
      <c r="Q918" s="90">
        <v>0.0</v>
      </c>
      <c r="R918" s="90">
        <v>0.0</v>
      </c>
      <c r="S918" s="90">
        <v>0.0</v>
      </c>
      <c r="T918" s="90">
        <v>0.0</v>
      </c>
      <c r="U918" s="90">
        <v>0.0</v>
      </c>
      <c r="V918" s="90">
        <v>0.0</v>
      </c>
      <c r="W918" s="90">
        <v>0.0</v>
      </c>
      <c r="X918" s="86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>
      <c r="A919" s="211">
        <v>78.0</v>
      </c>
      <c r="B919" s="90" t="s">
        <v>1768</v>
      </c>
      <c r="C919" s="90"/>
      <c r="D919" s="90"/>
      <c r="E919" s="90"/>
      <c r="F919" s="85" t="s">
        <v>19</v>
      </c>
      <c r="G919" s="86"/>
      <c r="H919" s="86"/>
      <c r="I919" s="109"/>
      <c r="J919" s="86"/>
      <c r="K919" s="86"/>
      <c r="L919" s="90">
        <v>0.0</v>
      </c>
      <c r="M919" s="90">
        <v>0.0</v>
      </c>
      <c r="N919" s="90">
        <v>0.0</v>
      </c>
      <c r="O919" s="90">
        <v>0.0</v>
      </c>
      <c r="P919" s="90">
        <v>0.0</v>
      </c>
      <c r="Q919" s="90">
        <v>0.0</v>
      </c>
      <c r="R919" s="90">
        <v>0.0</v>
      </c>
      <c r="S919" s="90">
        <v>0.0</v>
      </c>
      <c r="T919" s="90">
        <v>0.0</v>
      </c>
      <c r="U919" s="90">
        <v>0.0</v>
      </c>
      <c r="V919" s="90">
        <v>0.0</v>
      </c>
      <c r="W919" s="90">
        <v>0.0</v>
      </c>
      <c r="X919" s="86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>
      <c r="A920" s="211">
        <v>79.0</v>
      </c>
      <c r="B920" s="90" t="s">
        <v>1769</v>
      </c>
      <c r="C920" s="90"/>
      <c r="D920" s="90"/>
      <c r="E920" s="90"/>
      <c r="F920" s="85" t="s">
        <v>18</v>
      </c>
      <c r="G920" s="86"/>
      <c r="H920" s="86"/>
      <c r="I920" s="109"/>
      <c r="J920" s="86"/>
      <c r="K920" s="86"/>
      <c r="L920" s="90">
        <v>0.0</v>
      </c>
      <c r="M920" s="90">
        <v>0.0</v>
      </c>
      <c r="N920" s="90">
        <v>0.0</v>
      </c>
      <c r="O920" s="90">
        <v>0.0</v>
      </c>
      <c r="P920" s="90">
        <v>0.0</v>
      </c>
      <c r="Q920" s="90">
        <v>0.0</v>
      </c>
      <c r="R920" s="90">
        <v>0.0</v>
      </c>
      <c r="S920" s="90">
        <v>0.0</v>
      </c>
      <c r="T920" s="90">
        <v>0.0</v>
      </c>
      <c r="U920" s="90">
        <v>0.0</v>
      </c>
      <c r="V920" s="90">
        <v>0.0</v>
      </c>
      <c r="W920" s="90">
        <v>0.0</v>
      </c>
      <c r="X920" s="86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>
      <c r="A921" s="211">
        <v>80.0</v>
      </c>
      <c r="B921" s="90" t="s">
        <v>932</v>
      </c>
      <c r="C921" s="90"/>
      <c r="D921" s="90"/>
      <c r="E921" s="90"/>
      <c r="F921" s="85" t="s">
        <v>19</v>
      </c>
      <c r="G921" s="86"/>
      <c r="H921" s="86"/>
      <c r="I921" s="109"/>
      <c r="J921" s="86"/>
      <c r="K921" s="86"/>
      <c r="L921" s="90">
        <v>0.0</v>
      </c>
      <c r="M921" s="90">
        <v>0.0</v>
      </c>
      <c r="N921" s="90">
        <v>0.0</v>
      </c>
      <c r="O921" s="90">
        <v>0.0</v>
      </c>
      <c r="P921" s="90">
        <v>0.0</v>
      </c>
      <c r="Q921" s="90">
        <v>0.0</v>
      </c>
      <c r="R921" s="90">
        <v>0.0</v>
      </c>
      <c r="S921" s="90">
        <v>0.0</v>
      </c>
      <c r="T921" s="90">
        <v>0.0</v>
      </c>
      <c r="U921" s="90">
        <v>0.0</v>
      </c>
      <c r="V921" s="90">
        <v>0.0</v>
      </c>
      <c r="W921" s="90">
        <v>0.0</v>
      </c>
      <c r="X921" s="86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>
      <c r="A922" s="211">
        <v>81.0</v>
      </c>
      <c r="B922" s="90" t="s">
        <v>1770</v>
      </c>
      <c r="C922" s="90"/>
      <c r="D922" s="90"/>
      <c r="E922" s="90"/>
      <c r="F922" s="85" t="s">
        <v>19</v>
      </c>
      <c r="G922" s="86"/>
      <c r="H922" s="86"/>
      <c r="I922" s="109"/>
      <c r="J922" s="86"/>
      <c r="K922" s="86"/>
      <c r="L922" s="90">
        <v>0.0</v>
      </c>
      <c r="M922" s="90">
        <v>0.0</v>
      </c>
      <c r="N922" s="90">
        <v>0.0</v>
      </c>
      <c r="O922" s="90">
        <v>0.0</v>
      </c>
      <c r="P922" s="90">
        <v>0.0</v>
      </c>
      <c r="Q922" s="90">
        <v>0.0</v>
      </c>
      <c r="R922" s="90">
        <v>0.0</v>
      </c>
      <c r="S922" s="90">
        <v>0.0</v>
      </c>
      <c r="T922" s="90">
        <v>0.0</v>
      </c>
      <c r="U922" s="90">
        <v>0.0</v>
      </c>
      <c r="V922" s="90">
        <v>0.0</v>
      </c>
      <c r="W922" s="90">
        <v>0.0</v>
      </c>
      <c r="X922" s="86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>
      <c r="A923" s="211">
        <v>82.0</v>
      </c>
      <c r="B923" s="90" t="s">
        <v>1771</v>
      </c>
      <c r="C923" s="90"/>
      <c r="D923" s="90"/>
      <c r="E923" s="90"/>
      <c r="F923" s="85" t="s">
        <v>19</v>
      </c>
      <c r="G923" s="86"/>
      <c r="H923" s="86"/>
      <c r="I923" s="109"/>
      <c r="J923" s="86"/>
      <c r="K923" s="86"/>
      <c r="L923" s="90">
        <v>0.0</v>
      </c>
      <c r="M923" s="90">
        <v>0.0</v>
      </c>
      <c r="N923" s="90">
        <v>0.0</v>
      </c>
      <c r="O923" s="90">
        <v>0.0</v>
      </c>
      <c r="P923" s="90">
        <v>0.0</v>
      </c>
      <c r="Q923" s="90">
        <v>0.0</v>
      </c>
      <c r="R923" s="90">
        <v>0.0</v>
      </c>
      <c r="S923" s="90">
        <v>0.0</v>
      </c>
      <c r="T923" s="90">
        <v>0.0</v>
      </c>
      <c r="U923" s="90">
        <v>0.0</v>
      </c>
      <c r="V923" s="90">
        <v>0.0</v>
      </c>
      <c r="W923" s="90">
        <v>0.0</v>
      </c>
      <c r="X923" s="86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>
      <c r="A924" s="211"/>
      <c r="B924" s="90"/>
      <c r="C924" s="90"/>
      <c r="D924" s="90"/>
      <c r="E924" s="90"/>
      <c r="F924" s="84"/>
      <c r="G924" s="86"/>
      <c r="H924" s="86"/>
      <c r="I924" s="109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>
      <c r="A925" s="211"/>
      <c r="B925" s="90"/>
      <c r="C925" s="90"/>
      <c r="D925" s="90"/>
      <c r="E925" s="90"/>
      <c r="F925" s="84"/>
      <c r="G925" s="86"/>
      <c r="H925" s="86"/>
      <c r="I925" s="109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>
      <c r="A926" s="211"/>
      <c r="B926" s="90"/>
      <c r="C926" s="90"/>
      <c r="D926" s="90"/>
      <c r="E926" s="90"/>
      <c r="F926" s="84"/>
      <c r="G926" s="86"/>
      <c r="H926" s="86"/>
      <c r="I926" s="109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>
      <c r="A927" s="90"/>
      <c r="B927" s="168" t="s">
        <v>35</v>
      </c>
      <c r="C927" s="26"/>
      <c r="D927" s="26"/>
      <c r="E927" s="26"/>
      <c r="F927" s="26"/>
      <c r="G927" s="26"/>
      <c r="H927" s="26"/>
      <c r="I927" s="26"/>
      <c r="J927" s="26"/>
      <c r="K927" s="7"/>
      <c r="L927" s="112">
        <f t="shared" ref="L927:X927" si="32">SUM(L842:L848)</f>
        <v>0</v>
      </c>
      <c r="M927" s="112">
        <f t="shared" si="32"/>
        <v>0</v>
      </c>
      <c r="N927" s="112">
        <f t="shared" si="32"/>
        <v>0</v>
      </c>
      <c r="O927" s="112">
        <f t="shared" si="32"/>
        <v>0</v>
      </c>
      <c r="P927" s="112">
        <f t="shared" si="32"/>
        <v>0</v>
      </c>
      <c r="Q927" s="112">
        <f t="shared" si="32"/>
        <v>0</v>
      </c>
      <c r="R927" s="112">
        <f t="shared" si="32"/>
        <v>0</v>
      </c>
      <c r="S927" s="112">
        <f t="shared" si="32"/>
        <v>0</v>
      </c>
      <c r="T927" s="112">
        <f t="shared" si="32"/>
        <v>0</v>
      </c>
      <c r="U927" s="112">
        <f t="shared" si="32"/>
        <v>0</v>
      </c>
      <c r="V927" s="112">
        <f t="shared" si="32"/>
        <v>0</v>
      </c>
      <c r="W927" s="112">
        <f t="shared" si="32"/>
        <v>0</v>
      </c>
      <c r="X927" s="86">
        <f t="shared" si="32"/>
        <v>0</v>
      </c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</row>
  </sheetData>
  <mergeCells count="104">
    <mergeCell ref="B4:B8"/>
    <mergeCell ref="F7:G7"/>
    <mergeCell ref="P7:Q7"/>
    <mergeCell ref="R7:S7"/>
    <mergeCell ref="T7:U7"/>
    <mergeCell ref="V7:W7"/>
    <mergeCell ref="X7:Y7"/>
    <mergeCell ref="Z7:AA7"/>
    <mergeCell ref="A1:AP1"/>
    <mergeCell ref="A4:A8"/>
    <mergeCell ref="F4:AE4"/>
    <mergeCell ref="AF4:AK4"/>
    <mergeCell ref="AL4:AO4"/>
    <mergeCell ref="AP4:AP8"/>
    <mergeCell ref="AN5:AO7"/>
    <mergeCell ref="F5:O5"/>
    <mergeCell ref="P5:S6"/>
    <mergeCell ref="F6:K6"/>
    <mergeCell ref="L6:O6"/>
    <mergeCell ref="T5:W6"/>
    <mergeCell ref="X5:AA6"/>
    <mergeCell ref="AB5:AB8"/>
    <mergeCell ref="AC5:AE5"/>
    <mergeCell ref="AC6:AC8"/>
    <mergeCell ref="AD6:AD8"/>
    <mergeCell ref="AE6:AE8"/>
    <mergeCell ref="AF5:AG7"/>
    <mergeCell ref="AH5:AI7"/>
    <mergeCell ref="AJ5:AK7"/>
    <mergeCell ref="AL5:AM7"/>
    <mergeCell ref="L7:M7"/>
    <mergeCell ref="N7:O7"/>
    <mergeCell ref="I7:J7"/>
    <mergeCell ref="K7:K8"/>
    <mergeCell ref="A24:F24"/>
    <mergeCell ref="A28:G28"/>
    <mergeCell ref="A29:A30"/>
    <mergeCell ref="I29:I30"/>
    <mergeCell ref="J29:V29"/>
    <mergeCell ref="L247:W247"/>
    <mergeCell ref="X247:X248"/>
    <mergeCell ref="A246:F246"/>
    <mergeCell ref="A247:A248"/>
    <mergeCell ref="B247:B248"/>
    <mergeCell ref="F247:F248"/>
    <mergeCell ref="G247:G248"/>
    <mergeCell ref="I247:I248"/>
    <mergeCell ref="J247:K247"/>
    <mergeCell ref="J626:K626"/>
    <mergeCell ref="L626:W626"/>
    <mergeCell ref="X626:X627"/>
    <mergeCell ref="B621:K621"/>
    <mergeCell ref="A625:F625"/>
    <mergeCell ref="A626:A627"/>
    <mergeCell ref="B626:B627"/>
    <mergeCell ref="F626:F627"/>
    <mergeCell ref="G626:G627"/>
    <mergeCell ref="I626:I627"/>
    <mergeCell ref="I47:I48"/>
    <mergeCell ref="J47:K47"/>
    <mergeCell ref="L47:X47"/>
    <mergeCell ref="A60:F60"/>
    <mergeCell ref="A61:A62"/>
    <mergeCell ref="B61:B62"/>
    <mergeCell ref="F61:F62"/>
    <mergeCell ref="G61:G62"/>
    <mergeCell ref="I61:I62"/>
    <mergeCell ref="J61:K61"/>
    <mergeCell ref="L61:X61"/>
    <mergeCell ref="A88:F88"/>
    <mergeCell ref="A89:A90"/>
    <mergeCell ref="B89:B90"/>
    <mergeCell ref="F89:F90"/>
    <mergeCell ref="G89:G90"/>
    <mergeCell ref="I89:I90"/>
    <mergeCell ref="J89:K89"/>
    <mergeCell ref="L89:X89"/>
    <mergeCell ref="B29:G29"/>
    <mergeCell ref="A40:I40"/>
    <mergeCell ref="A46:F46"/>
    <mergeCell ref="A47:A48"/>
    <mergeCell ref="B47:B48"/>
    <mergeCell ref="F47:F48"/>
    <mergeCell ref="G47:G48"/>
    <mergeCell ref="J145:K145"/>
    <mergeCell ref="L145:X145"/>
    <mergeCell ref="B142:K142"/>
    <mergeCell ref="A144:F144"/>
    <mergeCell ref="A145:A146"/>
    <mergeCell ref="B145:B146"/>
    <mergeCell ref="F145:F146"/>
    <mergeCell ref="G145:G146"/>
    <mergeCell ref="I145:I146"/>
    <mergeCell ref="J839:K839"/>
    <mergeCell ref="L839:W839"/>
    <mergeCell ref="X839:X840"/>
    <mergeCell ref="B834:K834"/>
    <mergeCell ref="A838:F838"/>
    <mergeCell ref="A839:A840"/>
    <mergeCell ref="B839:B840"/>
    <mergeCell ref="F839:F840"/>
    <mergeCell ref="G839:G840"/>
    <mergeCell ref="I839:I840"/>
    <mergeCell ref="B927:K927"/>
  </mergeCells>
  <conditionalFormatting sqref="I147">
    <cfRule type="notContainsBlanks" dxfId="0" priority="1">
      <formula>LEN(TRIM(I147))&gt;0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3" max="3" width="19.0"/>
    <col customWidth="1" min="4" max="4" width="21.25"/>
    <col customWidth="1" min="5" max="5" width="13.88"/>
    <col customWidth="1" min="6" max="6" width="18.88"/>
    <col customWidth="1" min="7" max="7" width="23.0"/>
    <col customWidth="1" min="8" max="9" width="7.0"/>
    <col customWidth="1" min="10" max="10" width="6.75"/>
    <col customWidth="1" min="11" max="12" width="6.38"/>
    <col customWidth="1" min="13" max="13" width="6.88"/>
    <col customWidth="1" min="14" max="17" width="5.75"/>
    <col customWidth="1" min="18" max="18" width="7.88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48" t="s">
        <v>56</v>
      </c>
      <c r="AM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50"/>
      <c r="B3" s="51" t="s">
        <v>57</v>
      </c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2"/>
    </row>
    <row r="4">
      <c r="A4" s="214" t="s">
        <v>2</v>
      </c>
      <c r="B4" s="214" t="s">
        <v>58</v>
      </c>
      <c r="C4" s="215" t="s">
        <v>59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7"/>
      <c r="AB4" s="216" t="s">
        <v>60</v>
      </c>
      <c r="AC4" s="26"/>
      <c r="AD4" s="26"/>
      <c r="AE4" s="26"/>
      <c r="AF4" s="26"/>
      <c r="AG4" s="7"/>
      <c r="AH4" s="216" t="s">
        <v>61</v>
      </c>
      <c r="AI4" s="26"/>
      <c r="AJ4" s="26"/>
      <c r="AK4" s="7"/>
      <c r="AL4" s="214" t="s">
        <v>62</v>
      </c>
      <c r="AM4" s="217"/>
    </row>
    <row r="5">
      <c r="A5" s="56"/>
      <c r="B5" s="56"/>
      <c r="C5" s="218" t="s">
        <v>63</v>
      </c>
      <c r="D5" s="26"/>
      <c r="E5" s="26"/>
      <c r="F5" s="26"/>
      <c r="G5" s="26"/>
      <c r="H5" s="26"/>
      <c r="I5" s="26"/>
      <c r="J5" s="26"/>
      <c r="K5" s="7"/>
      <c r="L5" s="219" t="s">
        <v>64</v>
      </c>
      <c r="M5" s="59"/>
      <c r="N5" s="59"/>
      <c r="O5" s="9"/>
      <c r="P5" s="219" t="s">
        <v>65</v>
      </c>
      <c r="Q5" s="59"/>
      <c r="R5" s="59"/>
      <c r="S5" s="9"/>
      <c r="T5" s="219" t="s">
        <v>66</v>
      </c>
      <c r="U5" s="59"/>
      <c r="V5" s="59"/>
      <c r="W5" s="9"/>
      <c r="X5" s="214" t="s">
        <v>21</v>
      </c>
      <c r="Y5" s="218" t="s">
        <v>67</v>
      </c>
      <c r="Z5" s="26"/>
      <c r="AA5" s="7"/>
      <c r="AB5" s="220" t="s">
        <v>68</v>
      </c>
      <c r="AC5" s="9"/>
      <c r="AD5" s="220" t="s">
        <v>69</v>
      </c>
      <c r="AE5" s="9"/>
      <c r="AF5" s="220" t="s">
        <v>70</v>
      </c>
      <c r="AG5" s="9"/>
      <c r="AH5" s="220" t="s">
        <v>71</v>
      </c>
      <c r="AI5" s="9"/>
      <c r="AJ5" s="220" t="s">
        <v>72</v>
      </c>
      <c r="AK5" s="9"/>
      <c r="AL5" s="56"/>
      <c r="AM5" s="217"/>
    </row>
    <row r="6">
      <c r="A6" s="56"/>
      <c r="B6" s="56"/>
      <c r="C6" s="218" t="s">
        <v>73</v>
      </c>
      <c r="D6" s="26"/>
      <c r="E6" s="26"/>
      <c r="F6" s="26"/>
      <c r="G6" s="7"/>
      <c r="H6" s="218" t="s">
        <v>74</v>
      </c>
      <c r="I6" s="26"/>
      <c r="J6" s="26"/>
      <c r="K6" s="7"/>
      <c r="L6" s="61"/>
      <c r="M6" s="62"/>
      <c r="N6" s="62"/>
      <c r="O6" s="63"/>
      <c r="P6" s="61"/>
      <c r="Q6" s="62"/>
      <c r="R6" s="62"/>
      <c r="S6" s="63"/>
      <c r="T6" s="61"/>
      <c r="U6" s="62"/>
      <c r="V6" s="62"/>
      <c r="W6" s="63"/>
      <c r="X6" s="56"/>
      <c r="Y6" s="214" t="s">
        <v>20</v>
      </c>
      <c r="Z6" s="214" t="s">
        <v>75</v>
      </c>
      <c r="AA6" s="214" t="s">
        <v>76</v>
      </c>
      <c r="AB6" s="64"/>
      <c r="AC6" s="65"/>
      <c r="AD6" s="64"/>
      <c r="AE6" s="65"/>
      <c r="AF6" s="64"/>
      <c r="AG6" s="65"/>
      <c r="AH6" s="64"/>
      <c r="AI6" s="65"/>
      <c r="AJ6" s="64"/>
      <c r="AK6" s="65"/>
      <c r="AL6" s="56"/>
      <c r="AM6" s="217"/>
    </row>
    <row r="7">
      <c r="A7" s="56"/>
      <c r="B7" s="56"/>
      <c r="C7" s="218" t="s">
        <v>77</v>
      </c>
      <c r="D7" s="7"/>
      <c r="E7" s="218" t="s">
        <v>78</v>
      </c>
      <c r="F7" s="26"/>
      <c r="G7" s="221" t="s">
        <v>79</v>
      </c>
      <c r="H7" s="218" t="s">
        <v>77</v>
      </c>
      <c r="I7" s="7"/>
      <c r="J7" s="218" t="s">
        <v>78</v>
      </c>
      <c r="K7" s="7"/>
      <c r="L7" s="215" t="s">
        <v>77</v>
      </c>
      <c r="M7" s="7"/>
      <c r="N7" s="215" t="s">
        <v>78</v>
      </c>
      <c r="O7" s="7"/>
      <c r="P7" s="215" t="s">
        <v>77</v>
      </c>
      <c r="Q7" s="7"/>
      <c r="R7" s="215" t="s">
        <v>78</v>
      </c>
      <c r="S7" s="7"/>
      <c r="T7" s="215" t="s">
        <v>77</v>
      </c>
      <c r="U7" s="7"/>
      <c r="V7" s="215" t="s">
        <v>78</v>
      </c>
      <c r="W7" s="7"/>
      <c r="X7" s="56"/>
      <c r="Y7" s="56"/>
      <c r="Z7" s="56"/>
      <c r="AA7" s="56"/>
      <c r="AB7" s="61"/>
      <c r="AC7" s="63"/>
      <c r="AD7" s="61"/>
      <c r="AE7" s="63"/>
      <c r="AF7" s="61"/>
      <c r="AG7" s="63"/>
      <c r="AH7" s="61"/>
      <c r="AI7" s="63"/>
      <c r="AJ7" s="61"/>
      <c r="AK7" s="63"/>
      <c r="AL7" s="56"/>
      <c r="AM7" s="217"/>
    </row>
    <row r="8">
      <c r="A8" s="12"/>
      <c r="B8" s="12"/>
      <c r="C8" s="222" t="s">
        <v>18</v>
      </c>
      <c r="D8" s="222" t="s">
        <v>19</v>
      </c>
      <c r="E8" s="222" t="s">
        <v>18</v>
      </c>
      <c r="F8" s="222" t="s">
        <v>19</v>
      </c>
      <c r="G8" s="63"/>
      <c r="H8" s="222" t="s">
        <v>18</v>
      </c>
      <c r="I8" s="222" t="s">
        <v>19</v>
      </c>
      <c r="J8" s="222" t="s">
        <v>18</v>
      </c>
      <c r="K8" s="222" t="s">
        <v>19</v>
      </c>
      <c r="L8" s="223" t="s">
        <v>18</v>
      </c>
      <c r="M8" s="223" t="s">
        <v>19</v>
      </c>
      <c r="N8" s="223" t="s">
        <v>18</v>
      </c>
      <c r="O8" s="223" t="s">
        <v>19</v>
      </c>
      <c r="P8" s="223" t="s">
        <v>18</v>
      </c>
      <c r="Q8" s="223" t="s">
        <v>19</v>
      </c>
      <c r="R8" s="223" t="s">
        <v>18</v>
      </c>
      <c r="S8" s="223" t="s">
        <v>19</v>
      </c>
      <c r="T8" s="223" t="s">
        <v>18</v>
      </c>
      <c r="U8" s="223" t="s">
        <v>19</v>
      </c>
      <c r="V8" s="223" t="s">
        <v>18</v>
      </c>
      <c r="W8" s="223" t="s">
        <v>19</v>
      </c>
      <c r="X8" s="12"/>
      <c r="Y8" s="12"/>
      <c r="Z8" s="12"/>
      <c r="AA8" s="12"/>
      <c r="AB8" s="224" t="s">
        <v>18</v>
      </c>
      <c r="AC8" s="224" t="s">
        <v>19</v>
      </c>
      <c r="AD8" s="224" t="s">
        <v>18</v>
      </c>
      <c r="AE8" s="224" t="s">
        <v>19</v>
      </c>
      <c r="AF8" s="224" t="s">
        <v>18</v>
      </c>
      <c r="AG8" s="224" t="s">
        <v>19</v>
      </c>
      <c r="AH8" s="224" t="s">
        <v>18</v>
      </c>
      <c r="AI8" s="224" t="s">
        <v>19</v>
      </c>
      <c r="AJ8" s="224" t="s">
        <v>18</v>
      </c>
      <c r="AK8" s="224" t="s">
        <v>19</v>
      </c>
      <c r="AL8" s="12"/>
      <c r="AM8" s="217"/>
    </row>
    <row r="9">
      <c r="A9" s="225">
        <v>1.0</v>
      </c>
      <c r="B9" s="225">
        <v>2.0</v>
      </c>
      <c r="C9" s="225">
        <v>3.0</v>
      </c>
      <c r="D9" s="225">
        <v>4.0</v>
      </c>
      <c r="E9" s="225">
        <v>5.0</v>
      </c>
      <c r="F9" s="225">
        <v>6.0</v>
      </c>
      <c r="G9" s="88"/>
      <c r="H9" s="225">
        <v>7.0</v>
      </c>
      <c r="I9" s="225">
        <v>8.0</v>
      </c>
      <c r="J9" s="225">
        <v>9.0</v>
      </c>
      <c r="K9" s="225">
        <v>10.0</v>
      </c>
      <c r="L9" s="226">
        <v>11.0</v>
      </c>
      <c r="M9" s="226">
        <v>12.0</v>
      </c>
      <c r="N9" s="226">
        <v>13.0</v>
      </c>
      <c r="O9" s="226">
        <v>14.0</v>
      </c>
      <c r="P9" s="226">
        <v>15.0</v>
      </c>
      <c r="Q9" s="226">
        <v>16.0</v>
      </c>
      <c r="R9" s="226">
        <v>17.0</v>
      </c>
      <c r="S9" s="226">
        <v>18.0</v>
      </c>
      <c r="T9" s="226">
        <v>19.0</v>
      </c>
      <c r="U9" s="226">
        <v>20.0</v>
      </c>
      <c r="V9" s="226">
        <v>21.0</v>
      </c>
      <c r="W9" s="226">
        <v>22.0</v>
      </c>
      <c r="X9" s="226">
        <v>23.0</v>
      </c>
      <c r="Y9" s="226">
        <v>24.0</v>
      </c>
      <c r="Z9" s="226">
        <v>25.0</v>
      </c>
      <c r="AA9" s="226">
        <v>26.0</v>
      </c>
      <c r="AB9" s="227">
        <v>27.0</v>
      </c>
      <c r="AC9" s="227">
        <v>28.0</v>
      </c>
      <c r="AD9" s="227">
        <v>29.0</v>
      </c>
      <c r="AE9" s="227">
        <v>30.0</v>
      </c>
      <c r="AF9" s="227">
        <v>31.0</v>
      </c>
      <c r="AG9" s="227">
        <v>32.0</v>
      </c>
      <c r="AH9" s="227">
        <v>33.0</v>
      </c>
      <c r="AI9" s="227">
        <v>34.0</v>
      </c>
      <c r="AJ9" s="227">
        <v>35.0</v>
      </c>
      <c r="AK9" s="227">
        <v>36.0</v>
      </c>
      <c r="AL9" s="227">
        <v>37.0</v>
      </c>
      <c r="AM9" s="217"/>
    </row>
    <row r="10">
      <c r="A10" s="72">
        <v>1.0</v>
      </c>
      <c r="B10" s="73" t="s">
        <v>80</v>
      </c>
      <c r="C10" s="74">
        <v>0.0</v>
      </c>
      <c r="D10" s="74">
        <v>0.0</v>
      </c>
      <c r="E10" s="21">
        <f>SUM(H71,H73,H77)</f>
        <v>0</v>
      </c>
      <c r="F10" s="21">
        <f>SUM(H72,H74,H75,H76)</f>
        <v>0</v>
      </c>
      <c r="G10" s="88">
        <f t="shared" ref="G10:G21" si="1">SUM(C10:F10)</f>
        <v>0</v>
      </c>
      <c r="H10" s="21">
        <v>0.0</v>
      </c>
      <c r="I10" s="21">
        <f>sum(H137)</f>
        <v>0</v>
      </c>
      <c r="J10" s="21">
        <f>sum(H90,H92,H93,H99,H118,H119,H128,H130,H131,H134,H136)</f>
        <v>4</v>
      </c>
      <c r="K10" s="21">
        <f>sum(H89,H91,H93,H94,H95,H96,H97,H98,H100,H101,H113,H114,H120,H121,H127,H129,H132,H133,H135,H137,H138,H139,H140,H141,H142)</f>
        <v>10</v>
      </c>
      <c r="L10" s="72">
        <f>Sum(H218)</f>
        <v>0</v>
      </c>
      <c r="M10" s="72">
        <f>sum(H219)</f>
        <v>0</v>
      </c>
      <c r="N10" s="72">
        <f>SUM(H150,H151,H153,H154,H155,H156,H158,H162,H163,H165,H167,H169,H170,H175,H176,H177,H178,H184,H187,H189,H193,H194,H195,H198,H200,H201,H202,H204,H206,H208,H209,H211,H212,H214,H217)</f>
        <v>0</v>
      </c>
      <c r="O10" s="72">
        <f>SUM(H149,H152,H160,H161,H164,H166,H168,H171,H172,H173,H174,H179,H180,H181,H182,H183,H185,H186,H188,H190,H191,H192,H196,H197,H199,H203,H205,H207,H210,H213,H215,H216)</f>
        <v>0</v>
      </c>
      <c r="P10" s="72"/>
      <c r="Q10" s="72"/>
      <c r="R10" s="72"/>
      <c r="S10" s="72"/>
      <c r="T10" s="72"/>
      <c r="U10" s="72"/>
      <c r="V10" s="72"/>
      <c r="W10" s="72"/>
      <c r="X10" s="21"/>
      <c r="Y10" s="21"/>
      <c r="Z10" s="21"/>
      <c r="AA10" s="21"/>
      <c r="AB10" s="76"/>
      <c r="AC10" s="77"/>
      <c r="AD10" s="76"/>
      <c r="AE10" s="76"/>
      <c r="AF10" s="76"/>
      <c r="AG10" s="77"/>
      <c r="AH10" s="77"/>
      <c r="AI10" s="76"/>
      <c r="AJ10" s="76"/>
      <c r="AK10" s="76"/>
      <c r="AL10" s="43"/>
      <c r="AM10" s="2"/>
    </row>
    <row r="11">
      <c r="A11" s="72">
        <v>2.0</v>
      </c>
      <c r="B11" s="73" t="s">
        <v>81</v>
      </c>
      <c r="C11" s="74">
        <v>0.0</v>
      </c>
      <c r="D11" s="74">
        <v>0.0</v>
      </c>
      <c r="E11" s="21">
        <f>SUM(I71,I73,I77)</f>
        <v>0</v>
      </c>
      <c r="F11" s="21">
        <f>SUM(I72,I74,I75,I76)</f>
        <v>0</v>
      </c>
      <c r="G11" s="88">
        <f t="shared" si="1"/>
        <v>0</v>
      </c>
      <c r="H11" s="21">
        <v>0.0</v>
      </c>
      <c r="I11" s="21">
        <v>0.0</v>
      </c>
      <c r="J11" s="78">
        <f>sum(I90,I92,I93,I99,I118,I119,I128,I130,I131,I134,I136)</f>
        <v>4</v>
      </c>
      <c r="K11" s="78">
        <f>sum(I89,I91,I93,I94,I95,I96,I97,I98,I100,I101,I113,I114,I120,I121,I127,I129,I132,I133,I135,I137,I138,I139,I140,I141,I142)</f>
        <v>10</v>
      </c>
      <c r="L11" s="79">
        <v>0.0</v>
      </c>
      <c r="M11" s="74">
        <v>0.0</v>
      </c>
      <c r="N11" s="80">
        <f>SUM(I150,I151,I153,I154,I155,I156,I158,I162,I163,I165,I167,I169,I170,I175,I176,I177,I178,I184,I187,I189,I193,I194,I195,I198,I200,I201,I202,I204,I206,I208,I209,I211,I212,I214,I217,I218)</f>
        <v>0</v>
      </c>
      <c r="O11" s="80">
        <f>SUM(I149,I152,I160,I161,I164,I166,I168,I171,I172,I173,I174,I179,I180,I181,I182,I183,I185,I186,I188,I190,I191,I192,I196,I197,I199,I203,I205,I207,I210,I213,I215,I216,I219)</f>
        <v>0</v>
      </c>
      <c r="P11" s="72"/>
      <c r="Q11" s="72"/>
      <c r="R11" s="72"/>
      <c r="S11" s="72"/>
      <c r="T11" s="72"/>
      <c r="U11" s="72"/>
      <c r="V11" s="72"/>
      <c r="W11" s="72"/>
      <c r="X11" s="21"/>
      <c r="Y11" s="21"/>
      <c r="Z11" s="21"/>
      <c r="AA11" s="21"/>
      <c r="AB11" s="76"/>
      <c r="AC11" s="77"/>
      <c r="AD11" s="76"/>
      <c r="AE11" s="76"/>
      <c r="AF11" s="76"/>
      <c r="AG11" s="77"/>
      <c r="AH11" s="77"/>
      <c r="AI11" s="76"/>
      <c r="AJ11" s="76"/>
      <c r="AK11" s="76"/>
      <c r="AL11" s="43"/>
      <c r="AM11" s="2"/>
    </row>
    <row r="12">
      <c r="A12" s="72">
        <v>3.0</v>
      </c>
      <c r="B12" s="73" t="s">
        <v>82</v>
      </c>
      <c r="C12" s="81">
        <f>SUM(J71)</f>
        <v>0</v>
      </c>
      <c r="D12" s="74">
        <v>0.0</v>
      </c>
      <c r="E12" s="21">
        <f>SUM(J73,J77)</f>
        <v>0</v>
      </c>
      <c r="F12" s="21">
        <f>SUM(J72,J74,J75,J76)</f>
        <v>0</v>
      </c>
      <c r="G12" s="88">
        <f t="shared" si="1"/>
        <v>0</v>
      </c>
      <c r="H12" s="21">
        <v>0.0</v>
      </c>
      <c r="I12" s="21">
        <v>0.0</v>
      </c>
      <c r="J12" s="78">
        <f>sum(J90,J92,J93,J99,J118,J119,J128,J130,J131,J134,J136)</f>
        <v>4</v>
      </c>
      <c r="K12" s="21">
        <f>sum(J89,J91,J93,J94,J95,J96,J97,J98,J100,J101,J113,J114,J120,J121,J127,J129,J132,J133,J135,J137,J138,J139,J140,J141,J142)</f>
        <v>10</v>
      </c>
      <c r="L12" s="79">
        <v>0.0</v>
      </c>
      <c r="M12" s="79">
        <v>0.0</v>
      </c>
      <c r="N12" s="80">
        <f>SUM(J150,J151,J153,J154,J155,J156,J158,J162,J163,J165,J167,J169,J170,J175,J176,J177,J178,J184,J187,J189,J193,J194,J195,J198,J200,J201,J202,J204,J206,J208,J209,J211,J212,J214,J217,J218)</f>
        <v>0</v>
      </c>
      <c r="O12" s="80">
        <f>SUM(J149,J152,J160,J161,J164,J166,J168,J171,J172,J173,J174,J179,J180,J181,J182,J183,J185,J186,J188,J190,J191,J192,J196,J197,J199,J203,J205,J207,J210,J213,J215,J216,J219)</f>
        <v>0</v>
      </c>
      <c r="P12" s="72"/>
      <c r="Q12" s="72"/>
      <c r="R12" s="72"/>
      <c r="S12" s="72"/>
      <c r="T12" s="72"/>
      <c r="U12" s="72"/>
      <c r="V12" s="72"/>
      <c r="W12" s="72"/>
      <c r="X12" s="21"/>
      <c r="Y12" s="21"/>
      <c r="Z12" s="21"/>
      <c r="AA12" s="21"/>
      <c r="AB12" s="76"/>
      <c r="AC12" s="77"/>
      <c r="AD12" s="76"/>
      <c r="AE12" s="76"/>
      <c r="AF12" s="76"/>
      <c r="AG12" s="77"/>
      <c r="AH12" s="76"/>
      <c r="AI12" s="76"/>
      <c r="AJ12" s="76"/>
      <c r="AK12" s="76"/>
      <c r="AL12" s="82"/>
      <c r="AM12" s="2"/>
    </row>
    <row r="13">
      <c r="A13" s="72">
        <v>4.0</v>
      </c>
      <c r="B13" s="73" t="s">
        <v>83</v>
      </c>
      <c r="C13" s="74">
        <v>1.0</v>
      </c>
      <c r="D13" s="81">
        <f>SUM(K72,K74)</f>
        <v>0</v>
      </c>
      <c r="E13" s="81">
        <f>SUM(K71)</f>
        <v>0</v>
      </c>
      <c r="F13" s="21">
        <f>SUM(K75,K76)</f>
        <v>0</v>
      </c>
      <c r="G13" s="88">
        <f t="shared" si="1"/>
        <v>1</v>
      </c>
      <c r="H13" s="21">
        <v>0.0</v>
      </c>
      <c r="I13" s="21">
        <v>0.0</v>
      </c>
      <c r="J13" s="78">
        <f>sum(K90,K92,K93,K99,K118,K119,K128,K130,K131,K134,K136)</f>
        <v>4</v>
      </c>
      <c r="K13" s="78">
        <f>sum(K89,K91,K93,K94,K95,K96,K97,K98,K100,K101,K113,K114,K120,K121,K127,K129,K132,K133,K135,K137,K138,K139,K140,K141,K142)</f>
        <v>10</v>
      </c>
      <c r="L13" s="79">
        <v>0.0</v>
      </c>
      <c r="M13" s="72">
        <f>sum(K220)</f>
        <v>0</v>
      </c>
      <c r="N13" s="80">
        <f>SUM(K150,K151,K153,K154,K155,K156,K158,K162,K163,K165,K167,K169,K170,K175,K176,K177,K178,K184,K187,K189,K193,K194,K195,K198,K200,K201,K202,K204,K206,K208,K209,K211,K212,K214,K217,K218)</f>
        <v>0</v>
      </c>
      <c r="O13" s="80">
        <f>SUM(K149,K152,K160,K161,K164,K166,K168,K171,K172,K173,K174,K179,K180,K181,K182,K183,K185,K186,K188,K190,K191,K192,K196,K197,K199,K203,K205,K207,K210,K213,K215,K216,K219)</f>
        <v>0</v>
      </c>
      <c r="P13" s="72"/>
      <c r="Q13" s="72"/>
      <c r="R13" s="72"/>
      <c r="S13" s="72"/>
      <c r="T13" s="72"/>
      <c r="U13" s="72"/>
      <c r="V13" s="72"/>
      <c r="W13" s="72"/>
      <c r="X13" s="21"/>
      <c r="Y13" s="21"/>
      <c r="Z13" s="21"/>
      <c r="AA13" s="21"/>
      <c r="AB13" s="76"/>
      <c r="AC13" s="77"/>
      <c r="AD13" s="76"/>
      <c r="AE13" s="76"/>
      <c r="AF13" s="76"/>
      <c r="AG13" s="77"/>
      <c r="AH13" s="76"/>
      <c r="AI13" s="76"/>
      <c r="AJ13" s="76"/>
      <c r="AK13" s="76"/>
      <c r="AL13" s="82"/>
      <c r="AM13" s="2"/>
    </row>
    <row r="14">
      <c r="A14" s="72">
        <v>5.0</v>
      </c>
      <c r="B14" s="73" t="s">
        <v>84</v>
      </c>
      <c r="C14" s="74">
        <v>0.0</v>
      </c>
      <c r="D14" s="74">
        <v>0.0</v>
      </c>
      <c r="E14" s="21">
        <v>1.0</v>
      </c>
      <c r="F14" s="21">
        <v>0.0</v>
      </c>
      <c r="G14" s="88">
        <f t="shared" si="1"/>
        <v>1</v>
      </c>
      <c r="H14" s="21">
        <v>0.0</v>
      </c>
      <c r="I14" s="21">
        <f>sum(L138,L139)</f>
        <v>0</v>
      </c>
      <c r="J14" s="78">
        <f>sum(L90,L92,L93,L99,L118,L119,L128,L130,L131,L134,L136)</f>
        <v>4</v>
      </c>
      <c r="K14" s="78">
        <f>sum(L89,L91,L93,L94,L95,L96,L97,L98,L100,L101,L113,L114,L120,L121,L127,L129,L132,L133,L135,L137,L138,L139,L140,L141,L142)</f>
        <v>10</v>
      </c>
      <c r="L14" s="72">
        <f>Sum(L221,L222)</f>
        <v>0</v>
      </c>
      <c r="M14" s="79">
        <v>0.0</v>
      </c>
      <c r="N14" s="80">
        <f>SUM(L150,L151,L153,L154,L155,L156,L158,L162,L163,L165,L167,L169,L170,L175,L176,L177,L178,L184,L187,L189,L193,L194,L195,L198,L200,L201,L202,L204,L206,L208,L209,L211,L212,L214,L217,L218)</f>
        <v>0</v>
      </c>
      <c r="O14" s="80">
        <f>SUM(L149,L152,L160,L161,L164,L166,L168,L171,L172,L173,L174,L179,L180,L181,L182,L183,L185,L186,L188,L190,L191,L192,L196,L197,L199,L203,L205,L207,L210,L213,L215,L216,L219,L220)</f>
        <v>0</v>
      </c>
      <c r="P14" s="72"/>
      <c r="Q14" s="72"/>
      <c r="R14" s="72"/>
      <c r="S14" s="72"/>
      <c r="T14" s="72"/>
      <c r="U14" s="72"/>
      <c r="V14" s="72"/>
      <c r="W14" s="72"/>
      <c r="X14" s="21"/>
      <c r="Y14" s="21"/>
      <c r="Z14" s="21"/>
      <c r="AA14" s="21"/>
      <c r="AB14" s="76"/>
      <c r="AC14" s="77"/>
      <c r="AD14" s="76"/>
      <c r="AE14" s="76"/>
      <c r="AF14" s="76"/>
      <c r="AG14" s="77"/>
      <c r="AH14" s="76"/>
      <c r="AI14" s="77"/>
      <c r="AJ14" s="76"/>
      <c r="AK14" s="76"/>
      <c r="AL14" s="82"/>
      <c r="AM14" s="2"/>
    </row>
    <row r="15">
      <c r="A15" s="72">
        <v>6.0</v>
      </c>
      <c r="B15" s="73" t="s">
        <v>85</v>
      </c>
      <c r="C15" s="74">
        <v>0.0</v>
      </c>
      <c r="D15" s="74">
        <f>SUM(M75)</f>
        <v>0</v>
      </c>
      <c r="E15" s="21">
        <v>1.0</v>
      </c>
      <c r="F15" s="21">
        <v>0.0</v>
      </c>
      <c r="G15" s="88">
        <f t="shared" si="1"/>
        <v>1</v>
      </c>
      <c r="H15" s="21">
        <v>0.0</v>
      </c>
      <c r="I15" s="21">
        <v>0.0</v>
      </c>
      <c r="J15" s="78">
        <f>sum(M90,M92,M93,M99,M118,M119,M128,M130,M131,M134,M136)</f>
        <v>4</v>
      </c>
      <c r="K15" s="78">
        <f>sum(M89,M91,M93,M94,M95,M96,M97,M98,M100,M101,M113,M114,M120,M121,M127,M129,M132,M133,M135,M137,M138,M139,M140,M141,M142)</f>
        <v>10</v>
      </c>
      <c r="L15" s="72">
        <f>sum(M223)</f>
        <v>0</v>
      </c>
      <c r="M15" s="79">
        <v>0.0</v>
      </c>
      <c r="N15" s="80">
        <f>SUM(M150,M151,M153,M154,M155,M156,M158,M162,M163,M165,M167,M169,M170,M175,M176,M177,M178,M184,M187,M189,M193,M194,M195,M198,M200,M201,M202,M204,M206,M208,M209,M211,M212,M214,M217,M218,M221,M222)</f>
        <v>0</v>
      </c>
      <c r="O15" s="80">
        <f>SUM(M149,M152,M160,M161,M164,M166,M168,M171,M172,M173,M174,M179,M180,M181,M182,M183,M185,M186,M188,M190,M191,M192,M196,M197,M199,M203,M205,M207,M210,M213,M215,M216,M219,M220)</f>
        <v>0</v>
      </c>
      <c r="P15" s="72"/>
      <c r="Q15" s="72"/>
      <c r="R15" s="72"/>
      <c r="S15" s="72"/>
      <c r="T15" s="72"/>
      <c r="U15" s="72"/>
      <c r="V15" s="72"/>
      <c r="W15" s="72"/>
      <c r="X15" s="21"/>
      <c r="Y15" s="21"/>
      <c r="Z15" s="21"/>
      <c r="AA15" s="21"/>
      <c r="AB15" s="76"/>
      <c r="AC15" s="77"/>
      <c r="AD15" s="76"/>
      <c r="AE15" s="76"/>
      <c r="AF15" s="76"/>
      <c r="AG15" s="77"/>
      <c r="AH15" s="76"/>
      <c r="AI15" s="77"/>
      <c r="AJ15" s="76"/>
      <c r="AK15" s="76"/>
      <c r="AL15" s="43"/>
      <c r="AM15" s="2"/>
    </row>
    <row r="16">
      <c r="A16" s="72">
        <v>7.0</v>
      </c>
      <c r="B16" s="73" t="s">
        <v>86</v>
      </c>
      <c r="C16" s="74">
        <v>0.0</v>
      </c>
      <c r="D16" s="81">
        <f>SUM(N76)</f>
        <v>0</v>
      </c>
      <c r="E16" s="21">
        <v>1.0</v>
      </c>
      <c r="F16" s="21">
        <v>0.0</v>
      </c>
      <c r="G16" s="88">
        <f t="shared" si="1"/>
        <v>1</v>
      </c>
      <c r="H16" s="21">
        <v>0.0</v>
      </c>
      <c r="I16" s="21">
        <f>sum(N140)</f>
        <v>0</v>
      </c>
      <c r="J16" s="78">
        <f>sum(N90,N92,N93,N99,N118,N119,N128,N130,N131,N134,N136)</f>
        <v>4</v>
      </c>
      <c r="K16" s="78">
        <f>sum(N89,N91,N93,N94,N95,N96,N97,N98,N100,N101,N113,N114,N120,N121,N127,N129,N132,N133,N135,N137,N138,N139,N140,N141,N142)</f>
        <v>10</v>
      </c>
      <c r="L16" s="79">
        <v>0.0</v>
      </c>
      <c r="M16" s="79">
        <v>0.0</v>
      </c>
      <c r="N16" s="80">
        <f>SUM(N150,N151,N153,N154,N155,N156,N158,N162,N163,N165,N167,N169,N170,N175,N176,N177,N178,N184,N187,N189,N193,N194,N195,N198,N200,N201,N202,N204,N206,N208,N209,N211,N212,N214,N217,N218,N221,N222,N223)</f>
        <v>0</v>
      </c>
      <c r="O16" s="80">
        <f>SUM(N149,N152,N160,N161,N164,N166,N168,N171,N172,N173,N174,N179,N180,N181,N182,N183,N185,N186,N188,N190,N191,N192,N196,N197,N199,N203,N205,N207,N210,N213,N215,N216,N219,N220)</f>
        <v>0</v>
      </c>
      <c r="P16" s="72"/>
      <c r="Q16" s="72"/>
      <c r="R16" s="72"/>
      <c r="S16" s="72"/>
      <c r="T16" s="72"/>
      <c r="U16" s="72"/>
      <c r="V16" s="72"/>
      <c r="W16" s="72"/>
      <c r="X16" s="21"/>
      <c r="Y16" s="21"/>
      <c r="Z16" s="21"/>
      <c r="AA16" s="21"/>
      <c r="AB16" s="76"/>
      <c r="AC16" s="77"/>
      <c r="AD16" s="76"/>
      <c r="AE16" s="76"/>
      <c r="AF16" s="76"/>
      <c r="AG16" s="76"/>
      <c r="AH16" s="76"/>
      <c r="AI16" s="76"/>
      <c r="AJ16" s="76"/>
      <c r="AK16" s="76"/>
      <c r="AL16" s="82"/>
      <c r="AM16" s="2"/>
    </row>
    <row r="17">
      <c r="A17" s="72">
        <v>8.0</v>
      </c>
      <c r="B17" s="73" t="s">
        <v>87</v>
      </c>
      <c r="C17" s="74">
        <v>2.0</v>
      </c>
      <c r="D17" s="74">
        <v>0.0</v>
      </c>
      <c r="E17" s="21">
        <v>1.0</v>
      </c>
      <c r="F17" s="21">
        <v>0.0</v>
      </c>
      <c r="G17" s="88">
        <f t="shared" si="1"/>
        <v>3</v>
      </c>
      <c r="H17" s="21">
        <v>0.0</v>
      </c>
      <c r="I17" s="21">
        <v>0.0</v>
      </c>
      <c r="J17" s="78">
        <f>SUM(O90,O92,O93,O99,O118,O119,O128,O130,O131,O134,O136)</f>
        <v>4</v>
      </c>
      <c r="K17" s="83">
        <f>suM(O89,O91,O93,O94,O95,O96,O97,O98,O100,O101,O113,O114,O120,O121,O127,O129,O132,O133,O135,O137,O138,O139,O140,O141,O142)</f>
        <v>10</v>
      </c>
      <c r="L17" s="79">
        <v>0.0</v>
      </c>
      <c r="M17" s="79">
        <v>0.0</v>
      </c>
      <c r="N17" s="80">
        <f>SUM(O150,O151,O153,O154,O155,O156,O158,O162,O163,O165,O167,O169,O170,O175,O176,O177,O178,O184,O187,O189,O193,O194,O195,O198,O200,O201,O202,O204,O206,O208,O209,O211,O212,O214,O217,O218,O221,O222,O223)</f>
        <v>0</v>
      </c>
      <c r="O17" s="80">
        <f>SUM(O149,O152,O160,O161,O164,O166,O168,O171,O172,O173,O174,O179,O180,O181,O182,O183,O185,O186,O188,O190,O191,O192,O196,O197,O199,O203,O205,O207,O210,O213,O215,O216,O219,O220)</f>
        <v>0</v>
      </c>
      <c r="P17" s="72"/>
      <c r="Q17" s="72"/>
      <c r="R17" s="72"/>
      <c r="S17" s="72"/>
      <c r="T17" s="72"/>
      <c r="U17" s="72"/>
      <c r="V17" s="72"/>
      <c r="W17" s="72"/>
      <c r="X17" s="21"/>
      <c r="Y17" s="21"/>
      <c r="Z17" s="21"/>
      <c r="AA17" s="21"/>
      <c r="AB17" s="76"/>
      <c r="AC17" s="21"/>
      <c r="AD17" s="76"/>
      <c r="AE17" s="76"/>
      <c r="AF17" s="76"/>
      <c r="AG17" s="76"/>
      <c r="AH17" s="76"/>
      <c r="AI17" s="76"/>
      <c r="AJ17" s="76"/>
      <c r="AK17" s="76"/>
      <c r="AL17" s="43"/>
      <c r="AM17" s="2"/>
    </row>
    <row r="18">
      <c r="A18" s="72">
        <v>9.0</v>
      </c>
      <c r="B18" s="73" t="s">
        <v>88</v>
      </c>
      <c r="C18" s="81">
        <f>SUM(P77)</f>
        <v>0</v>
      </c>
      <c r="D18" s="74">
        <v>1.0</v>
      </c>
      <c r="E18" s="21">
        <v>3.0</v>
      </c>
      <c r="F18" s="21">
        <v>0.0</v>
      </c>
      <c r="G18" s="88">
        <f t="shared" si="1"/>
        <v>4</v>
      </c>
      <c r="H18" s="21">
        <v>0.0</v>
      </c>
      <c r="I18" s="84">
        <f>sum(P141)</f>
        <v>0</v>
      </c>
      <c r="J18" s="78">
        <f>suM(P90,P92,P93,P99,P118,P119,P128,P130,P131,P134,P136)</f>
        <v>4</v>
      </c>
      <c r="K18" s="78">
        <f>suM(P89,P91,P93,P94,P95,P96,P97,P98,P100,P101,P113,P114,P120,P121,P127,P129,P132,P133,P135,P137,P138,P139,P140,P141,P142)</f>
        <v>10</v>
      </c>
      <c r="L18" s="85">
        <v>0.0</v>
      </c>
      <c r="M18" s="85">
        <v>0.0</v>
      </c>
      <c r="N18" s="80">
        <f>SUM(P150,P151,P153,P154,P155,P156,P158,P162,P163,P165,P167,P169,P170,P175,P176,P177,P178,P184,P187,P189,P193,P194,P195,P198,P200,P201,P202,P204,P206,P208,P209,P211,P212,P214,P217,P218,P221,P222,P223)</f>
        <v>0</v>
      </c>
      <c r="O18" s="80">
        <f>SUM(P149,P152,P160,P161,P164,P166,P168,P171,P172,P173,P174,P179,P180,P181,P182,P183,P185,P186,P188,P190,P191,P192,P196,P197,P199,P203,P205,P207,P210,P213,P215,P216,P219,P220)</f>
        <v>0</v>
      </c>
      <c r="P18" s="86"/>
      <c r="Q18" s="86"/>
      <c r="R18" s="86"/>
      <c r="S18" s="86"/>
      <c r="T18" s="86"/>
      <c r="U18" s="86"/>
      <c r="V18" s="86"/>
      <c r="W18" s="86"/>
      <c r="X18" s="21"/>
      <c r="Y18" s="21"/>
      <c r="Z18" s="21"/>
      <c r="AA18" s="21"/>
      <c r="AB18" s="76"/>
      <c r="AC18" s="77"/>
      <c r="AD18" s="76"/>
      <c r="AE18" s="76"/>
      <c r="AF18" s="76"/>
      <c r="AG18" s="76"/>
      <c r="AH18" s="76"/>
      <c r="AI18" s="76"/>
      <c r="AJ18" s="76"/>
      <c r="AK18" s="76"/>
      <c r="AL18" s="43"/>
      <c r="AM18" s="2"/>
    </row>
    <row r="19">
      <c r="A19" s="72">
        <v>10.0</v>
      </c>
      <c r="B19" s="73" t="s">
        <v>89</v>
      </c>
      <c r="C19" s="74">
        <v>0.0</v>
      </c>
      <c r="D19" s="74">
        <v>0.0</v>
      </c>
      <c r="E19" s="85">
        <v>3.0</v>
      </c>
      <c r="F19" s="85">
        <v>1.0</v>
      </c>
      <c r="G19" s="88">
        <f t="shared" si="1"/>
        <v>4</v>
      </c>
      <c r="H19" s="21">
        <v>0.0</v>
      </c>
      <c r="I19" s="74">
        <v>0.0</v>
      </c>
      <c r="J19" s="87">
        <f>suM(Q90,Q92,Q93,Q99,Q118,Q119,Q128,Q130,Q131,Q134,Q136)</f>
        <v>4</v>
      </c>
      <c r="K19" s="87">
        <f>suM(Q89,Q91,Q93,Q94,Q95,Q96,Q97,Q98,Q100,Q101,Q113,Q114,Q120,Q121,Q127,Q129,Q132,Q133,Q135,Q137,Q138,Q139,Q140,Q141,Q142)</f>
        <v>10</v>
      </c>
      <c r="L19" s="85">
        <v>0.0</v>
      </c>
      <c r="M19" s="84">
        <f>SUM(Q224)</f>
        <v>0</v>
      </c>
      <c r="N19" s="80">
        <f>SUM(Q150,Q151,Q153,Q154,Q155,Q156,Q158,Q162,Q163,Q165,Q167,Q169,Q170,Q175,Q176,Q177,Q178,Q184,Q187,Q189,Q193,Q194,Q195,Q198,Q200,Q201,Q202,Q204,Q206,Q208,Q209,Q211,Q212,Q214,Q217,Q218,Q221,Q222,Q223)</f>
        <v>0</v>
      </c>
      <c r="O19" s="80">
        <f>SUM(Q149,Q152,Q160,Q161,Q164,Q166,Q168,Q171,Q172,Q173,Q174,Q179,Q180,Q181,Q182,Q183,Q185,Q186,Q188,Q190,Q191,Q192,Q196,Q197,Q199,Q203,Q205,Q207,Q210,Q213,Q215,Q216,Q219,Q220)</f>
        <v>0</v>
      </c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2"/>
    </row>
    <row r="20">
      <c r="A20" s="72">
        <v>11.0</v>
      </c>
      <c r="B20" s="73" t="s">
        <v>90</v>
      </c>
      <c r="C20" s="74">
        <v>0.0</v>
      </c>
      <c r="D20" s="74">
        <v>0.0</v>
      </c>
      <c r="E20" s="85">
        <v>3.0</v>
      </c>
      <c r="F20" s="85">
        <v>1.0</v>
      </c>
      <c r="G20" s="88">
        <f t="shared" si="1"/>
        <v>4</v>
      </c>
      <c r="H20" s="21">
        <v>0.0</v>
      </c>
      <c r="I20" s="74">
        <f>sum(R142)</f>
        <v>0</v>
      </c>
      <c r="J20" s="87">
        <f>suM(R90,R92,R93,R99,R118,R119,R128,R130,R131,R134,R136)</f>
        <v>4</v>
      </c>
      <c r="K20" s="87">
        <f>suM(R89,R91,R93,R94,R95,R96,R97,R98,R100,R101,R113,R114,R120,R121,R127,R129,R132,R133,R135,R137,R138,R139,R140,R141,R142)</f>
        <v>10</v>
      </c>
      <c r="L20" s="85">
        <v>0.0</v>
      </c>
      <c r="M20" s="84">
        <f>SUM(R225)</f>
        <v>0</v>
      </c>
      <c r="N20" s="80">
        <f>SUM(R150,R151,R153,R154,R155,R156,R158,R162,R163,R165,R167,R169,R170,R175,R176,R177,R178,R184,R187,R189,R193,R194,R195,R198,R200,R201,R202,R204,R206,R208,R209,R211,R212,R214,R217,R218,R221,R222,R223)</f>
        <v>0</v>
      </c>
      <c r="O20" s="80">
        <f>SUM(R149,R152,R160,R161,R164,R166,R168,R171,R172,R173,R174,R179,R180,R181,R182,R183,R185,R186,R188,R190,R191,R192,R196,R197,R199,R203,R205,R207,R210,R213,R215,R216,R219,R220,R224)</f>
        <v>0</v>
      </c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2"/>
    </row>
    <row r="21">
      <c r="A21" s="72">
        <v>12.0</v>
      </c>
      <c r="B21" s="73" t="s">
        <v>91</v>
      </c>
      <c r="C21" s="74">
        <v>2.0</v>
      </c>
      <c r="D21" s="74">
        <v>0.0</v>
      </c>
      <c r="E21" s="85">
        <v>0.0</v>
      </c>
      <c r="F21" s="85">
        <v>1.0</v>
      </c>
      <c r="G21" s="88">
        <f t="shared" si="1"/>
        <v>3</v>
      </c>
      <c r="H21" s="21">
        <v>0.0</v>
      </c>
      <c r="I21" s="85">
        <v>0.0</v>
      </c>
      <c r="J21" s="87">
        <f>suM(S90,S92,S93,S99,S118,S119,S128,S130,S131,S134,S136)</f>
        <v>4</v>
      </c>
      <c r="K21" s="87">
        <f>suM(S89,S91,S93,S94,S95,S96,S97,S98,S100,S101,S113,S114,S120,S121,S127,S129,S132,S133,S135,S137,S138,S139,S140,S141,S142)</f>
        <v>10</v>
      </c>
      <c r="L21" s="85">
        <v>0.0</v>
      </c>
      <c r="M21" s="84">
        <f>SUM(S226)</f>
        <v>0</v>
      </c>
      <c r="N21" s="80">
        <f>SUM(S150,S151,S153,S154,S155,S156,S158,S162,S163,S165,S167,S169,S170,S175,S176,S177,S178,S184,S187,S189,S193,S194,S195,S198,S200,S201,S202,S204,S206,S208,S209,S211,S212,S214,S217,S218,S221,S222,S223)</f>
        <v>0</v>
      </c>
      <c r="O21" s="80">
        <f>SUM(S149,S152,S160,S161,S164,S166,S168,S171,S172,S173,S174,S179,S180,S181,S182,S183,S185,S186,S188,S190,S191,S192,S196,S197,S199,S203,S205,S207,S210,S213,S215,S216,S219,S220,S224,S225)</f>
        <v>0</v>
      </c>
      <c r="P21" s="88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2"/>
    </row>
    <row r="22">
      <c r="A22" s="89"/>
      <c r="B22" s="90" t="s">
        <v>79</v>
      </c>
      <c r="C22" s="84">
        <f t="shared" ref="C22:O22" si="2">SUM(C10:C21)</f>
        <v>5</v>
      </c>
      <c r="D22" s="84">
        <f t="shared" si="2"/>
        <v>1</v>
      </c>
      <c r="E22" s="84">
        <f t="shared" si="2"/>
        <v>13</v>
      </c>
      <c r="F22" s="84">
        <f t="shared" si="2"/>
        <v>3</v>
      </c>
      <c r="G22" s="84">
        <f t="shared" si="2"/>
        <v>22</v>
      </c>
      <c r="H22" s="84">
        <f t="shared" si="2"/>
        <v>0</v>
      </c>
      <c r="I22" s="84">
        <f t="shared" si="2"/>
        <v>0</v>
      </c>
      <c r="J22" s="84">
        <f t="shared" si="2"/>
        <v>48</v>
      </c>
      <c r="K22" s="84">
        <f t="shared" si="2"/>
        <v>120</v>
      </c>
      <c r="L22" s="84">
        <f t="shared" si="2"/>
        <v>0</v>
      </c>
      <c r="M22" s="84">
        <f t="shared" si="2"/>
        <v>0</v>
      </c>
      <c r="N22" s="84">
        <f t="shared" si="2"/>
        <v>0</v>
      </c>
      <c r="O22" s="84">
        <f t="shared" si="2"/>
        <v>0</v>
      </c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92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93" t="s">
        <v>93</v>
      </c>
      <c r="B25" s="94" t="s">
        <v>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93" t="s">
        <v>95</v>
      </c>
      <c r="B26" s="9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95"/>
      <c r="B27" s="9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97" t="s">
        <v>96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228" t="s">
        <v>2</v>
      </c>
      <c r="B29" s="229" t="s">
        <v>97</v>
      </c>
      <c r="C29" s="59"/>
      <c r="D29" s="59"/>
      <c r="E29" s="230" t="s">
        <v>1772</v>
      </c>
      <c r="F29" s="231" t="s">
        <v>99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7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</row>
    <row r="30">
      <c r="A30" s="12"/>
      <c r="B30" s="233" t="s">
        <v>100</v>
      </c>
      <c r="C30" s="233" t="s">
        <v>101</v>
      </c>
      <c r="D30" s="233" t="s">
        <v>102</v>
      </c>
      <c r="E30" s="12"/>
      <c r="F30" s="233" t="s">
        <v>103</v>
      </c>
      <c r="G30" s="233" t="s">
        <v>104</v>
      </c>
      <c r="H30" s="233" t="s">
        <v>105</v>
      </c>
      <c r="I30" s="233" t="s">
        <v>106</v>
      </c>
      <c r="J30" s="233" t="s">
        <v>84</v>
      </c>
      <c r="K30" s="233" t="s">
        <v>107</v>
      </c>
      <c r="L30" s="233" t="s">
        <v>108</v>
      </c>
      <c r="M30" s="233" t="s">
        <v>109</v>
      </c>
      <c r="N30" s="233" t="s">
        <v>110</v>
      </c>
      <c r="O30" s="233" t="s">
        <v>111</v>
      </c>
      <c r="P30" s="233" t="s">
        <v>112</v>
      </c>
      <c r="Q30" s="233" t="s">
        <v>113</v>
      </c>
      <c r="R30" s="234" t="s">
        <v>35</v>
      </c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</row>
    <row r="31">
      <c r="A31" s="235">
        <v>1.0</v>
      </c>
      <c r="B31" s="235">
        <v>2.0</v>
      </c>
      <c r="C31" s="235">
        <v>3.0</v>
      </c>
      <c r="D31" s="235">
        <v>4.0</v>
      </c>
      <c r="E31" s="235"/>
      <c r="F31" s="235">
        <v>5.0</v>
      </c>
      <c r="G31" s="235">
        <v>6.0</v>
      </c>
      <c r="H31" s="235">
        <v>7.0</v>
      </c>
      <c r="I31" s="235">
        <v>8.0</v>
      </c>
      <c r="J31" s="235">
        <v>9.0</v>
      </c>
      <c r="K31" s="235">
        <v>10.0</v>
      </c>
      <c r="L31" s="235">
        <v>11.0</v>
      </c>
      <c r="M31" s="235">
        <v>12.0</v>
      </c>
      <c r="N31" s="235">
        <v>13.0</v>
      </c>
      <c r="O31" s="235">
        <v>14.0</v>
      </c>
      <c r="P31" s="235">
        <v>15.0</v>
      </c>
      <c r="Q31" s="235">
        <v>16.0</v>
      </c>
      <c r="R31" s="235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</row>
    <row r="32">
      <c r="A32" s="105">
        <v>1.0</v>
      </c>
      <c r="B32" s="106" t="s">
        <v>1773</v>
      </c>
      <c r="C32" s="90" t="s">
        <v>1774</v>
      </c>
      <c r="D32" s="90" t="s">
        <v>55</v>
      </c>
      <c r="E32" s="109"/>
      <c r="F32" s="85">
        <v>0.0</v>
      </c>
      <c r="G32" s="85">
        <v>0.0</v>
      </c>
      <c r="H32" s="85">
        <v>0.0</v>
      </c>
      <c r="I32" s="85">
        <v>0.0</v>
      </c>
      <c r="J32" s="85">
        <v>1.0</v>
      </c>
      <c r="K32" s="85">
        <v>0.0</v>
      </c>
      <c r="L32" s="85">
        <v>0.0</v>
      </c>
      <c r="M32" s="85">
        <v>1.0</v>
      </c>
      <c r="N32" s="85">
        <v>0.0</v>
      </c>
      <c r="O32" s="85">
        <v>1.0</v>
      </c>
      <c r="P32" s="85">
        <v>1.0</v>
      </c>
      <c r="Q32" s="85">
        <v>0.0</v>
      </c>
      <c r="R32" s="236">
        <v>4.0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105">
        <v>2.0</v>
      </c>
      <c r="B33" s="106" t="s">
        <v>1775</v>
      </c>
      <c r="C33" s="90" t="s">
        <v>1776</v>
      </c>
      <c r="D33" s="90" t="s">
        <v>1777</v>
      </c>
      <c r="E33" s="237">
        <v>46007.0</v>
      </c>
      <c r="F33" s="85">
        <v>0.0</v>
      </c>
      <c r="G33" s="85">
        <v>0.0</v>
      </c>
      <c r="H33" s="109">
        <v>0.0</v>
      </c>
      <c r="I33" s="109">
        <v>0.0</v>
      </c>
      <c r="J33" s="109">
        <v>0.0</v>
      </c>
      <c r="K33" s="109">
        <v>0.0</v>
      </c>
      <c r="L33" s="85">
        <v>0.0</v>
      </c>
      <c r="M33" s="109">
        <v>0.0</v>
      </c>
      <c r="N33" s="109">
        <v>0.0</v>
      </c>
      <c r="O33" s="109">
        <v>0.0</v>
      </c>
      <c r="P33" s="109">
        <v>0.0</v>
      </c>
      <c r="Q33" s="85">
        <v>0.0</v>
      </c>
      <c r="R33" s="108">
        <f t="shared" ref="R33:R34" si="3">SUM(F33:Q33)</f>
        <v>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105">
        <v>3.0</v>
      </c>
      <c r="B34" s="105" t="s">
        <v>1778</v>
      </c>
      <c r="C34" s="90" t="s">
        <v>1779</v>
      </c>
      <c r="D34" s="90" t="s">
        <v>1780</v>
      </c>
      <c r="E34" s="238">
        <v>45995.0</v>
      </c>
      <c r="F34" s="109">
        <v>0.0</v>
      </c>
      <c r="G34" s="109">
        <v>0.0</v>
      </c>
      <c r="H34" s="109">
        <v>0.0</v>
      </c>
      <c r="I34" s="109">
        <v>0.0</v>
      </c>
      <c r="J34" s="109">
        <v>0.0</v>
      </c>
      <c r="K34" s="109">
        <v>0.0</v>
      </c>
      <c r="L34" s="109">
        <v>0.0</v>
      </c>
      <c r="M34" s="109">
        <v>0.0</v>
      </c>
      <c r="N34" s="109">
        <v>0.0</v>
      </c>
      <c r="O34" s="109">
        <v>0.0</v>
      </c>
      <c r="P34" s="109">
        <v>0.0</v>
      </c>
      <c r="Q34" s="109">
        <v>0.0</v>
      </c>
      <c r="R34" s="108">
        <f t="shared" si="3"/>
        <v>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105">
        <v>4.0</v>
      </c>
      <c r="B35" s="105" t="s">
        <v>1781</v>
      </c>
      <c r="C35" s="90" t="s">
        <v>1782</v>
      </c>
      <c r="D35" s="90" t="s">
        <v>1783</v>
      </c>
      <c r="E35" s="238">
        <v>45456.0</v>
      </c>
      <c r="F35" s="109">
        <v>1.0</v>
      </c>
      <c r="G35" s="109">
        <v>1.0</v>
      </c>
      <c r="H35" s="109">
        <v>1.0</v>
      </c>
      <c r="I35" s="109">
        <v>1.0</v>
      </c>
      <c r="J35" s="109">
        <v>1.0</v>
      </c>
      <c r="K35" s="109">
        <v>1.0</v>
      </c>
      <c r="L35" s="109">
        <v>1.0</v>
      </c>
      <c r="M35" s="109">
        <v>0.0</v>
      </c>
      <c r="N35" s="109">
        <v>1.0</v>
      </c>
      <c r="O35" s="109">
        <v>1.0</v>
      </c>
      <c r="P35" s="109">
        <v>1.0</v>
      </c>
      <c r="Q35" s="109">
        <v>1.0</v>
      </c>
      <c r="R35" s="236">
        <v>11.0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105">
        <v>5.0</v>
      </c>
      <c r="B36" s="105" t="s">
        <v>1784</v>
      </c>
      <c r="C36" s="90" t="s">
        <v>1785</v>
      </c>
      <c r="D36" s="90" t="s">
        <v>1786</v>
      </c>
      <c r="E36" s="128">
        <v>45411.0</v>
      </c>
      <c r="F36" s="109">
        <v>1.0</v>
      </c>
      <c r="G36" s="109">
        <v>1.0</v>
      </c>
      <c r="H36" s="109">
        <v>1.0</v>
      </c>
      <c r="I36" s="109">
        <v>1.0</v>
      </c>
      <c r="J36" s="109">
        <v>1.0</v>
      </c>
      <c r="K36" s="109">
        <v>1.0</v>
      </c>
      <c r="L36" s="109">
        <v>1.0</v>
      </c>
      <c r="M36" s="109">
        <v>1.0</v>
      </c>
      <c r="N36" s="109">
        <v>1.0</v>
      </c>
      <c r="O36" s="109">
        <v>1.0</v>
      </c>
      <c r="P36" s="109">
        <v>1.0</v>
      </c>
      <c r="Q36" s="109">
        <v>1.0</v>
      </c>
      <c r="R36" s="236">
        <v>12.0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105">
        <v>6.0</v>
      </c>
      <c r="B37" s="105" t="s">
        <v>1787</v>
      </c>
      <c r="C37" s="90" t="s">
        <v>1788</v>
      </c>
      <c r="D37" s="90" t="s">
        <v>1789</v>
      </c>
      <c r="E37" s="237">
        <v>45626.0</v>
      </c>
      <c r="F37" s="109">
        <v>1.0</v>
      </c>
      <c r="G37" s="109">
        <v>1.0</v>
      </c>
      <c r="H37" s="109">
        <v>1.0</v>
      </c>
      <c r="I37" s="109">
        <v>1.0</v>
      </c>
      <c r="J37" s="109">
        <v>1.0</v>
      </c>
      <c r="K37" s="109">
        <v>1.0</v>
      </c>
      <c r="L37" s="109">
        <v>1.0</v>
      </c>
      <c r="M37" s="109">
        <v>1.0</v>
      </c>
      <c r="N37" s="109">
        <v>1.0</v>
      </c>
      <c r="O37" s="109">
        <v>1.0</v>
      </c>
      <c r="P37" s="109">
        <v>1.0</v>
      </c>
      <c r="Q37" s="109">
        <v>1.0</v>
      </c>
      <c r="R37" s="236">
        <v>12.0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105">
        <v>7.0</v>
      </c>
      <c r="B38" s="105" t="s">
        <v>1787</v>
      </c>
      <c r="C38" s="90" t="s">
        <v>1788</v>
      </c>
      <c r="D38" s="90" t="s">
        <v>1790</v>
      </c>
      <c r="E38" s="237">
        <v>45626.0</v>
      </c>
      <c r="F38" s="109">
        <v>1.0</v>
      </c>
      <c r="G38" s="109">
        <v>1.0</v>
      </c>
      <c r="H38" s="109">
        <v>1.0</v>
      </c>
      <c r="I38" s="109">
        <v>1.0</v>
      </c>
      <c r="J38" s="109">
        <v>1.0</v>
      </c>
      <c r="K38" s="109">
        <v>1.0</v>
      </c>
      <c r="L38" s="109">
        <v>1.0</v>
      </c>
      <c r="M38" s="109">
        <v>1.0</v>
      </c>
      <c r="N38" s="109">
        <v>1.0</v>
      </c>
      <c r="O38" s="109">
        <v>1.0</v>
      </c>
      <c r="P38" s="109">
        <v>1.0</v>
      </c>
      <c r="Q38" s="109">
        <v>1.0</v>
      </c>
      <c r="R38" s="236">
        <v>12.0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105">
        <v>8.0</v>
      </c>
      <c r="B39" s="105" t="s">
        <v>1791</v>
      </c>
      <c r="C39" s="90" t="s">
        <v>1792</v>
      </c>
      <c r="D39" s="90" t="s">
        <v>55</v>
      </c>
      <c r="E39" s="109"/>
      <c r="F39" s="109">
        <v>0.0</v>
      </c>
      <c r="G39" s="109">
        <v>0.0</v>
      </c>
      <c r="H39" s="109">
        <v>0.0</v>
      </c>
      <c r="I39" s="85">
        <v>0.0</v>
      </c>
      <c r="J39" s="109">
        <v>0.0</v>
      </c>
      <c r="K39" s="109">
        <v>1.0</v>
      </c>
      <c r="L39" s="109">
        <v>1.0</v>
      </c>
      <c r="M39" s="109">
        <v>0.0</v>
      </c>
      <c r="N39" s="109">
        <v>1.0</v>
      </c>
      <c r="O39" s="109">
        <v>0.0</v>
      </c>
      <c r="P39" s="109">
        <v>0.0</v>
      </c>
      <c r="Q39" s="109">
        <v>0.0</v>
      </c>
      <c r="R39" s="108">
        <f t="shared" ref="R39:R43" si="4">SUM(F39:Q39)</f>
        <v>3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05">
        <v>9.0</v>
      </c>
      <c r="B40" s="105" t="s">
        <v>1793</v>
      </c>
      <c r="C40" s="90" t="s">
        <v>1794</v>
      </c>
      <c r="D40" s="90" t="s">
        <v>55</v>
      </c>
      <c r="E40" s="109"/>
      <c r="F40" s="109">
        <v>0.0</v>
      </c>
      <c r="G40" s="109">
        <v>0.0</v>
      </c>
      <c r="H40" s="109">
        <v>0.0</v>
      </c>
      <c r="I40" s="85">
        <v>1.0</v>
      </c>
      <c r="J40" s="109">
        <v>1.0</v>
      </c>
      <c r="K40" s="85">
        <v>1.0</v>
      </c>
      <c r="L40" s="109">
        <v>0.0</v>
      </c>
      <c r="M40" s="109">
        <v>0.0</v>
      </c>
      <c r="N40" s="109">
        <v>1.0</v>
      </c>
      <c r="O40" s="109">
        <v>0.0</v>
      </c>
      <c r="P40" s="109">
        <v>0.0</v>
      </c>
      <c r="Q40" s="85">
        <v>0.0</v>
      </c>
      <c r="R40" s="108">
        <f t="shared" si="4"/>
        <v>4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105">
        <v>10.0</v>
      </c>
      <c r="B41" s="105" t="s">
        <v>1795</v>
      </c>
      <c r="C41" s="90" t="s">
        <v>1796</v>
      </c>
      <c r="D41" s="90" t="s">
        <v>1797</v>
      </c>
      <c r="E41" s="238">
        <v>45898.0</v>
      </c>
      <c r="F41" s="109">
        <v>0.0</v>
      </c>
      <c r="G41" s="109">
        <v>0.0</v>
      </c>
      <c r="H41" s="109">
        <v>0.0</v>
      </c>
      <c r="I41" s="109">
        <v>0.0</v>
      </c>
      <c r="J41" s="109">
        <v>0.0</v>
      </c>
      <c r="K41" s="109">
        <v>0.0</v>
      </c>
      <c r="L41" s="109">
        <v>0.0</v>
      </c>
      <c r="M41" s="109">
        <v>0.0</v>
      </c>
      <c r="N41" s="109">
        <v>1.0</v>
      </c>
      <c r="O41" s="109">
        <v>1.0</v>
      </c>
      <c r="P41" s="109">
        <v>1.0</v>
      </c>
      <c r="Q41" s="109">
        <v>1.0</v>
      </c>
      <c r="R41" s="108">
        <f t="shared" si="4"/>
        <v>4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105">
        <v>11.0</v>
      </c>
      <c r="B42" s="105" t="s">
        <v>1798</v>
      </c>
      <c r="C42" s="90" t="s">
        <v>1799</v>
      </c>
      <c r="D42" s="90" t="s">
        <v>1800</v>
      </c>
      <c r="E42" s="109"/>
      <c r="F42" s="109">
        <v>1.0</v>
      </c>
      <c r="G42" s="109">
        <v>1.0</v>
      </c>
      <c r="H42" s="109">
        <v>1.0</v>
      </c>
      <c r="I42" s="109">
        <v>1.0</v>
      </c>
      <c r="J42" s="109">
        <v>1.0</v>
      </c>
      <c r="K42" s="109">
        <v>1.0</v>
      </c>
      <c r="L42" s="109">
        <v>1.0</v>
      </c>
      <c r="M42" s="109">
        <v>1.0</v>
      </c>
      <c r="N42" s="109">
        <v>1.0</v>
      </c>
      <c r="O42" s="109">
        <v>1.0</v>
      </c>
      <c r="P42" s="109">
        <v>1.0</v>
      </c>
      <c r="Q42" s="109">
        <v>1.0</v>
      </c>
      <c r="R42" s="108">
        <f t="shared" si="4"/>
        <v>12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105">
        <v>12.0</v>
      </c>
      <c r="B43" s="105" t="s">
        <v>1801</v>
      </c>
      <c r="C43" s="90" t="s">
        <v>1802</v>
      </c>
      <c r="D43" s="90" t="s">
        <v>1803</v>
      </c>
      <c r="E43" s="109"/>
      <c r="F43" s="109">
        <v>1.0</v>
      </c>
      <c r="G43" s="109">
        <v>1.0</v>
      </c>
      <c r="H43" s="109">
        <v>1.0</v>
      </c>
      <c r="I43" s="109">
        <v>1.0</v>
      </c>
      <c r="J43" s="109">
        <v>1.0</v>
      </c>
      <c r="K43" s="109">
        <v>1.0</v>
      </c>
      <c r="L43" s="109">
        <v>1.0</v>
      </c>
      <c r="M43" s="85">
        <v>1.0</v>
      </c>
      <c r="N43" s="109">
        <v>1.0</v>
      </c>
      <c r="O43" s="109">
        <v>1.0</v>
      </c>
      <c r="P43" s="109">
        <v>1.0</v>
      </c>
      <c r="Q43" s="109">
        <v>1.0</v>
      </c>
      <c r="R43" s="108">
        <f t="shared" si="4"/>
        <v>12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05">
        <v>13.0</v>
      </c>
      <c r="B44" s="239" t="s">
        <v>1804</v>
      </c>
      <c r="C44" s="240" t="s">
        <v>1805</v>
      </c>
      <c r="D44" s="240" t="s">
        <v>1806</v>
      </c>
      <c r="E44" s="241">
        <v>45225.0</v>
      </c>
      <c r="F44" s="141">
        <v>1.0</v>
      </c>
      <c r="G44" s="141">
        <v>1.0</v>
      </c>
      <c r="H44" s="141">
        <v>1.0</v>
      </c>
      <c r="I44" s="141">
        <v>1.0</v>
      </c>
      <c r="J44" s="141">
        <v>1.0</v>
      </c>
      <c r="K44" s="141">
        <v>1.0</v>
      </c>
      <c r="L44" s="141">
        <v>1.0</v>
      </c>
      <c r="M44" s="242">
        <v>1.0</v>
      </c>
      <c r="N44" s="141">
        <v>0.0</v>
      </c>
      <c r="O44" s="141">
        <v>0.0</v>
      </c>
      <c r="P44" s="141">
        <v>1.0</v>
      </c>
      <c r="Q44" s="141">
        <v>1.0</v>
      </c>
      <c r="R44" s="236">
        <v>10.0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105">
        <v>14.0</v>
      </c>
      <c r="B45" s="239" t="s">
        <v>1807</v>
      </c>
      <c r="C45" s="240" t="s">
        <v>1808</v>
      </c>
      <c r="D45" s="240" t="s">
        <v>1809</v>
      </c>
      <c r="E45" s="243">
        <v>45627.0</v>
      </c>
      <c r="F45" s="141">
        <v>1.0</v>
      </c>
      <c r="G45" s="141">
        <v>1.0</v>
      </c>
      <c r="H45" s="141">
        <v>1.0</v>
      </c>
      <c r="I45" s="141">
        <v>1.0</v>
      </c>
      <c r="J45" s="141">
        <v>1.0</v>
      </c>
      <c r="K45" s="141">
        <v>1.0</v>
      </c>
      <c r="L45" s="141">
        <v>1.0</v>
      </c>
      <c r="M45" s="242">
        <v>1.0</v>
      </c>
      <c r="N45" s="141">
        <v>1.0</v>
      </c>
      <c r="O45" s="141">
        <v>1.0</v>
      </c>
      <c r="P45" s="141">
        <v>1.0</v>
      </c>
      <c r="Q45" s="141">
        <v>1.0</v>
      </c>
      <c r="R45" s="236">
        <v>12.0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105">
        <v>15.0</v>
      </c>
      <c r="B46" s="239" t="s">
        <v>1810</v>
      </c>
      <c r="C46" s="240" t="s">
        <v>1811</v>
      </c>
      <c r="D46" s="240" t="s">
        <v>1812</v>
      </c>
      <c r="E46" s="141"/>
      <c r="F46" s="141"/>
      <c r="G46" s="141"/>
      <c r="H46" s="141"/>
      <c r="I46" s="141"/>
      <c r="J46" s="141"/>
      <c r="K46" s="141"/>
      <c r="L46" s="141"/>
      <c r="M46" s="242"/>
      <c r="N46" s="141"/>
      <c r="O46" s="141"/>
      <c r="P46" s="141"/>
      <c r="Q46" s="141"/>
      <c r="R46" s="10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105">
        <v>16.0</v>
      </c>
      <c r="B47" s="239" t="s">
        <v>1813</v>
      </c>
      <c r="C47" s="240" t="s">
        <v>1814</v>
      </c>
      <c r="D47" s="240" t="s">
        <v>1815</v>
      </c>
      <c r="E47" s="243">
        <v>45505.0</v>
      </c>
      <c r="F47" s="141">
        <v>1.0</v>
      </c>
      <c r="G47" s="141">
        <v>1.0</v>
      </c>
      <c r="H47" s="141">
        <v>1.0</v>
      </c>
      <c r="I47" s="141">
        <v>1.0</v>
      </c>
      <c r="J47" s="141">
        <v>1.0</v>
      </c>
      <c r="K47" s="141">
        <v>1.0</v>
      </c>
      <c r="L47" s="141">
        <v>1.0</v>
      </c>
      <c r="M47" s="242">
        <v>1.0</v>
      </c>
      <c r="N47" s="141">
        <v>1.0</v>
      </c>
      <c r="O47" s="141">
        <v>1.0</v>
      </c>
      <c r="P47" s="141">
        <v>1.0</v>
      </c>
      <c r="Q47" s="141">
        <v>1.0</v>
      </c>
      <c r="R47" s="236">
        <v>12.0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5">
        <v>17.0</v>
      </c>
      <c r="B48" s="239" t="s">
        <v>1816</v>
      </c>
      <c r="C48" s="240" t="s">
        <v>1817</v>
      </c>
      <c r="D48" s="240" t="s">
        <v>1818</v>
      </c>
      <c r="E48" s="241">
        <v>45636.0</v>
      </c>
      <c r="F48" s="141">
        <v>1.0</v>
      </c>
      <c r="G48" s="141">
        <v>1.0</v>
      </c>
      <c r="H48" s="141">
        <v>1.0</v>
      </c>
      <c r="I48" s="141">
        <v>1.0</v>
      </c>
      <c r="J48" s="141">
        <v>1.0</v>
      </c>
      <c r="K48" s="141">
        <v>1.0</v>
      </c>
      <c r="L48" s="141">
        <v>1.0</v>
      </c>
      <c r="M48" s="242">
        <v>1.0</v>
      </c>
      <c r="N48" s="141">
        <v>1.0</v>
      </c>
      <c r="O48" s="141">
        <v>1.0</v>
      </c>
      <c r="P48" s="141">
        <v>1.0</v>
      </c>
      <c r="Q48" s="141">
        <v>1.0</v>
      </c>
      <c r="R48" s="236">
        <v>12.0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105">
        <v>18.0</v>
      </c>
      <c r="B49" s="239" t="s">
        <v>1819</v>
      </c>
      <c r="C49" s="240" t="s">
        <v>1820</v>
      </c>
      <c r="D49" s="240" t="s">
        <v>1821</v>
      </c>
      <c r="E49" s="243">
        <v>45107.0</v>
      </c>
      <c r="F49" s="141">
        <v>1.0</v>
      </c>
      <c r="G49" s="141">
        <v>1.0</v>
      </c>
      <c r="H49" s="141">
        <v>1.0</v>
      </c>
      <c r="I49" s="141">
        <v>1.0</v>
      </c>
      <c r="J49" s="141">
        <v>1.0</v>
      </c>
      <c r="K49" s="141">
        <v>1.0</v>
      </c>
      <c r="L49" s="141">
        <v>1.0</v>
      </c>
      <c r="M49" s="242">
        <v>1.0</v>
      </c>
      <c r="N49" s="141">
        <v>1.0</v>
      </c>
      <c r="O49" s="141">
        <v>1.0</v>
      </c>
      <c r="P49" s="141">
        <v>1.0</v>
      </c>
      <c r="Q49" s="141">
        <v>1.0</v>
      </c>
      <c r="R49" s="236">
        <v>12.0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05">
        <v>19.0</v>
      </c>
      <c r="B50" s="239" t="s">
        <v>1822</v>
      </c>
      <c r="C50" s="240" t="s">
        <v>1823</v>
      </c>
      <c r="D50" s="240" t="s">
        <v>1824</v>
      </c>
      <c r="E50" s="243">
        <v>45800.0</v>
      </c>
      <c r="F50" s="141">
        <v>0.0</v>
      </c>
      <c r="G50" s="141">
        <v>0.0</v>
      </c>
      <c r="H50" s="141">
        <v>0.0</v>
      </c>
      <c r="I50" s="141">
        <v>0.0</v>
      </c>
      <c r="J50" s="141">
        <v>0.0</v>
      </c>
      <c r="K50" s="141">
        <v>0.0</v>
      </c>
      <c r="L50" s="141">
        <v>1.0</v>
      </c>
      <c r="M50" s="242">
        <v>1.0</v>
      </c>
      <c r="N50" s="141">
        <v>1.0</v>
      </c>
      <c r="O50" s="141">
        <v>1.0</v>
      </c>
      <c r="P50" s="141">
        <v>1.0</v>
      </c>
      <c r="Q50" s="141">
        <v>1.0</v>
      </c>
      <c r="R50" s="236">
        <v>6.0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05">
        <v>20.0</v>
      </c>
      <c r="B51" s="239" t="s">
        <v>1825</v>
      </c>
      <c r="C51" s="240" t="s">
        <v>1826</v>
      </c>
      <c r="D51" s="240" t="s">
        <v>1827</v>
      </c>
      <c r="E51" s="141"/>
      <c r="F51" s="141"/>
      <c r="G51" s="141"/>
      <c r="H51" s="141"/>
      <c r="I51" s="141"/>
      <c r="J51" s="141"/>
      <c r="K51" s="141"/>
      <c r="L51" s="141"/>
      <c r="M51" s="242"/>
      <c r="N51" s="141"/>
      <c r="O51" s="141"/>
      <c r="P51" s="141"/>
      <c r="Q51" s="141"/>
      <c r="R51" s="10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05">
        <v>21.0</v>
      </c>
      <c r="B52" s="239" t="s">
        <v>1828</v>
      </c>
      <c r="C52" s="240" t="s">
        <v>1829</v>
      </c>
      <c r="D52" s="240" t="s">
        <v>1830</v>
      </c>
      <c r="E52" s="243">
        <v>45930.0</v>
      </c>
      <c r="F52" s="141">
        <v>0.0</v>
      </c>
      <c r="G52" s="141">
        <v>0.0</v>
      </c>
      <c r="H52" s="141">
        <v>0.0</v>
      </c>
      <c r="I52" s="141">
        <v>0.0</v>
      </c>
      <c r="J52" s="141">
        <v>0.0</v>
      </c>
      <c r="K52" s="141">
        <v>0.0</v>
      </c>
      <c r="L52" s="141">
        <v>0.0</v>
      </c>
      <c r="M52" s="242">
        <v>0.0</v>
      </c>
      <c r="N52" s="141">
        <v>0.0</v>
      </c>
      <c r="O52" s="141">
        <v>0.0</v>
      </c>
      <c r="P52" s="141">
        <v>1.0</v>
      </c>
      <c r="Q52" s="141">
        <v>1.0</v>
      </c>
      <c r="R52" s="236">
        <v>2.0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05">
        <v>22.0</v>
      </c>
      <c r="B53" s="239" t="s">
        <v>1831</v>
      </c>
      <c r="C53" s="240" t="s">
        <v>1832</v>
      </c>
      <c r="D53" s="240" t="s">
        <v>1833</v>
      </c>
      <c r="E53" s="243">
        <v>45080.0</v>
      </c>
      <c r="F53" s="141">
        <v>1.0</v>
      </c>
      <c r="G53" s="141">
        <v>1.0</v>
      </c>
      <c r="H53" s="141">
        <v>1.0</v>
      </c>
      <c r="I53" s="141">
        <v>1.0</v>
      </c>
      <c r="J53" s="141">
        <v>1.0</v>
      </c>
      <c r="K53" s="141">
        <v>1.0</v>
      </c>
      <c r="L53" s="141">
        <v>1.0</v>
      </c>
      <c r="M53" s="242">
        <v>1.0</v>
      </c>
      <c r="N53" s="141">
        <v>1.0</v>
      </c>
      <c r="O53" s="141">
        <v>1.0</v>
      </c>
      <c r="P53" s="141">
        <v>1.0</v>
      </c>
      <c r="Q53" s="141">
        <v>1.0</v>
      </c>
      <c r="R53" s="236">
        <v>12.0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05">
        <v>23.0</v>
      </c>
      <c r="B54" s="239" t="s">
        <v>1831</v>
      </c>
      <c r="C54" s="240" t="s">
        <v>1832</v>
      </c>
      <c r="D54" s="240" t="s">
        <v>1834</v>
      </c>
      <c r="E54" s="243">
        <v>45788.0</v>
      </c>
      <c r="F54" s="141">
        <v>0.0</v>
      </c>
      <c r="G54" s="141">
        <v>0.0</v>
      </c>
      <c r="H54" s="141">
        <v>0.0</v>
      </c>
      <c r="I54" s="141">
        <v>0.0</v>
      </c>
      <c r="J54" s="141">
        <v>0.0</v>
      </c>
      <c r="K54" s="141">
        <v>1.0</v>
      </c>
      <c r="L54" s="141">
        <v>1.0</v>
      </c>
      <c r="M54" s="242">
        <v>1.0</v>
      </c>
      <c r="N54" s="141">
        <v>1.0</v>
      </c>
      <c r="O54" s="141">
        <v>1.0</v>
      </c>
      <c r="P54" s="141">
        <v>1.0</v>
      </c>
      <c r="Q54" s="141">
        <v>1.0</v>
      </c>
      <c r="R54" s="236">
        <v>7.0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05">
        <v>24.0</v>
      </c>
      <c r="B55" s="239" t="s">
        <v>1835</v>
      </c>
      <c r="C55" s="240" t="s">
        <v>1836</v>
      </c>
      <c r="D55" s="240" t="s">
        <v>1837</v>
      </c>
      <c r="E55" s="243">
        <v>45563.0</v>
      </c>
      <c r="F55" s="141">
        <v>1.0</v>
      </c>
      <c r="G55" s="141">
        <v>1.0</v>
      </c>
      <c r="H55" s="141">
        <v>1.0</v>
      </c>
      <c r="I55" s="141">
        <v>1.0</v>
      </c>
      <c r="J55" s="141">
        <v>1.0</v>
      </c>
      <c r="K55" s="141">
        <v>1.0</v>
      </c>
      <c r="L55" s="141">
        <v>1.0</v>
      </c>
      <c r="M55" s="242">
        <v>1.0</v>
      </c>
      <c r="N55" s="141">
        <v>1.0</v>
      </c>
      <c r="O55" s="141">
        <v>1.0</v>
      </c>
      <c r="P55" s="141">
        <v>1.0</v>
      </c>
      <c r="Q55" s="141">
        <v>1.0</v>
      </c>
      <c r="R55" s="236">
        <v>12.0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05">
        <v>25.0</v>
      </c>
      <c r="B56" s="239" t="s">
        <v>1838</v>
      </c>
      <c r="C56" s="240" t="s">
        <v>1839</v>
      </c>
      <c r="D56" s="240" t="s">
        <v>1840</v>
      </c>
      <c r="E56" s="243">
        <v>45771.0</v>
      </c>
      <c r="F56" s="141">
        <v>0.0</v>
      </c>
      <c r="G56" s="141">
        <v>0.0</v>
      </c>
      <c r="H56" s="141">
        <v>0.0</v>
      </c>
      <c r="I56" s="141">
        <v>0.0</v>
      </c>
      <c r="J56" s="141">
        <v>0.0</v>
      </c>
      <c r="K56" s="141">
        <v>1.0</v>
      </c>
      <c r="L56" s="141">
        <v>1.0</v>
      </c>
      <c r="M56" s="242">
        <v>1.0</v>
      </c>
      <c r="N56" s="141">
        <v>1.0</v>
      </c>
      <c r="O56" s="141">
        <v>1.0</v>
      </c>
      <c r="P56" s="141">
        <v>1.0</v>
      </c>
      <c r="Q56" s="141">
        <v>1.0</v>
      </c>
      <c r="R56" s="236">
        <v>7.0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05">
        <v>26.0</v>
      </c>
      <c r="B57" s="239" t="s">
        <v>1841</v>
      </c>
      <c r="C57" s="240" t="s">
        <v>1842</v>
      </c>
      <c r="D57" s="240" t="s">
        <v>1843</v>
      </c>
      <c r="E57" s="243">
        <v>45900.0</v>
      </c>
      <c r="F57" s="141">
        <v>0.0</v>
      </c>
      <c r="G57" s="141">
        <v>0.0</v>
      </c>
      <c r="H57" s="141">
        <v>0.0</v>
      </c>
      <c r="I57" s="141">
        <v>0.0</v>
      </c>
      <c r="J57" s="141">
        <v>0.0</v>
      </c>
      <c r="K57" s="141">
        <v>0.0</v>
      </c>
      <c r="L57" s="141">
        <v>0.0</v>
      </c>
      <c r="M57" s="242">
        <v>0.0</v>
      </c>
      <c r="N57" s="141">
        <v>0.0</v>
      </c>
      <c r="O57" s="141">
        <v>1.0</v>
      </c>
      <c r="P57" s="141">
        <v>1.0</v>
      </c>
      <c r="Q57" s="141">
        <v>1.0</v>
      </c>
      <c r="R57" s="236">
        <v>3.0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39"/>
      <c r="B58" s="239"/>
      <c r="C58" s="240"/>
      <c r="D58" s="240"/>
      <c r="E58" s="141"/>
      <c r="F58" s="141"/>
      <c r="G58" s="141"/>
      <c r="H58" s="141"/>
      <c r="I58" s="141"/>
      <c r="J58" s="141"/>
      <c r="K58" s="141"/>
      <c r="L58" s="141"/>
      <c r="M58" s="242"/>
      <c r="N58" s="141"/>
      <c r="O58" s="141"/>
      <c r="P58" s="141"/>
      <c r="Q58" s="141"/>
      <c r="R58" s="108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239"/>
      <c r="B59" s="239"/>
      <c r="C59" s="240"/>
      <c r="D59" s="240"/>
      <c r="E59" s="141"/>
      <c r="F59" s="141"/>
      <c r="G59" s="141"/>
      <c r="H59" s="141"/>
      <c r="I59" s="141"/>
      <c r="J59" s="141"/>
      <c r="K59" s="141"/>
      <c r="L59" s="141"/>
      <c r="M59" s="242"/>
      <c r="N59" s="141"/>
      <c r="O59" s="141"/>
      <c r="P59" s="141"/>
      <c r="Q59" s="141"/>
      <c r="R59" s="108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239"/>
      <c r="B60" s="239"/>
      <c r="C60" s="240"/>
      <c r="D60" s="240"/>
      <c r="E60" s="141"/>
      <c r="F60" s="141"/>
      <c r="G60" s="141"/>
      <c r="H60" s="141"/>
      <c r="I60" s="141"/>
      <c r="J60" s="141"/>
      <c r="K60" s="141"/>
      <c r="L60" s="141"/>
      <c r="M60" s="242"/>
      <c r="N60" s="141"/>
      <c r="O60" s="141"/>
      <c r="P60" s="141"/>
      <c r="Q60" s="141"/>
      <c r="R60" s="10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10" t="s">
        <v>35</v>
      </c>
      <c r="B61" s="59"/>
      <c r="C61" s="59"/>
      <c r="D61" s="59"/>
      <c r="E61" s="9"/>
      <c r="F61" s="111">
        <f t="shared" ref="F61:H61" si="5">Sum(F32:F57)</f>
        <v>13</v>
      </c>
      <c r="G61" s="111">
        <f t="shared" si="5"/>
        <v>13</v>
      </c>
      <c r="H61" s="111">
        <f t="shared" si="5"/>
        <v>13</v>
      </c>
      <c r="I61" s="111">
        <f>sum(I32:I57)</f>
        <v>14</v>
      </c>
      <c r="J61" s="111">
        <f t="shared" ref="J61:K61" si="6">Sum(J32:J57)</f>
        <v>15</v>
      </c>
      <c r="K61" s="111">
        <f t="shared" si="6"/>
        <v>17</v>
      </c>
      <c r="L61" s="111">
        <f>Sum(M32:M57)</f>
        <v>16</v>
      </c>
      <c r="M61" s="111">
        <f>sum(N5:N32)</f>
        <v>26</v>
      </c>
      <c r="N61" s="111">
        <f t="shared" ref="N61:R61" si="7">sum(N32:N57)</f>
        <v>18</v>
      </c>
      <c r="O61" s="111">
        <f t="shared" si="7"/>
        <v>18</v>
      </c>
      <c r="P61" s="111">
        <f t="shared" si="7"/>
        <v>20</v>
      </c>
      <c r="Q61" s="111">
        <f t="shared" si="7"/>
        <v>19</v>
      </c>
      <c r="R61" s="112">
        <f t="shared" si="7"/>
        <v>193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113"/>
      <c r="B62" s="113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96"/>
      <c r="B63" s="9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11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6"/>
      <c r="B64" s="9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11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2"/>
      <c r="B65" s="3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1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16" t="s">
        <v>128</v>
      </c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50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244" t="s">
        <v>2</v>
      </c>
      <c r="B68" s="244" t="s">
        <v>129</v>
      </c>
      <c r="C68" s="244" t="s">
        <v>130</v>
      </c>
      <c r="D68" s="244" t="s">
        <v>98</v>
      </c>
      <c r="E68" s="244" t="s">
        <v>131</v>
      </c>
      <c r="F68" s="245" t="s">
        <v>132</v>
      </c>
      <c r="G68" s="7"/>
      <c r="H68" s="245" t="s">
        <v>133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7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</row>
    <row r="69">
      <c r="A69" s="12"/>
      <c r="B69" s="12"/>
      <c r="C69" s="12"/>
      <c r="D69" s="12"/>
      <c r="E69" s="12"/>
      <c r="F69" s="247" t="s">
        <v>67</v>
      </c>
      <c r="G69" s="247" t="s">
        <v>134</v>
      </c>
      <c r="H69" s="247" t="s">
        <v>103</v>
      </c>
      <c r="I69" s="247" t="s">
        <v>104</v>
      </c>
      <c r="J69" s="247" t="s">
        <v>105</v>
      </c>
      <c r="K69" s="247" t="s">
        <v>106</v>
      </c>
      <c r="L69" s="247" t="s">
        <v>84</v>
      </c>
      <c r="M69" s="247" t="s">
        <v>107</v>
      </c>
      <c r="N69" s="247" t="s">
        <v>108</v>
      </c>
      <c r="O69" s="247" t="s">
        <v>109</v>
      </c>
      <c r="P69" s="247" t="s">
        <v>110</v>
      </c>
      <c r="Q69" s="247" t="s">
        <v>111</v>
      </c>
      <c r="R69" s="247" t="s">
        <v>112</v>
      </c>
      <c r="S69" s="247" t="s">
        <v>113</v>
      </c>
      <c r="T69" s="248" t="s">
        <v>35</v>
      </c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</row>
    <row r="70">
      <c r="A70" s="249">
        <v>1.0</v>
      </c>
      <c r="B70" s="249">
        <v>2.0</v>
      </c>
      <c r="C70" s="249">
        <v>3.0</v>
      </c>
      <c r="D70" s="249">
        <v>4.0</v>
      </c>
      <c r="E70" s="249"/>
      <c r="F70" s="249">
        <v>5.0</v>
      </c>
      <c r="G70" s="249">
        <v>6.0</v>
      </c>
      <c r="H70" s="249">
        <v>7.0</v>
      </c>
      <c r="I70" s="249">
        <v>8.0</v>
      </c>
      <c r="J70" s="249">
        <v>9.0</v>
      </c>
      <c r="K70" s="249">
        <v>10.0</v>
      </c>
      <c r="L70" s="249">
        <v>11.0</v>
      </c>
      <c r="M70" s="249">
        <v>12.0</v>
      </c>
      <c r="N70" s="249">
        <v>13.0</v>
      </c>
      <c r="O70" s="249">
        <v>14.0</v>
      </c>
      <c r="P70" s="249">
        <v>15.0</v>
      </c>
      <c r="Q70" s="249">
        <v>16.0</v>
      </c>
      <c r="R70" s="249">
        <v>17.0</v>
      </c>
      <c r="S70" s="249">
        <v>18.0</v>
      </c>
      <c r="T70" s="250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</row>
    <row r="71">
      <c r="A71" s="109">
        <v>1.0</v>
      </c>
      <c r="B71" s="90" t="s">
        <v>1844</v>
      </c>
      <c r="C71" s="90" t="s">
        <v>1845</v>
      </c>
      <c r="D71" s="128">
        <v>45898.0</v>
      </c>
      <c r="E71" s="109" t="s">
        <v>1846</v>
      </c>
      <c r="F71" s="90" t="s">
        <v>1847</v>
      </c>
      <c r="G71" s="90" t="s">
        <v>1796</v>
      </c>
      <c r="H71" s="85">
        <v>0.0</v>
      </c>
      <c r="I71" s="85">
        <v>0.0</v>
      </c>
      <c r="J71" s="109">
        <v>0.0</v>
      </c>
      <c r="K71" s="109">
        <v>0.0</v>
      </c>
      <c r="L71" s="109">
        <v>0.0</v>
      </c>
      <c r="M71" s="109">
        <v>0.0</v>
      </c>
      <c r="N71" s="85">
        <v>0.0</v>
      </c>
      <c r="O71" s="109">
        <v>0.0</v>
      </c>
      <c r="P71" s="109">
        <v>1.0</v>
      </c>
      <c r="Q71" s="109">
        <v>1.0</v>
      </c>
      <c r="R71" s="109">
        <v>1.0</v>
      </c>
      <c r="S71" s="85">
        <v>1.0</v>
      </c>
      <c r="T71" s="90">
        <v>4.0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09">
        <v>2.0</v>
      </c>
      <c r="B72" s="90" t="s">
        <v>1848</v>
      </c>
      <c r="C72" s="90" t="s">
        <v>1845</v>
      </c>
      <c r="D72" s="128">
        <v>45771.0</v>
      </c>
      <c r="E72" s="109" t="s">
        <v>1849</v>
      </c>
      <c r="F72" s="90" t="s">
        <v>1850</v>
      </c>
      <c r="G72" s="90" t="s">
        <v>1851</v>
      </c>
      <c r="H72" s="109">
        <v>0.0</v>
      </c>
      <c r="I72" s="109">
        <v>0.0</v>
      </c>
      <c r="J72" s="109">
        <v>0.0</v>
      </c>
      <c r="K72" s="109">
        <v>0.0</v>
      </c>
      <c r="L72" s="109">
        <v>1.0</v>
      </c>
      <c r="M72" s="109">
        <v>1.0</v>
      </c>
      <c r="N72" s="109">
        <v>1.0</v>
      </c>
      <c r="O72" s="109">
        <v>1.0</v>
      </c>
      <c r="P72" s="109">
        <v>1.0</v>
      </c>
      <c r="Q72" s="109">
        <v>1.0</v>
      </c>
      <c r="R72" s="109">
        <v>1.0</v>
      </c>
      <c r="S72" s="109">
        <v>1.0</v>
      </c>
      <c r="T72" s="90">
        <v>8.0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09">
        <v>3.0</v>
      </c>
      <c r="B73" s="90" t="s">
        <v>1843</v>
      </c>
      <c r="C73" s="90" t="s">
        <v>1845</v>
      </c>
      <c r="D73" s="128">
        <v>45900.0</v>
      </c>
      <c r="E73" s="109" t="s">
        <v>1846</v>
      </c>
      <c r="F73" s="90" t="s">
        <v>1841</v>
      </c>
      <c r="G73" s="90" t="s">
        <v>1842</v>
      </c>
      <c r="H73" s="109">
        <v>0.0</v>
      </c>
      <c r="I73" s="109">
        <v>0.0</v>
      </c>
      <c r="J73" s="109">
        <v>0.0</v>
      </c>
      <c r="K73" s="85">
        <v>0.0</v>
      </c>
      <c r="L73" s="109">
        <v>0.0</v>
      </c>
      <c r="M73" s="109">
        <v>0.0</v>
      </c>
      <c r="N73" s="109">
        <v>0.0</v>
      </c>
      <c r="O73" s="109">
        <v>0.0</v>
      </c>
      <c r="P73" s="109">
        <v>1.0</v>
      </c>
      <c r="Q73" s="109">
        <v>1.0</v>
      </c>
      <c r="R73" s="109">
        <v>1.0</v>
      </c>
      <c r="S73" s="109">
        <v>1.0</v>
      </c>
      <c r="T73" s="90">
        <v>4.0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109">
        <v>4.0</v>
      </c>
      <c r="B74" s="90" t="s">
        <v>1852</v>
      </c>
      <c r="C74" s="90" t="s">
        <v>1853</v>
      </c>
      <c r="D74" s="128">
        <v>45930.0</v>
      </c>
      <c r="E74" s="109" t="s">
        <v>1854</v>
      </c>
      <c r="F74" s="90" t="s">
        <v>1828</v>
      </c>
      <c r="G74" s="90" t="s">
        <v>1829</v>
      </c>
      <c r="H74" s="109">
        <v>0.0</v>
      </c>
      <c r="I74" s="109">
        <v>0.0</v>
      </c>
      <c r="J74" s="109">
        <v>0.0</v>
      </c>
      <c r="K74" s="85">
        <v>0.0</v>
      </c>
      <c r="L74" s="109">
        <v>0.0</v>
      </c>
      <c r="M74" s="85">
        <v>0.0</v>
      </c>
      <c r="N74" s="109">
        <v>0.0</v>
      </c>
      <c r="O74" s="109">
        <v>0.0</v>
      </c>
      <c r="P74" s="109">
        <v>0.0</v>
      </c>
      <c r="Q74" s="109">
        <v>1.0</v>
      </c>
      <c r="R74" s="109">
        <v>1.0</v>
      </c>
      <c r="S74" s="85">
        <v>1.0</v>
      </c>
      <c r="T74" s="90">
        <v>3.0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109">
        <v>5.0</v>
      </c>
      <c r="B75" s="20" t="s">
        <v>1855</v>
      </c>
      <c r="C75" s="20" t="s">
        <v>1845</v>
      </c>
      <c r="D75" s="251">
        <v>45995.0</v>
      </c>
      <c r="E75" s="109" t="s">
        <v>1856</v>
      </c>
      <c r="F75" s="20" t="s">
        <v>1778</v>
      </c>
      <c r="G75" s="20" t="s">
        <v>1779</v>
      </c>
      <c r="H75" s="109">
        <v>0.0</v>
      </c>
      <c r="I75" s="109">
        <v>0.0</v>
      </c>
      <c r="J75" s="109">
        <v>0.0</v>
      </c>
      <c r="K75" s="109">
        <v>0.0</v>
      </c>
      <c r="L75" s="109">
        <v>0.0</v>
      </c>
      <c r="M75" s="109">
        <v>0.0</v>
      </c>
      <c r="N75" s="109">
        <v>0.0</v>
      </c>
      <c r="O75" s="109">
        <v>0.0</v>
      </c>
      <c r="P75" s="109">
        <v>0.0</v>
      </c>
      <c r="Q75" s="109">
        <v>0.0</v>
      </c>
      <c r="R75" s="109">
        <v>0.0</v>
      </c>
      <c r="S75" s="109">
        <v>0.0</v>
      </c>
      <c r="T75" s="90">
        <v>0.0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9">
        <v>6.0</v>
      </c>
      <c r="B76" s="20" t="s">
        <v>1777</v>
      </c>
      <c r="C76" s="20" t="s">
        <v>1845</v>
      </c>
      <c r="D76" s="252">
        <v>46007.0</v>
      </c>
      <c r="E76" s="109" t="s">
        <v>1856</v>
      </c>
      <c r="F76" s="90" t="s">
        <v>1775</v>
      </c>
      <c r="G76" s="90" t="s">
        <v>1857</v>
      </c>
      <c r="H76" s="109">
        <v>0.0</v>
      </c>
      <c r="I76" s="109">
        <v>0.0</v>
      </c>
      <c r="J76" s="109">
        <v>0.0</v>
      </c>
      <c r="K76" s="109">
        <v>0.0</v>
      </c>
      <c r="L76" s="109">
        <v>0.0</v>
      </c>
      <c r="M76" s="109">
        <v>0.0</v>
      </c>
      <c r="N76" s="109">
        <v>0.0</v>
      </c>
      <c r="O76" s="109">
        <v>0.0</v>
      </c>
      <c r="P76" s="109">
        <v>0.0</v>
      </c>
      <c r="Q76" s="109">
        <v>0.0</v>
      </c>
      <c r="R76" s="109">
        <v>0.0</v>
      </c>
      <c r="S76" s="109">
        <v>0.0</v>
      </c>
      <c r="T76" s="90">
        <v>0.0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25"/>
      <c r="H77" s="109"/>
      <c r="I77" s="109"/>
      <c r="J77" s="109"/>
      <c r="K77" s="109"/>
      <c r="L77" s="109"/>
      <c r="M77" s="109"/>
      <c r="N77" s="109"/>
      <c r="O77" s="85"/>
      <c r="P77" s="109"/>
      <c r="Q77" s="109"/>
      <c r="R77" s="109"/>
      <c r="S77" s="109"/>
      <c r="T77" s="86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253"/>
      <c r="B78" s="254"/>
      <c r="C78" s="254"/>
      <c r="D78" s="255"/>
      <c r="E78" s="256"/>
      <c r="F78" s="254"/>
      <c r="G78" s="254"/>
      <c r="H78" s="109"/>
      <c r="I78" s="109"/>
      <c r="J78" s="109"/>
      <c r="K78" s="109"/>
      <c r="L78" s="109"/>
      <c r="M78" s="109"/>
      <c r="N78" s="109"/>
      <c r="O78" s="85"/>
      <c r="P78" s="109"/>
      <c r="Q78" s="109"/>
      <c r="R78" s="109"/>
      <c r="S78" s="109"/>
      <c r="T78" s="86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253"/>
      <c r="B79" s="254"/>
      <c r="C79" s="254"/>
      <c r="D79" s="255"/>
      <c r="E79" s="256"/>
      <c r="F79" s="254"/>
      <c r="G79" s="254"/>
      <c r="H79" s="109"/>
      <c r="I79" s="109"/>
      <c r="J79" s="109"/>
      <c r="K79" s="109"/>
      <c r="L79" s="109"/>
      <c r="M79" s="109"/>
      <c r="N79" s="109"/>
      <c r="O79" s="85"/>
      <c r="P79" s="109"/>
      <c r="Q79" s="109"/>
      <c r="R79" s="109"/>
      <c r="S79" s="109"/>
      <c r="T79" s="86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87"/>
      <c r="B80" s="188" t="s">
        <v>151</v>
      </c>
      <c r="C80" s="189"/>
      <c r="D80" s="189"/>
      <c r="E80" s="189"/>
      <c r="F80" s="189"/>
      <c r="G80" s="189"/>
      <c r="H80" s="155">
        <f t="shared" ref="H80:S80" si="8">SUM(H71:H77)</f>
        <v>0</v>
      </c>
      <c r="I80" s="155">
        <f t="shared" si="8"/>
        <v>0</v>
      </c>
      <c r="J80" s="155">
        <f t="shared" si="8"/>
        <v>0</v>
      </c>
      <c r="K80" s="155">
        <f t="shared" si="8"/>
        <v>0</v>
      </c>
      <c r="L80" s="155">
        <f t="shared" si="8"/>
        <v>1</v>
      </c>
      <c r="M80" s="155">
        <f t="shared" si="8"/>
        <v>1</v>
      </c>
      <c r="N80" s="155">
        <f t="shared" si="8"/>
        <v>1</v>
      </c>
      <c r="O80" s="155">
        <f t="shared" si="8"/>
        <v>1</v>
      </c>
      <c r="P80" s="155">
        <f t="shared" si="8"/>
        <v>3</v>
      </c>
      <c r="Q80" s="155">
        <f t="shared" si="8"/>
        <v>4</v>
      </c>
      <c r="R80" s="155">
        <f t="shared" si="8"/>
        <v>4</v>
      </c>
      <c r="S80" s="155">
        <f t="shared" si="8"/>
        <v>4</v>
      </c>
      <c r="T80" s="112">
        <f>SUM(H80:S80)</f>
        <v>19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16" t="s">
        <v>152</v>
      </c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257" t="s">
        <v>2</v>
      </c>
      <c r="B84" s="257" t="s">
        <v>102</v>
      </c>
      <c r="C84" s="257" t="s">
        <v>130</v>
      </c>
      <c r="D84" s="257" t="s">
        <v>98</v>
      </c>
      <c r="E84" s="257" t="s">
        <v>131</v>
      </c>
      <c r="F84" s="258" t="s">
        <v>132</v>
      </c>
      <c r="G84" s="7"/>
      <c r="H84" s="258" t="s">
        <v>153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7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</row>
    <row r="85">
      <c r="A85" s="12"/>
      <c r="B85" s="12"/>
      <c r="C85" s="12"/>
      <c r="D85" s="12"/>
      <c r="E85" s="12"/>
      <c r="F85" s="260" t="s">
        <v>67</v>
      </c>
      <c r="G85" s="260" t="s">
        <v>134</v>
      </c>
      <c r="H85" s="260" t="s">
        <v>103</v>
      </c>
      <c r="I85" s="260" t="s">
        <v>104</v>
      </c>
      <c r="J85" s="260" t="s">
        <v>105</v>
      </c>
      <c r="K85" s="260" t="s">
        <v>106</v>
      </c>
      <c r="L85" s="260" t="s">
        <v>84</v>
      </c>
      <c r="M85" s="260" t="s">
        <v>107</v>
      </c>
      <c r="N85" s="260" t="s">
        <v>108</v>
      </c>
      <c r="O85" s="260" t="s">
        <v>109</v>
      </c>
      <c r="P85" s="260" t="s">
        <v>110</v>
      </c>
      <c r="Q85" s="260" t="s">
        <v>111</v>
      </c>
      <c r="R85" s="260" t="s">
        <v>112</v>
      </c>
      <c r="S85" s="260" t="s">
        <v>113</v>
      </c>
      <c r="T85" s="261" t="s">
        <v>35</v>
      </c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</row>
    <row r="86">
      <c r="A86" s="262">
        <v>1.0</v>
      </c>
      <c r="B86" s="262">
        <v>2.0</v>
      </c>
      <c r="C86" s="262">
        <v>3.0</v>
      </c>
      <c r="D86" s="262">
        <v>4.0</v>
      </c>
      <c r="E86" s="262"/>
      <c r="F86" s="262">
        <v>5.0</v>
      </c>
      <c r="G86" s="262">
        <v>6.0</v>
      </c>
      <c r="H86" s="262">
        <v>7.0</v>
      </c>
      <c r="I86" s="262">
        <v>8.0</v>
      </c>
      <c r="J86" s="262">
        <v>9.0</v>
      </c>
      <c r="K86" s="262">
        <v>10.0</v>
      </c>
      <c r="L86" s="262">
        <v>11.0</v>
      </c>
      <c r="M86" s="262">
        <v>12.0</v>
      </c>
      <c r="N86" s="262">
        <v>13.0</v>
      </c>
      <c r="O86" s="262">
        <v>14.0</v>
      </c>
      <c r="P86" s="262">
        <v>15.0</v>
      </c>
      <c r="Q86" s="262">
        <v>16.0</v>
      </c>
      <c r="R86" s="262">
        <v>17.0</v>
      </c>
      <c r="S86" s="262">
        <v>18.0</v>
      </c>
      <c r="T86" s="263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</row>
    <row r="87">
      <c r="A87" s="264">
        <v>1.0</v>
      </c>
      <c r="B87" s="254" t="s">
        <v>1858</v>
      </c>
      <c r="C87" s="254" t="s">
        <v>1853</v>
      </c>
      <c r="D87" s="255">
        <v>45800.0</v>
      </c>
      <c r="E87" s="256" t="s">
        <v>1859</v>
      </c>
      <c r="F87" s="254" t="s">
        <v>1860</v>
      </c>
      <c r="G87" s="254" t="s">
        <v>1823</v>
      </c>
      <c r="H87" s="264">
        <v>1.0</v>
      </c>
      <c r="I87" s="264">
        <v>1.0</v>
      </c>
      <c r="J87" s="264">
        <v>1.0</v>
      </c>
      <c r="K87" s="264">
        <v>1.0</v>
      </c>
      <c r="L87" s="264">
        <v>1.0</v>
      </c>
      <c r="M87" s="264">
        <v>1.0</v>
      </c>
      <c r="N87" s="264">
        <v>1.0</v>
      </c>
      <c r="O87" s="264">
        <v>1.0</v>
      </c>
      <c r="P87" s="264">
        <v>1.0</v>
      </c>
      <c r="Q87" s="264">
        <v>1.0</v>
      </c>
      <c r="R87" s="264">
        <v>1.0</v>
      </c>
      <c r="S87" s="264">
        <v>1.0</v>
      </c>
      <c r="T87" s="90">
        <v>12.0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264">
        <v>2.0</v>
      </c>
      <c r="B88" s="254" t="s">
        <v>1861</v>
      </c>
      <c r="C88" s="254" t="s">
        <v>1853</v>
      </c>
      <c r="D88" s="255">
        <v>45788.0</v>
      </c>
      <c r="E88" s="256" t="s">
        <v>1862</v>
      </c>
      <c r="F88" s="254" t="s">
        <v>1831</v>
      </c>
      <c r="G88" s="254" t="s">
        <v>1832</v>
      </c>
      <c r="H88" s="264">
        <v>1.0</v>
      </c>
      <c r="I88" s="264">
        <v>1.0</v>
      </c>
      <c r="J88" s="264">
        <v>1.0</v>
      </c>
      <c r="K88" s="264">
        <v>1.0</v>
      </c>
      <c r="L88" s="264">
        <v>1.0</v>
      </c>
      <c r="M88" s="264">
        <v>1.0</v>
      </c>
      <c r="N88" s="264">
        <v>1.0</v>
      </c>
      <c r="O88" s="264">
        <v>1.0</v>
      </c>
      <c r="P88" s="264">
        <v>1.0</v>
      </c>
      <c r="Q88" s="264">
        <v>1.0</v>
      </c>
      <c r="R88" s="264">
        <v>1.0</v>
      </c>
      <c r="S88" s="264">
        <v>1.0</v>
      </c>
      <c r="T88" s="90">
        <v>12.0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109">
        <v>3.0</v>
      </c>
      <c r="B89" s="125" t="s">
        <v>1863</v>
      </c>
      <c r="C89" s="125" t="s">
        <v>526</v>
      </c>
      <c r="D89" s="265">
        <v>45456.0</v>
      </c>
      <c r="E89" s="109" t="str">
        <f t="shared" ref="E89:E103" si="9">DATEDIF(D89,DATE(YEAR(TODAY())-1,12,31),"y") &amp; "tahun" &amp; DATEDIF(D89, today(), "ym") &amp; "bulan"</f>
        <v>1tahun11bulan</v>
      </c>
      <c r="F89" s="90" t="s">
        <v>1864</v>
      </c>
      <c r="G89" s="90" t="s">
        <v>1865</v>
      </c>
      <c r="H89" s="264">
        <v>1.0</v>
      </c>
      <c r="I89" s="264">
        <v>1.0</v>
      </c>
      <c r="J89" s="264">
        <v>1.0</v>
      </c>
      <c r="K89" s="264">
        <v>1.0</v>
      </c>
      <c r="L89" s="109">
        <v>1.0</v>
      </c>
      <c r="M89" s="264">
        <v>1.0</v>
      </c>
      <c r="N89" s="264">
        <v>1.0</v>
      </c>
      <c r="O89" s="264">
        <v>1.0</v>
      </c>
      <c r="P89" s="264">
        <v>1.0</v>
      </c>
      <c r="Q89" s="264">
        <v>1.0</v>
      </c>
      <c r="R89" s="264">
        <v>1.0</v>
      </c>
      <c r="S89" s="264">
        <v>1.0</v>
      </c>
      <c r="T89" s="86">
        <f t="shared" ref="T89:T101" si="10">SUM(H89:S89)</f>
        <v>12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109">
        <v>4.0</v>
      </c>
      <c r="B90" s="90" t="s">
        <v>1837</v>
      </c>
      <c r="C90" s="125" t="s">
        <v>709</v>
      </c>
      <c r="D90" s="128">
        <v>45563.0</v>
      </c>
      <c r="E90" s="109" t="str">
        <f t="shared" si="9"/>
        <v>1tahun8bulan</v>
      </c>
      <c r="F90" s="90" t="s">
        <v>1866</v>
      </c>
      <c r="G90" s="90" t="s">
        <v>1867</v>
      </c>
      <c r="H90" s="264">
        <v>1.0</v>
      </c>
      <c r="I90" s="264">
        <v>1.0</v>
      </c>
      <c r="J90" s="264">
        <v>1.0</v>
      </c>
      <c r="K90" s="264">
        <v>1.0</v>
      </c>
      <c r="L90" s="109">
        <v>1.0</v>
      </c>
      <c r="M90" s="264">
        <v>1.0</v>
      </c>
      <c r="N90" s="264">
        <v>1.0</v>
      </c>
      <c r="O90" s="264">
        <v>1.0</v>
      </c>
      <c r="P90" s="264">
        <v>1.0</v>
      </c>
      <c r="Q90" s="264">
        <v>1.0</v>
      </c>
      <c r="R90" s="264">
        <v>1.0</v>
      </c>
      <c r="S90" s="264">
        <v>1.0</v>
      </c>
      <c r="T90" s="86">
        <f t="shared" si="10"/>
        <v>12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109">
        <v>5.0</v>
      </c>
      <c r="B91" s="90" t="s">
        <v>1786</v>
      </c>
      <c r="C91" s="90" t="s">
        <v>709</v>
      </c>
      <c r="D91" s="266">
        <v>45411.0</v>
      </c>
      <c r="E91" s="109" t="str">
        <f t="shared" si="9"/>
        <v>1tahun1bulan</v>
      </c>
      <c r="F91" s="90" t="s">
        <v>1868</v>
      </c>
      <c r="G91" s="90" t="s">
        <v>1869</v>
      </c>
      <c r="H91" s="264">
        <v>1.0</v>
      </c>
      <c r="I91" s="264">
        <v>1.0</v>
      </c>
      <c r="J91" s="264">
        <v>1.0</v>
      </c>
      <c r="K91" s="264">
        <v>1.0</v>
      </c>
      <c r="L91" s="109">
        <v>1.0</v>
      </c>
      <c r="M91" s="264">
        <v>1.0</v>
      </c>
      <c r="N91" s="264">
        <v>1.0</v>
      </c>
      <c r="O91" s="264">
        <v>1.0</v>
      </c>
      <c r="P91" s="264">
        <v>1.0</v>
      </c>
      <c r="Q91" s="264">
        <v>1.0</v>
      </c>
      <c r="R91" s="264">
        <v>1.0</v>
      </c>
      <c r="S91" s="264">
        <v>1.0</v>
      </c>
      <c r="T91" s="86">
        <f t="shared" si="10"/>
        <v>12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09">
        <v>6.0</v>
      </c>
      <c r="B92" s="90" t="s">
        <v>1815</v>
      </c>
      <c r="C92" s="90" t="s">
        <v>526</v>
      </c>
      <c r="D92" s="128">
        <v>45505.0</v>
      </c>
      <c r="E92" s="109" t="str">
        <f t="shared" si="9"/>
        <v>1tahun10bulan</v>
      </c>
      <c r="F92" s="90" t="s">
        <v>1813</v>
      </c>
      <c r="G92" s="90" t="s">
        <v>1814</v>
      </c>
      <c r="H92" s="264">
        <v>1.0</v>
      </c>
      <c r="I92" s="264">
        <v>1.0</v>
      </c>
      <c r="J92" s="264">
        <v>1.0</v>
      </c>
      <c r="K92" s="264">
        <v>1.0</v>
      </c>
      <c r="L92" s="109">
        <v>1.0</v>
      </c>
      <c r="M92" s="264">
        <v>1.0</v>
      </c>
      <c r="N92" s="264">
        <v>1.0</v>
      </c>
      <c r="O92" s="264">
        <v>1.0</v>
      </c>
      <c r="P92" s="264">
        <v>1.0</v>
      </c>
      <c r="Q92" s="264">
        <v>1.0</v>
      </c>
      <c r="R92" s="264">
        <v>1.0</v>
      </c>
      <c r="S92" s="264">
        <v>1.0</v>
      </c>
      <c r="T92" s="86">
        <f t="shared" si="10"/>
        <v>12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109">
        <v>7.0</v>
      </c>
      <c r="B93" s="254" t="s">
        <v>1870</v>
      </c>
      <c r="C93" s="125" t="s">
        <v>526</v>
      </c>
      <c r="D93" s="255">
        <v>45636.0</v>
      </c>
      <c r="E93" s="109" t="str">
        <f t="shared" si="9"/>
        <v>1tahun6bulan</v>
      </c>
      <c r="F93" s="254" t="s">
        <v>1871</v>
      </c>
      <c r="G93" s="254" t="s">
        <v>1817</v>
      </c>
      <c r="H93" s="264">
        <v>1.0</v>
      </c>
      <c r="I93" s="264">
        <v>1.0</v>
      </c>
      <c r="J93" s="264">
        <v>1.0</v>
      </c>
      <c r="K93" s="264">
        <v>1.0</v>
      </c>
      <c r="L93" s="109">
        <v>1.0</v>
      </c>
      <c r="M93" s="264">
        <v>1.0</v>
      </c>
      <c r="N93" s="264">
        <v>1.0</v>
      </c>
      <c r="O93" s="264">
        <v>1.0</v>
      </c>
      <c r="P93" s="264">
        <v>1.0</v>
      </c>
      <c r="Q93" s="264">
        <v>1.0</v>
      </c>
      <c r="R93" s="264">
        <v>1.0</v>
      </c>
      <c r="S93" s="264">
        <v>1.0</v>
      </c>
      <c r="T93" s="86">
        <f t="shared" si="10"/>
        <v>12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09">
        <v>8.0</v>
      </c>
      <c r="B94" s="254" t="s">
        <v>1872</v>
      </c>
      <c r="C94" s="254" t="s">
        <v>144</v>
      </c>
      <c r="D94" s="255">
        <v>45626.0</v>
      </c>
      <c r="E94" s="109" t="str">
        <f t="shared" si="9"/>
        <v>1tahun6bulan</v>
      </c>
      <c r="F94" s="254" t="s">
        <v>1787</v>
      </c>
      <c r="G94" s="254" t="s">
        <v>1873</v>
      </c>
      <c r="H94" s="264">
        <v>1.0</v>
      </c>
      <c r="I94" s="264">
        <v>1.0</v>
      </c>
      <c r="J94" s="264">
        <v>1.0</v>
      </c>
      <c r="K94" s="264">
        <v>1.0</v>
      </c>
      <c r="L94" s="109">
        <v>1.0</v>
      </c>
      <c r="M94" s="264">
        <v>1.0</v>
      </c>
      <c r="N94" s="264">
        <v>1.0</v>
      </c>
      <c r="O94" s="264">
        <v>1.0</v>
      </c>
      <c r="P94" s="264">
        <v>1.0</v>
      </c>
      <c r="Q94" s="264">
        <v>1.0</v>
      </c>
      <c r="R94" s="264">
        <v>1.0</v>
      </c>
      <c r="S94" s="264">
        <v>1.0</v>
      </c>
      <c r="T94" s="86">
        <f t="shared" si="10"/>
        <v>12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109">
        <f t="shared" ref="A95:A103" si="11">A94+1</f>
        <v>9</v>
      </c>
      <c r="B95" s="254" t="s">
        <v>1874</v>
      </c>
      <c r="C95" s="254" t="s">
        <v>144</v>
      </c>
      <c r="D95" s="255">
        <v>45626.0</v>
      </c>
      <c r="E95" s="109" t="str">
        <f t="shared" si="9"/>
        <v>1tahun6bulan</v>
      </c>
      <c r="F95" s="254" t="s">
        <v>1787</v>
      </c>
      <c r="G95" s="254" t="s">
        <v>1873</v>
      </c>
      <c r="H95" s="264">
        <v>1.0</v>
      </c>
      <c r="I95" s="264">
        <v>1.0</v>
      </c>
      <c r="J95" s="264">
        <v>1.0</v>
      </c>
      <c r="K95" s="264">
        <v>1.0</v>
      </c>
      <c r="L95" s="109">
        <v>1.0</v>
      </c>
      <c r="M95" s="264">
        <v>1.0</v>
      </c>
      <c r="N95" s="264">
        <v>1.0</v>
      </c>
      <c r="O95" s="264">
        <v>1.0</v>
      </c>
      <c r="P95" s="264">
        <v>1.0</v>
      </c>
      <c r="Q95" s="264">
        <v>1.0</v>
      </c>
      <c r="R95" s="264">
        <v>1.0</v>
      </c>
      <c r="S95" s="264">
        <v>1.0</v>
      </c>
      <c r="T95" s="86">
        <f t="shared" si="10"/>
        <v>12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09">
        <f t="shared" si="11"/>
        <v>10</v>
      </c>
      <c r="B96" s="90" t="s">
        <v>1875</v>
      </c>
      <c r="C96" s="90" t="s">
        <v>1853</v>
      </c>
      <c r="D96" s="128">
        <v>45627.0</v>
      </c>
      <c r="E96" s="109" t="str">
        <f t="shared" si="9"/>
        <v>1tahun6bulan</v>
      </c>
      <c r="F96" s="90" t="s">
        <v>1807</v>
      </c>
      <c r="G96" s="90" t="s">
        <v>1808</v>
      </c>
      <c r="H96" s="264">
        <v>1.0</v>
      </c>
      <c r="I96" s="264">
        <v>1.0</v>
      </c>
      <c r="J96" s="264">
        <v>1.0</v>
      </c>
      <c r="K96" s="264">
        <v>1.0</v>
      </c>
      <c r="L96" s="109">
        <v>1.0</v>
      </c>
      <c r="M96" s="264">
        <v>1.0</v>
      </c>
      <c r="N96" s="264">
        <v>1.0</v>
      </c>
      <c r="O96" s="264">
        <v>1.0</v>
      </c>
      <c r="P96" s="264">
        <v>1.0</v>
      </c>
      <c r="Q96" s="264">
        <v>1.0</v>
      </c>
      <c r="R96" s="264">
        <v>1.0</v>
      </c>
      <c r="S96" s="264">
        <v>1.0</v>
      </c>
      <c r="T96" s="86">
        <f t="shared" si="10"/>
        <v>12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09">
        <f t="shared" si="11"/>
        <v>11</v>
      </c>
      <c r="B97" s="254" t="s">
        <v>1876</v>
      </c>
      <c r="C97" s="254" t="s">
        <v>1845</v>
      </c>
      <c r="D97" s="255">
        <v>45080.0</v>
      </c>
      <c r="E97" s="109" t="str">
        <f t="shared" si="9"/>
        <v>2tahun0bulan</v>
      </c>
      <c r="F97" s="254" t="s">
        <v>1831</v>
      </c>
      <c r="G97" s="254" t="s">
        <v>1832</v>
      </c>
      <c r="H97" s="264">
        <v>1.0</v>
      </c>
      <c r="I97" s="264">
        <v>1.0</v>
      </c>
      <c r="J97" s="264">
        <v>1.0</v>
      </c>
      <c r="K97" s="264">
        <v>1.0</v>
      </c>
      <c r="L97" s="109">
        <v>1.0</v>
      </c>
      <c r="M97" s="264">
        <v>1.0</v>
      </c>
      <c r="N97" s="264">
        <v>1.0</v>
      </c>
      <c r="O97" s="264">
        <v>1.0</v>
      </c>
      <c r="P97" s="264">
        <v>1.0</v>
      </c>
      <c r="Q97" s="264">
        <v>1.0</v>
      </c>
      <c r="R97" s="264">
        <v>1.0</v>
      </c>
      <c r="S97" s="264">
        <v>1.0</v>
      </c>
      <c r="T97" s="86">
        <f t="shared" si="10"/>
        <v>12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09">
        <f t="shared" si="11"/>
        <v>12</v>
      </c>
      <c r="B98" s="254" t="s">
        <v>1877</v>
      </c>
      <c r="C98" s="254" t="s">
        <v>1845</v>
      </c>
      <c r="D98" s="255">
        <v>45225.0</v>
      </c>
      <c r="E98" s="109" t="str">
        <f t="shared" si="9"/>
        <v>2tahun7bulan</v>
      </c>
      <c r="F98" s="254" t="s">
        <v>1804</v>
      </c>
      <c r="G98" s="254" t="s">
        <v>1878</v>
      </c>
      <c r="H98" s="264">
        <v>1.0</v>
      </c>
      <c r="I98" s="264">
        <v>1.0</v>
      </c>
      <c r="J98" s="264">
        <v>1.0</v>
      </c>
      <c r="K98" s="264">
        <v>1.0</v>
      </c>
      <c r="L98" s="109">
        <v>1.0</v>
      </c>
      <c r="M98" s="264">
        <v>1.0</v>
      </c>
      <c r="N98" s="264">
        <v>1.0</v>
      </c>
      <c r="O98" s="264">
        <v>1.0</v>
      </c>
      <c r="P98" s="264">
        <v>1.0</v>
      </c>
      <c r="Q98" s="264">
        <v>1.0</v>
      </c>
      <c r="R98" s="264">
        <v>1.0</v>
      </c>
      <c r="S98" s="264">
        <v>1.0</v>
      </c>
      <c r="T98" s="86">
        <f t="shared" si="10"/>
        <v>12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109">
        <f t="shared" si="11"/>
        <v>13</v>
      </c>
      <c r="B99" s="254" t="s">
        <v>1879</v>
      </c>
      <c r="C99" s="254" t="s">
        <v>1845</v>
      </c>
      <c r="D99" s="255">
        <v>45012.0</v>
      </c>
      <c r="E99" s="109" t="str">
        <f t="shared" si="9"/>
        <v>2tahun2bulan</v>
      </c>
      <c r="F99" s="254" t="s">
        <v>1880</v>
      </c>
      <c r="G99" s="254" t="s">
        <v>1881</v>
      </c>
      <c r="H99" s="264">
        <v>1.0</v>
      </c>
      <c r="I99" s="264">
        <v>1.0</v>
      </c>
      <c r="J99" s="264">
        <v>1.0</v>
      </c>
      <c r="K99" s="264">
        <v>1.0</v>
      </c>
      <c r="L99" s="109">
        <v>1.0</v>
      </c>
      <c r="M99" s="264">
        <v>1.0</v>
      </c>
      <c r="N99" s="264">
        <v>1.0</v>
      </c>
      <c r="O99" s="264">
        <v>1.0</v>
      </c>
      <c r="P99" s="264">
        <v>1.0</v>
      </c>
      <c r="Q99" s="264">
        <v>1.0</v>
      </c>
      <c r="R99" s="264">
        <v>1.0</v>
      </c>
      <c r="S99" s="264">
        <v>1.0</v>
      </c>
      <c r="T99" s="86">
        <f t="shared" si="10"/>
        <v>12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109">
        <f t="shared" si="11"/>
        <v>14</v>
      </c>
      <c r="B100" s="254" t="s">
        <v>1882</v>
      </c>
      <c r="C100" s="254" t="s">
        <v>1845</v>
      </c>
      <c r="D100" s="255">
        <v>44938.0</v>
      </c>
      <c r="E100" s="109" t="str">
        <f t="shared" si="9"/>
        <v>2tahun4bulan</v>
      </c>
      <c r="F100" s="254" t="s">
        <v>1883</v>
      </c>
      <c r="G100" s="191" t="s">
        <v>1884</v>
      </c>
      <c r="H100" s="264">
        <v>1.0</v>
      </c>
      <c r="I100" s="264">
        <v>1.0</v>
      </c>
      <c r="J100" s="264">
        <v>1.0</v>
      </c>
      <c r="K100" s="264">
        <v>1.0</v>
      </c>
      <c r="L100" s="109">
        <v>1.0</v>
      </c>
      <c r="M100" s="264">
        <v>1.0</v>
      </c>
      <c r="N100" s="264">
        <v>1.0</v>
      </c>
      <c r="O100" s="264">
        <v>1.0</v>
      </c>
      <c r="P100" s="264">
        <v>1.0</v>
      </c>
      <c r="Q100" s="264">
        <v>1.0</v>
      </c>
      <c r="R100" s="264">
        <v>1.0</v>
      </c>
      <c r="S100" s="264">
        <v>1.0</v>
      </c>
      <c r="T100" s="86">
        <f t="shared" si="10"/>
        <v>12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09">
        <f t="shared" si="11"/>
        <v>15</v>
      </c>
      <c r="B101" s="254" t="s">
        <v>1821</v>
      </c>
      <c r="C101" s="254" t="s">
        <v>1845</v>
      </c>
      <c r="D101" s="255">
        <v>45107.0</v>
      </c>
      <c r="E101" s="109" t="str">
        <f t="shared" si="9"/>
        <v>2tahun11bulan</v>
      </c>
      <c r="F101" s="254" t="s">
        <v>1819</v>
      </c>
      <c r="G101" s="254" t="s">
        <v>1820</v>
      </c>
      <c r="H101" s="264">
        <v>1.0</v>
      </c>
      <c r="I101" s="264">
        <v>1.0</v>
      </c>
      <c r="J101" s="264">
        <v>1.0</v>
      </c>
      <c r="K101" s="264">
        <v>1.0</v>
      </c>
      <c r="L101" s="109">
        <v>1.0</v>
      </c>
      <c r="M101" s="264">
        <v>1.0</v>
      </c>
      <c r="N101" s="264">
        <v>1.0</v>
      </c>
      <c r="O101" s="264">
        <v>1.0</v>
      </c>
      <c r="P101" s="264">
        <v>1.0</v>
      </c>
      <c r="Q101" s="264">
        <v>1.0</v>
      </c>
      <c r="R101" s="264">
        <v>1.0</v>
      </c>
      <c r="S101" s="264">
        <v>1.0</v>
      </c>
      <c r="T101" s="86">
        <f t="shared" si="10"/>
        <v>12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09">
        <f t="shared" si="11"/>
        <v>16</v>
      </c>
      <c r="B102" s="254" t="s">
        <v>1885</v>
      </c>
      <c r="C102" s="254" t="s">
        <v>144</v>
      </c>
      <c r="D102" s="255">
        <v>45253.0</v>
      </c>
      <c r="E102" s="109" t="str">
        <f t="shared" si="9"/>
        <v>2tahun6bulan</v>
      </c>
      <c r="F102" s="254" t="s">
        <v>1886</v>
      </c>
      <c r="G102" s="254" t="s">
        <v>1887</v>
      </c>
      <c r="H102" s="264">
        <v>1.0</v>
      </c>
      <c r="I102" s="264">
        <v>1.0</v>
      </c>
      <c r="J102" s="264">
        <v>1.0</v>
      </c>
      <c r="K102" s="264">
        <v>1.0</v>
      </c>
      <c r="L102" s="109">
        <v>1.0</v>
      </c>
      <c r="M102" s="264">
        <v>1.0</v>
      </c>
      <c r="N102" s="264">
        <v>1.0</v>
      </c>
      <c r="O102" s="264">
        <v>1.0</v>
      </c>
      <c r="P102" s="264">
        <v>1.0</v>
      </c>
      <c r="Q102" s="264">
        <v>1.0</v>
      </c>
      <c r="R102" s="264">
        <v>1.0</v>
      </c>
      <c r="S102" s="264">
        <v>1.0</v>
      </c>
      <c r="T102" s="90">
        <v>12.0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09">
        <f t="shared" si="11"/>
        <v>17</v>
      </c>
      <c r="B103" s="254" t="s">
        <v>1888</v>
      </c>
      <c r="C103" s="254" t="s">
        <v>144</v>
      </c>
      <c r="D103" s="255">
        <v>45174.0</v>
      </c>
      <c r="E103" s="109" t="str">
        <f t="shared" si="9"/>
        <v>2tahun9bulan</v>
      </c>
      <c r="F103" s="254"/>
      <c r="G103" s="254"/>
      <c r="H103" s="264">
        <v>1.0</v>
      </c>
      <c r="I103" s="264">
        <v>1.0</v>
      </c>
      <c r="J103" s="264">
        <v>1.0</v>
      </c>
      <c r="K103" s="264">
        <v>1.0</v>
      </c>
      <c r="L103" s="109">
        <v>1.0</v>
      </c>
      <c r="M103" s="264">
        <v>1.0</v>
      </c>
      <c r="N103" s="264">
        <v>1.0</v>
      </c>
      <c r="O103" s="264">
        <v>1.0</v>
      </c>
      <c r="P103" s="264">
        <v>1.0</v>
      </c>
      <c r="Q103" s="264">
        <v>1.0</v>
      </c>
      <c r="R103" s="264">
        <v>1.0</v>
      </c>
      <c r="S103" s="264">
        <v>1.0</v>
      </c>
      <c r="T103" s="90">
        <v>12.0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253"/>
      <c r="B104" s="254"/>
      <c r="C104" s="254"/>
      <c r="D104" s="255"/>
      <c r="E104" s="256"/>
      <c r="F104" s="254"/>
      <c r="G104" s="254"/>
      <c r="H104" s="109"/>
      <c r="I104" s="109"/>
      <c r="J104" s="109"/>
      <c r="K104" s="109"/>
      <c r="L104" s="109"/>
      <c r="M104" s="109"/>
      <c r="N104" s="109"/>
      <c r="O104" s="109"/>
      <c r="P104" s="124"/>
      <c r="Q104" s="124"/>
      <c r="R104" s="109"/>
      <c r="S104" s="109"/>
      <c r="T104" s="86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253"/>
      <c r="B105" s="254"/>
      <c r="C105" s="254"/>
      <c r="D105" s="255"/>
      <c r="E105" s="256"/>
      <c r="F105" s="254"/>
      <c r="G105" s="254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86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187"/>
      <c r="B106" s="188" t="s">
        <v>151</v>
      </c>
      <c r="C106" s="189"/>
      <c r="D106" s="189"/>
      <c r="E106" s="189"/>
      <c r="F106" s="189"/>
      <c r="G106" s="189"/>
      <c r="H106" s="155">
        <f t="shared" ref="H106:S106" si="12">SUM(H86:H94)</f>
        <v>15</v>
      </c>
      <c r="I106" s="155">
        <f t="shared" si="12"/>
        <v>16</v>
      </c>
      <c r="J106" s="155">
        <f t="shared" si="12"/>
        <v>17</v>
      </c>
      <c r="K106" s="155">
        <f t="shared" si="12"/>
        <v>18</v>
      </c>
      <c r="L106" s="155">
        <f t="shared" si="12"/>
        <v>19</v>
      </c>
      <c r="M106" s="155">
        <f t="shared" si="12"/>
        <v>20</v>
      </c>
      <c r="N106" s="155">
        <f t="shared" si="12"/>
        <v>21</v>
      </c>
      <c r="O106" s="155">
        <f t="shared" si="12"/>
        <v>22</v>
      </c>
      <c r="P106" s="155">
        <f t="shared" si="12"/>
        <v>23</v>
      </c>
      <c r="Q106" s="155">
        <f t="shared" si="12"/>
        <v>24</v>
      </c>
      <c r="R106" s="155">
        <f t="shared" si="12"/>
        <v>25</v>
      </c>
      <c r="S106" s="155">
        <f t="shared" si="12"/>
        <v>26</v>
      </c>
      <c r="T106" s="112">
        <f>SUM(H106:S106)</f>
        <v>246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143"/>
      <c r="B107" s="143"/>
      <c r="C107" s="143"/>
      <c r="D107" s="267"/>
      <c r="E107" s="146"/>
      <c r="F107" s="143"/>
      <c r="G107" s="143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116" t="s">
        <v>162</v>
      </c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68" t="s">
        <v>2</v>
      </c>
      <c r="B109" s="268" t="s">
        <v>163</v>
      </c>
      <c r="C109" s="268" t="s">
        <v>130</v>
      </c>
      <c r="D109" s="268" t="s">
        <v>98</v>
      </c>
      <c r="E109" s="268" t="s">
        <v>131</v>
      </c>
      <c r="F109" s="269" t="s">
        <v>132</v>
      </c>
      <c r="G109" s="7"/>
      <c r="H109" s="269" t="s">
        <v>153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7"/>
      <c r="U109" s="270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270"/>
      <c r="AF109" s="270"/>
      <c r="AG109" s="270"/>
      <c r="AH109" s="270"/>
      <c r="AI109" s="270"/>
      <c r="AJ109" s="270"/>
      <c r="AK109" s="270"/>
      <c r="AL109" s="270"/>
      <c r="AM109" s="270"/>
    </row>
    <row r="110">
      <c r="A110" s="12"/>
      <c r="B110" s="12"/>
      <c r="C110" s="12"/>
      <c r="D110" s="12"/>
      <c r="E110" s="12"/>
      <c r="F110" s="271" t="s">
        <v>67</v>
      </c>
      <c r="G110" s="271" t="s">
        <v>134</v>
      </c>
      <c r="H110" s="271" t="s">
        <v>103</v>
      </c>
      <c r="I110" s="271" t="s">
        <v>104</v>
      </c>
      <c r="J110" s="271" t="s">
        <v>105</v>
      </c>
      <c r="K110" s="271" t="s">
        <v>106</v>
      </c>
      <c r="L110" s="271" t="s">
        <v>84</v>
      </c>
      <c r="M110" s="271" t="s">
        <v>107</v>
      </c>
      <c r="N110" s="271" t="s">
        <v>108</v>
      </c>
      <c r="O110" s="271" t="s">
        <v>109</v>
      </c>
      <c r="P110" s="271" t="s">
        <v>110</v>
      </c>
      <c r="Q110" s="271" t="s">
        <v>111</v>
      </c>
      <c r="R110" s="271" t="s">
        <v>112</v>
      </c>
      <c r="S110" s="271" t="s">
        <v>113</v>
      </c>
      <c r="T110" s="272" t="s">
        <v>35</v>
      </c>
      <c r="U110" s="270"/>
      <c r="V110" s="270"/>
      <c r="W110" s="270"/>
      <c r="X110" s="270"/>
      <c r="Y110" s="270"/>
      <c r="Z110" s="270"/>
      <c r="AA110" s="270"/>
      <c r="AB110" s="270"/>
      <c r="AC110" s="270"/>
      <c r="AD110" s="270"/>
      <c r="AE110" s="270"/>
      <c r="AF110" s="270"/>
      <c r="AG110" s="270"/>
      <c r="AH110" s="270"/>
      <c r="AI110" s="270"/>
      <c r="AJ110" s="270"/>
      <c r="AK110" s="270"/>
      <c r="AL110" s="270"/>
      <c r="AM110" s="270"/>
    </row>
    <row r="111">
      <c r="A111" s="273">
        <v>1.0</v>
      </c>
      <c r="B111" s="274">
        <v>2.0</v>
      </c>
      <c r="C111" s="274">
        <v>3.0</v>
      </c>
      <c r="D111" s="274">
        <v>4.0</v>
      </c>
      <c r="E111" s="275">
        <v>5.0</v>
      </c>
      <c r="F111" s="276">
        <v>6.0</v>
      </c>
      <c r="G111" s="276">
        <v>7.0</v>
      </c>
      <c r="H111" s="277">
        <v>8.0</v>
      </c>
      <c r="I111" s="277">
        <v>9.0</v>
      </c>
      <c r="J111" s="277">
        <v>10.0</v>
      </c>
      <c r="K111" s="277">
        <v>11.0</v>
      </c>
      <c r="L111" s="277">
        <v>12.0</v>
      </c>
      <c r="M111" s="277">
        <v>13.0</v>
      </c>
      <c r="N111" s="277">
        <v>14.0</v>
      </c>
      <c r="O111" s="277">
        <v>15.0</v>
      </c>
      <c r="P111" s="277">
        <v>16.0</v>
      </c>
      <c r="Q111" s="277">
        <v>17.0</v>
      </c>
      <c r="R111" s="277">
        <v>18.0</v>
      </c>
      <c r="S111" s="277">
        <v>19.0</v>
      </c>
      <c r="T111" s="278">
        <v>20.0</v>
      </c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F111" s="270"/>
      <c r="AG111" s="270"/>
      <c r="AH111" s="270"/>
      <c r="AI111" s="270"/>
      <c r="AJ111" s="270"/>
      <c r="AK111" s="270"/>
      <c r="AL111" s="270"/>
      <c r="AM111" s="270"/>
    </row>
    <row r="112">
      <c r="A112" s="160">
        <v>1.0</v>
      </c>
      <c r="B112" s="90" t="s">
        <v>1889</v>
      </c>
      <c r="C112" s="90" t="s">
        <v>1845</v>
      </c>
      <c r="D112" s="128">
        <v>44916.0</v>
      </c>
      <c r="E112" s="109" t="str">
        <f t="shared" ref="E112:E142" si="13">DATEDIF(D112,DATE(YEAR(TODAY())-1,12,31),"y") &amp; "tahun" &amp; DATEDIF(D112, today(), "ym") &amp; "bulan"</f>
        <v>3tahun5bulan</v>
      </c>
      <c r="F112" s="90" t="s">
        <v>1828</v>
      </c>
      <c r="G112" s="90" t="s">
        <v>1829</v>
      </c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80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109">
        <f t="shared" ref="A113:A142" si="14">A112+1</f>
        <v>2</v>
      </c>
      <c r="B113" s="90" t="s">
        <v>1890</v>
      </c>
      <c r="C113" s="90" t="s">
        <v>1853</v>
      </c>
      <c r="D113" s="128">
        <v>44610.0</v>
      </c>
      <c r="E113" s="109" t="str">
        <f t="shared" si="13"/>
        <v>3tahun3bulan</v>
      </c>
      <c r="F113" s="90" t="s">
        <v>1891</v>
      </c>
      <c r="G113" s="90" t="s">
        <v>1892</v>
      </c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1">
        <f t="shared" ref="T113:T114" si="15">SUM(H113:S113)</f>
        <v>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109">
        <f t="shared" si="14"/>
        <v>3</v>
      </c>
      <c r="B114" s="90" t="s">
        <v>1893</v>
      </c>
      <c r="C114" s="90" t="s">
        <v>1845</v>
      </c>
      <c r="D114" s="128">
        <v>44886.0</v>
      </c>
      <c r="E114" s="109" t="str">
        <f t="shared" si="13"/>
        <v>3tahun6bulan</v>
      </c>
      <c r="F114" s="90" t="s">
        <v>1894</v>
      </c>
      <c r="G114" s="90" t="s">
        <v>1895</v>
      </c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86">
        <f t="shared" si="15"/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109">
        <f t="shared" si="14"/>
        <v>4</v>
      </c>
      <c r="B115" s="90" t="s">
        <v>1896</v>
      </c>
      <c r="C115" s="90" t="s">
        <v>1853</v>
      </c>
      <c r="D115" s="128">
        <v>44729.0</v>
      </c>
      <c r="E115" s="109" t="str">
        <f t="shared" si="13"/>
        <v>3tahun11bulan</v>
      </c>
      <c r="F115" s="90" t="s">
        <v>1897</v>
      </c>
      <c r="G115" s="90" t="s">
        <v>1898</v>
      </c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86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109">
        <f t="shared" si="14"/>
        <v>5</v>
      </c>
      <c r="B116" s="90" t="s">
        <v>1899</v>
      </c>
      <c r="C116" s="90" t="s">
        <v>1853</v>
      </c>
      <c r="D116" s="128">
        <v>44849.0</v>
      </c>
      <c r="E116" s="109" t="str">
        <f t="shared" si="13"/>
        <v>3tahun7bulan</v>
      </c>
      <c r="F116" s="90" t="s">
        <v>1900</v>
      </c>
      <c r="G116" s="90" t="s">
        <v>1901</v>
      </c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86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109">
        <f t="shared" si="14"/>
        <v>6</v>
      </c>
      <c r="B117" s="90" t="s">
        <v>1902</v>
      </c>
      <c r="C117" s="90" t="s">
        <v>1853</v>
      </c>
      <c r="D117" s="128">
        <v>44775.0</v>
      </c>
      <c r="E117" s="109" t="str">
        <f t="shared" si="13"/>
        <v>3tahun10bulan</v>
      </c>
      <c r="F117" s="90" t="s">
        <v>1903</v>
      </c>
      <c r="G117" s="90" t="s">
        <v>1904</v>
      </c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86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109">
        <f t="shared" si="14"/>
        <v>7</v>
      </c>
      <c r="B118" s="136" t="s">
        <v>1905</v>
      </c>
      <c r="C118" s="125" t="s">
        <v>1845</v>
      </c>
      <c r="D118" s="281">
        <v>44562.0</v>
      </c>
      <c r="E118" s="109" t="str">
        <f t="shared" si="13"/>
        <v>3tahun5bulan</v>
      </c>
      <c r="F118" s="125" t="s">
        <v>1906</v>
      </c>
      <c r="G118" s="125" t="s">
        <v>1907</v>
      </c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67">
        <f t="shared" ref="T118:T121" si="16">SUM(H118:S118)</f>
        <v>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82"/>
      <c r="AF118" s="86"/>
      <c r="AG118" s="86"/>
      <c r="AH118" s="86"/>
      <c r="AI118" s="86"/>
      <c r="AJ118" s="86"/>
      <c r="AK118" s="86"/>
      <c r="AL118" s="86"/>
      <c r="AM118" s="86"/>
    </row>
    <row r="119">
      <c r="A119" s="109">
        <f t="shared" si="14"/>
        <v>8</v>
      </c>
      <c r="B119" s="90" t="s">
        <v>1908</v>
      </c>
      <c r="C119" s="90" t="s">
        <v>1845</v>
      </c>
      <c r="D119" s="128">
        <v>44245.0</v>
      </c>
      <c r="E119" s="109" t="str">
        <f t="shared" si="13"/>
        <v>4tahun3bulan</v>
      </c>
      <c r="F119" s="90" t="s">
        <v>1909</v>
      </c>
      <c r="G119" s="90" t="s">
        <v>1910</v>
      </c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67">
        <f t="shared" si="16"/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82"/>
      <c r="AF119" s="86"/>
      <c r="AG119" s="86"/>
      <c r="AH119" s="86"/>
      <c r="AI119" s="86"/>
      <c r="AJ119" s="86"/>
      <c r="AK119" s="86"/>
      <c r="AL119" s="86"/>
      <c r="AM119" s="86"/>
    </row>
    <row r="120">
      <c r="A120" s="109">
        <f t="shared" si="14"/>
        <v>9</v>
      </c>
      <c r="B120" s="90" t="s">
        <v>1911</v>
      </c>
      <c r="C120" s="90" t="s">
        <v>1853</v>
      </c>
      <c r="D120" s="128">
        <v>44513.0</v>
      </c>
      <c r="E120" s="109" t="str">
        <f t="shared" si="13"/>
        <v>4tahun6bulan</v>
      </c>
      <c r="F120" s="90" t="s">
        <v>1912</v>
      </c>
      <c r="G120" s="90" t="s">
        <v>1913</v>
      </c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67">
        <f t="shared" si="16"/>
        <v>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82"/>
      <c r="AF120" s="86"/>
      <c r="AG120" s="86"/>
      <c r="AH120" s="86"/>
      <c r="AI120" s="86"/>
      <c r="AJ120" s="86"/>
      <c r="AK120" s="86"/>
      <c r="AL120" s="86"/>
      <c r="AM120" s="86"/>
    </row>
    <row r="121">
      <c r="A121" s="109">
        <f t="shared" si="14"/>
        <v>10</v>
      </c>
      <c r="B121" s="90" t="s">
        <v>1914</v>
      </c>
      <c r="C121" s="90" t="s">
        <v>1845</v>
      </c>
      <c r="D121" s="128">
        <v>44514.0</v>
      </c>
      <c r="E121" s="109" t="str">
        <f t="shared" si="13"/>
        <v>4tahun6bulan</v>
      </c>
      <c r="F121" s="90" t="s">
        <v>1915</v>
      </c>
      <c r="G121" s="90" t="s">
        <v>1916</v>
      </c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67">
        <f t="shared" si="16"/>
        <v>0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82"/>
      <c r="AF121" s="86"/>
      <c r="AG121" s="86"/>
      <c r="AH121" s="86"/>
      <c r="AI121" s="86"/>
      <c r="AJ121" s="86"/>
      <c r="AK121" s="86"/>
      <c r="AL121" s="86"/>
      <c r="AM121" s="86"/>
    </row>
    <row r="122">
      <c r="A122" s="109">
        <f t="shared" si="14"/>
        <v>11</v>
      </c>
      <c r="B122" s="90" t="s">
        <v>1917</v>
      </c>
      <c r="C122" s="90" t="s">
        <v>1845</v>
      </c>
      <c r="D122" s="128">
        <v>44139.0</v>
      </c>
      <c r="E122" s="109" t="str">
        <f t="shared" si="13"/>
        <v>5tahun7bulan</v>
      </c>
      <c r="F122" s="90" t="s">
        <v>1918</v>
      </c>
      <c r="G122" s="90" t="s">
        <v>1919</v>
      </c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67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82"/>
      <c r="AF122" s="86"/>
      <c r="AG122" s="86"/>
      <c r="AH122" s="86"/>
      <c r="AI122" s="86"/>
      <c r="AJ122" s="86"/>
      <c r="AK122" s="86"/>
      <c r="AL122" s="86"/>
      <c r="AM122" s="86"/>
    </row>
    <row r="123">
      <c r="A123" s="109">
        <f t="shared" si="14"/>
        <v>12</v>
      </c>
      <c r="B123" s="90" t="s">
        <v>1920</v>
      </c>
      <c r="C123" s="90" t="s">
        <v>1845</v>
      </c>
      <c r="D123" s="128">
        <v>44139.0</v>
      </c>
      <c r="E123" s="109" t="str">
        <f t="shared" si="13"/>
        <v>5tahun7bulan</v>
      </c>
      <c r="F123" s="90" t="s">
        <v>1921</v>
      </c>
      <c r="G123" s="90" t="s">
        <v>1922</v>
      </c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67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82"/>
      <c r="AF123" s="86"/>
      <c r="AG123" s="86"/>
      <c r="AH123" s="86"/>
      <c r="AI123" s="86"/>
      <c r="AJ123" s="86"/>
      <c r="AK123" s="86"/>
      <c r="AL123" s="86"/>
      <c r="AM123" s="86"/>
    </row>
    <row r="124">
      <c r="A124" s="109">
        <f t="shared" si="14"/>
        <v>13</v>
      </c>
      <c r="B124" s="90" t="s">
        <v>1923</v>
      </c>
      <c r="C124" s="90" t="s">
        <v>1853</v>
      </c>
      <c r="D124" s="128">
        <v>43987.0</v>
      </c>
      <c r="E124" s="109" t="str">
        <f t="shared" si="13"/>
        <v>5tahun0bulan</v>
      </c>
      <c r="F124" s="90" t="s">
        <v>1924</v>
      </c>
      <c r="G124" s="90" t="s">
        <v>1925</v>
      </c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67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82"/>
      <c r="AF124" s="86"/>
      <c r="AG124" s="86"/>
      <c r="AH124" s="86"/>
      <c r="AI124" s="86"/>
      <c r="AJ124" s="86"/>
      <c r="AK124" s="86"/>
      <c r="AL124" s="86"/>
      <c r="AM124" s="86"/>
    </row>
    <row r="125">
      <c r="A125" s="109">
        <f t="shared" si="14"/>
        <v>14</v>
      </c>
      <c r="B125" s="90" t="s">
        <v>1926</v>
      </c>
      <c r="C125" s="90" t="s">
        <v>1845</v>
      </c>
      <c r="D125" s="128">
        <v>44114.0</v>
      </c>
      <c r="E125" s="109" t="str">
        <f t="shared" si="13"/>
        <v>5tahun8bulan</v>
      </c>
      <c r="F125" s="90" t="s">
        <v>1927</v>
      </c>
      <c r="G125" s="90" t="s">
        <v>1928</v>
      </c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67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82"/>
      <c r="AF125" s="86"/>
      <c r="AG125" s="86"/>
      <c r="AH125" s="86"/>
      <c r="AI125" s="86"/>
      <c r="AJ125" s="86"/>
      <c r="AK125" s="86"/>
      <c r="AL125" s="86"/>
      <c r="AM125" s="86"/>
    </row>
    <row r="126">
      <c r="A126" s="109">
        <f t="shared" si="14"/>
        <v>15</v>
      </c>
      <c r="B126" s="90" t="s">
        <v>1929</v>
      </c>
      <c r="C126" s="90" t="s">
        <v>1853</v>
      </c>
      <c r="D126" s="128">
        <v>44151.0</v>
      </c>
      <c r="E126" s="109" t="str">
        <f t="shared" si="13"/>
        <v>5tahun6bulan</v>
      </c>
      <c r="F126" s="90" t="s">
        <v>1930</v>
      </c>
      <c r="G126" s="90" t="s">
        <v>1931</v>
      </c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67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82"/>
      <c r="AF126" s="86"/>
      <c r="AG126" s="86"/>
      <c r="AH126" s="86"/>
      <c r="AI126" s="86"/>
      <c r="AJ126" s="86"/>
      <c r="AK126" s="86"/>
      <c r="AL126" s="86"/>
      <c r="AM126" s="86"/>
    </row>
    <row r="127">
      <c r="A127" s="109">
        <f t="shared" si="14"/>
        <v>16</v>
      </c>
      <c r="B127" s="20" t="s">
        <v>1932</v>
      </c>
      <c r="C127" s="20" t="s">
        <v>1845</v>
      </c>
      <c r="D127" s="251">
        <v>43775.0</v>
      </c>
      <c r="E127" s="109" t="str">
        <f t="shared" si="13"/>
        <v>6tahun7bulan</v>
      </c>
      <c r="F127" s="20" t="s">
        <v>1933</v>
      </c>
      <c r="G127" s="20" t="s">
        <v>1934</v>
      </c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67">
        <f t="shared" ref="T127:T142" si="17">SUM(H127:S127)</f>
        <v>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82"/>
      <c r="AF127" s="86"/>
      <c r="AG127" s="86"/>
      <c r="AH127" s="86"/>
      <c r="AI127" s="86"/>
      <c r="AJ127" s="86"/>
      <c r="AK127" s="86"/>
      <c r="AL127" s="86"/>
      <c r="AM127" s="86"/>
    </row>
    <row r="128">
      <c r="A128" s="109">
        <f t="shared" si="14"/>
        <v>17</v>
      </c>
      <c r="B128" s="136" t="s">
        <v>1935</v>
      </c>
      <c r="C128" s="125" t="s">
        <v>1853</v>
      </c>
      <c r="D128" s="281">
        <v>43653.0</v>
      </c>
      <c r="E128" s="109" t="str">
        <f t="shared" si="13"/>
        <v>6tahun11bulan</v>
      </c>
      <c r="F128" s="125" t="s">
        <v>1793</v>
      </c>
      <c r="G128" s="125" t="s">
        <v>1936</v>
      </c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67">
        <f t="shared" si="17"/>
        <v>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82"/>
      <c r="AF128" s="86"/>
      <c r="AG128" s="86"/>
      <c r="AH128" s="86"/>
      <c r="AI128" s="86"/>
      <c r="AJ128" s="86"/>
      <c r="AK128" s="86"/>
      <c r="AL128" s="86"/>
      <c r="AM128" s="86"/>
    </row>
    <row r="129">
      <c r="A129" s="109">
        <f t="shared" si="14"/>
        <v>18</v>
      </c>
      <c r="B129" s="20" t="s">
        <v>1937</v>
      </c>
      <c r="C129" s="20" t="s">
        <v>1845</v>
      </c>
      <c r="D129" s="252">
        <v>43753.0</v>
      </c>
      <c r="E129" s="109" t="str">
        <f t="shared" si="13"/>
        <v>6tahun7bulan</v>
      </c>
      <c r="F129" s="20" t="s">
        <v>1938</v>
      </c>
      <c r="G129" s="20" t="s">
        <v>1939</v>
      </c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67">
        <f t="shared" si="17"/>
        <v>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82"/>
      <c r="AF129" s="86"/>
      <c r="AG129" s="86"/>
      <c r="AH129" s="86"/>
      <c r="AI129" s="86"/>
      <c r="AJ129" s="86"/>
      <c r="AK129" s="86"/>
      <c r="AL129" s="86"/>
      <c r="AM129" s="86"/>
    </row>
    <row r="130">
      <c r="A130" s="109">
        <f t="shared" si="14"/>
        <v>19</v>
      </c>
      <c r="B130" s="156" t="s">
        <v>1940</v>
      </c>
      <c r="C130" s="156" t="s">
        <v>144</v>
      </c>
      <c r="D130" s="283">
        <v>43527.0</v>
      </c>
      <c r="E130" s="109" t="str">
        <f t="shared" si="13"/>
        <v>6tahun3bulan</v>
      </c>
      <c r="F130" s="20" t="s">
        <v>1941</v>
      </c>
      <c r="G130" s="20" t="s">
        <v>1942</v>
      </c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86">
        <f t="shared" si="17"/>
        <v>0</v>
      </c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>
      <c r="A131" s="109">
        <f t="shared" si="14"/>
        <v>20</v>
      </c>
      <c r="B131" s="20" t="s">
        <v>1943</v>
      </c>
      <c r="C131" s="20" t="s">
        <v>144</v>
      </c>
      <c r="D131" s="251">
        <v>43524.0</v>
      </c>
      <c r="E131" s="109" t="str">
        <f t="shared" si="13"/>
        <v>6tahun3bulan</v>
      </c>
      <c r="F131" s="20" t="s">
        <v>1791</v>
      </c>
      <c r="G131" s="20" t="s">
        <v>1792</v>
      </c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86">
        <f t="shared" si="17"/>
        <v>0</v>
      </c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>
      <c r="A132" s="109">
        <f t="shared" si="14"/>
        <v>21</v>
      </c>
      <c r="B132" s="136" t="s">
        <v>1944</v>
      </c>
      <c r="C132" s="125" t="s">
        <v>1845</v>
      </c>
      <c r="D132" s="281">
        <v>43754.0</v>
      </c>
      <c r="E132" s="109" t="str">
        <f t="shared" si="13"/>
        <v>6tahun7bulan</v>
      </c>
      <c r="F132" s="125" t="s">
        <v>1945</v>
      </c>
      <c r="G132" s="125" t="s">
        <v>1946</v>
      </c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86">
        <f t="shared" si="17"/>
        <v>0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>
      <c r="A133" s="109">
        <f t="shared" si="14"/>
        <v>22</v>
      </c>
      <c r="B133" s="136" t="s">
        <v>1947</v>
      </c>
      <c r="C133" s="125" t="s">
        <v>1845</v>
      </c>
      <c r="D133" s="281">
        <v>43944.0</v>
      </c>
      <c r="E133" s="109" t="str">
        <f t="shared" si="13"/>
        <v>5tahun1bulan</v>
      </c>
      <c r="F133" s="125" t="s">
        <v>1948</v>
      </c>
      <c r="G133" s="125" t="s">
        <v>1949</v>
      </c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86">
        <f t="shared" si="17"/>
        <v>0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109">
        <f t="shared" si="14"/>
        <v>23</v>
      </c>
      <c r="B134" s="136" t="s">
        <v>1950</v>
      </c>
      <c r="C134" s="125" t="s">
        <v>1845</v>
      </c>
      <c r="D134" s="281">
        <v>44993.0</v>
      </c>
      <c r="E134" s="109" t="str">
        <f t="shared" si="13"/>
        <v>2tahun3bulan</v>
      </c>
      <c r="F134" s="125" t="s">
        <v>1951</v>
      </c>
      <c r="G134" s="125" t="s">
        <v>1952</v>
      </c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86">
        <f t="shared" si="17"/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109">
        <f t="shared" si="14"/>
        <v>24</v>
      </c>
      <c r="B135" s="136" t="s">
        <v>1953</v>
      </c>
      <c r="C135" s="125" t="s">
        <v>1845</v>
      </c>
      <c r="D135" s="281">
        <v>44134.0</v>
      </c>
      <c r="E135" s="109" t="str">
        <f t="shared" si="13"/>
        <v>5tahun7bulan</v>
      </c>
      <c r="F135" s="125" t="s">
        <v>1954</v>
      </c>
      <c r="G135" s="125" t="s">
        <v>1955</v>
      </c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86">
        <f t="shared" si="17"/>
        <v>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109">
        <f t="shared" si="14"/>
        <v>25</v>
      </c>
      <c r="B136" s="136" t="s">
        <v>1956</v>
      </c>
      <c r="C136" s="125" t="s">
        <v>1845</v>
      </c>
      <c r="D136" s="281">
        <v>43969.0</v>
      </c>
      <c r="E136" s="109" t="str">
        <f t="shared" si="13"/>
        <v>5tahun0bulan</v>
      </c>
      <c r="F136" s="125" t="s">
        <v>1957</v>
      </c>
      <c r="G136" s="125" t="s">
        <v>405</v>
      </c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86">
        <f t="shared" si="17"/>
        <v>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109">
        <f t="shared" si="14"/>
        <v>26</v>
      </c>
      <c r="B137" s="136" t="s">
        <v>1958</v>
      </c>
      <c r="C137" s="125" t="s">
        <v>144</v>
      </c>
      <c r="D137" s="281">
        <v>43919.0</v>
      </c>
      <c r="E137" s="109" t="str">
        <f t="shared" si="13"/>
        <v>5tahun2bulan</v>
      </c>
      <c r="F137" s="125" t="s">
        <v>1959</v>
      </c>
      <c r="G137" s="125" t="s">
        <v>1960</v>
      </c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86">
        <f t="shared" si="17"/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109">
        <f t="shared" si="14"/>
        <v>27</v>
      </c>
      <c r="B138" s="136" t="s">
        <v>1961</v>
      </c>
      <c r="C138" s="125" t="s">
        <v>1845</v>
      </c>
      <c r="D138" s="281">
        <v>44162.0</v>
      </c>
      <c r="E138" s="109" t="str">
        <f t="shared" si="13"/>
        <v>5tahun6bulan</v>
      </c>
      <c r="F138" s="125" t="s">
        <v>1962</v>
      </c>
      <c r="G138" s="125" t="s">
        <v>1963</v>
      </c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86">
        <f t="shared" si="17"/>
        <v>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109">
        <f t="shared" si="14"/>
        <v>28</v>
      </c>
      <c r="B139" s="136" t="s">
        <v>1908</v>
      </c>
      <c r="C139" s="125" t="s">
        <v>1845</v>
      </c>
      <c r="D139" s="281">
        <v>44245.0</v>
      </c>
      <c r="E139" s="109" t="str">
        <f t="shared" si="13"/>
        <v>4tahun3bulan</v>
      </c>
      <c r="F139" s="125" t="s">
        <v>1910</v>
      </c>
      <c r="G139" s="125" t="s">
        <v>1909</v>
      </c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86">
        <f t="shared" si="17"/>
        <v>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109">
        <f t="shared" si="14"/>
        <v>29</v>
      </c>
      <c r="B140" s="136" t="s">
        <v>1911</v>
      </c>
      <c r="C140" s="125" t="s">
        <v>144</v>
      </c>
      <c r="D140" s="281">
        <v>44513.0</v>
      </c>
      <c r="E140" s="109" t="str">
        <f t="shared" si="13"/>
        <v>4tahun6bulan</v>
      </c>
      <c r="F140" s="125" t="s">
        <v>1913</v>
      </c>
      <c r="G140" s="125" t="s">
        <v>1964</v>
      </c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86">
        <f t="shared" si="17"/>
        <v>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109">
        <f t="shared" si="14"/>
        <v>30</v>
      </c>
      <c r="B141" s="136" t="s">
        <v>1965</v>
      </c>
      <c r="C141" s="125" t="s">
        <v>1845</v>
      </c>
      <c r="D141" s="281">
        <v>43962.0</v>
      </c>
      <c r="E141" s="109" t="str">
        <f t="shared" si="13"/>
        <v>5tahun0bulan</v>
      </c>
      <c r="F141" s="125" t="s">
        <v>1966</v>
      </c>
      <c r="G141" s="125" t="s">
        <v>1967</v>
      </c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86">
        <f t="shared" si="17"/>
        <v>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109">
        <f t="shared" si="14"/>
        <v>31</v>
      </c>
      <c r="B142" s="90" t="s">
        <v>1968</v>
      </c>
      <c r="C142" s="125" t="s">
        <v>144</v>
      </c>
      <c r="D142" s="128">
        <v>43981.0</v>
      </c>
      <c r="E142" s="109" t="str">
        <f t="shared" si="13"/>
        <v>5tahun0bulan</v>
      </c>
      <c r="F142" s="126" t="s">
        <v>1969</v>
      </c>
      <c r="G142" s="126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86">
        <f t="shared" si="17"/>
        <v>0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153"/>
      <c r="B143" s="154" t="s">
        <v>35</v>
      </c>
      <c r="C143" s="26"/>
      <c r="D143" s="26"/>
      <c r="E143" s="26"/>
      <c r="F143" s="26"/>
      <c r="G143" s="7"/>
      <c r="H143" s="155">
        <f t="shared" ref="H143:T143" si="18">SUM(H89:H142)</f>
        <v>38</v>
      </c>
      <c r="I143" s="155">
        <f t="shared" si="18"/>
        <v>40</v>
      </c>
      <c r="J143" s="155">
        <f t="shared" si="18"/>
        <v>42</v>
      </c>
      <c r="K143" s="155">
        <f t="shared" si="18"/>
        <v>44</v>
      </c>
      <c r="L143" s="155">
        <f t="shared" si="18"/>
        <v>46</v>
      </c>
      <c r="M143" s="155">
        <f t="shared" si="18"/>
        <v>48</v>
      </c>
      <c r="N143" s="155">
        <f t="shared" si="18"/>
        <v>50</v>
      </c>
      <c r="O143" s="155">
        <f t="shared" si="18"/>
        <v>52</v>
      </c>
      <c r="P143" s="155">
        <f t="shared" si="18"/>
        <v>54</v>
      </c>
      <c r="Q143" s="155">
        <f t="shared" si="18"/>
        <v>56</v>
      </c>
      <c r="R143" s="155">
        <f t="shared" si="18"/>
        <v>58</v>
      </c>
      <c r="S143" s="155">
        <f t="shared" si="18"/>
        <v>60</v>
      </c>
      <c r="T143" s="112">
        <f t="shared" si="18"/>
        <v>446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116" t="s">
        <v>1970</v>
      </c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50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84" t="s">
        <v>2</v>
      </c>
      <c r="B146" s="284" t="s">
        <v>211</v>
      </c>
      <c r="C146" s="284" t="s">
        <v>130</v>
      </c>
      <c r="D146" s="284" t="s">
        <v>98</v>
      </c>
      <c r="E146" s="284" t="s">
        <v>131</v>
      </c>
      <c r="F146" s="285" t="s">
        <v>132</v>
      </c>
      <c r="G146" s="7"/>
      <c r="H146" s="285" t="s">
        <v>212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7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</row>
    <row r="147">
      <c r="A147" s="12"/>
      <c r="B147" s="12"/>
      <c r="C147" s="12"/>
      <c r="D147" s="12"/>
      <c r="E147" s="12"/>
      <c r="F147" s="287" t="s">
        <v>67</v>
      </c>
      <c r="G147" s="287" t="s">
        <v>134</v>
      </c>
      <c r="H147" s="287" t="s">
        <v>103</v>
      </c>
      <c r="I147" s="287" t="s">
        <v>104</v>
      </c>
      <c r="J147" s="287" t="s">
        <v>105</v>
      </c>
      <c r="K147" s="287" t="s">
        <v>106</v>
      </c>
      <c r="L147" s="287" t="s">
        <v>84</v>
      </c>
      <c r="M147" s="287" t="s">
        <v>107</v>
      </c>
      <c r="N147" s="287" t="s">
        <v>108</v>
      </c>
      <c r="O147" s="287" t="s">
        <v>109</v>
      </c>
      <c r="P147" s="287" t="s">
        <v>110</v>
      </c>
      <c r="Q147" s="287" t="s">
        <v>111</v>
      </c>
      <c r="R147" s="287" t="s">
        <v>112</v>
      </c>
      <c r="S147" s="287" t="s">
        <v>113</v>
      </c>
      <c r="T147" s="288" t="s">
        <v>35</v>
      </c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</row>
    <row r="148">
      <c r="A148" s="289">
        <v>1.0</v>
      </c>
      <c r="B148" s="289">
        <v>2.0</v>
      </c>
      <c r="C148" s="289">
        <v>3.0</v>
      </c>
      <c r="D148" s="289">
        <v>4.0</v>
      </c>
      <c r="E148" s="289"/>
      <c r="F148" s="289">
        <v>5.0</v>
      </c>
      <c r="G148" s="289">
        <v>6.0</v>
      </c>
      <c r="H148" s="289">
        <v>7.0</v>
      </c>
      <c r="I148" s="289">
        <v>8.0</v>
      </c>
      <c r="J148" s="289">
        <v>9.0</v>
      </c>
      <c r="K148" s="289">
        <v>10.0</v>
      </c>
      <c r="L148" s="289">
        <v>11.0</v>
      </c>
      <c r="M148" s="289">
        <v>12.0</v>
      </c>
      <c r="N148" s="289">
        <v>13.0</v>
      </c>
      <c r="O148" s="289">
        <v>14.0</v>
      </c>
      <c r="P148" s="289">
        <v>15.0</v>
      </c>
      <c r="Q148" s="289">
        <v>16.0</v>
      </c>
      <c r="R148" s="289">
        <v>17.0</v>
      </c>
      <c r="S148" s="289">
        <v>18.0</v>
      </c>
      <c r="T148" s="290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</row>
    <row r="149">
      <c r="A149" s="125">
        <v>1.0</v>
      </c>
      <c r="B149" s="191" t="s">
        <v>1971</v>
      </c>
      <c r="C149" s="191" t="s">
        <v>709</v>
      </c>
      <c r="D149" s="177">
        <v>43222.0</v>
      </c>
      <c r="E149" s="109"/>
      <c r="F149" s="156" t="s">
        <v>1972</v>
      </c>
      <c r="G149" s="291" t="s">
        <v>1973</v>
      </c>
      <c r="H149" s="160">
        <v>0.0</v>
      </c>
      <c r="I149" s="160">
        <v>0.0</v>
      </c>
      <c r="J149" s="160">
        <v>0.0</v>
      </c>
      <c r="K149" s="160">
        <v>0.0</v>
      </c>
      <c r="L149" s="160">
        <v>0.0</v>
      </c>
      <c r="M149" s="160">
        <v>0.0</v>
      </c>
      <c r="N149" s="160">
        <v>0.0</v>
      </c>
      <c r="O149" s="160">
        <v>0.0</v>
      </c>
      <c r="P149" s="160">
        <v>0.0</v>
      </c>
      <c r="Q149" s="160">
        <v>0.0</v>
      </c>
      <c r="R149" s="160">
        <v>0.0</v>
      </c>
      <c r="S149" s="160">
        <v>0.0</v>
      </c>
      <c r="T149" s="86">
        <f t="shared" ref="T149:T156" si="19">SUM(H149:S149)</f>
        <v>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125">
        <f t="shared" ref="A150:A226" si="20">A149+1</f>
        <v>2</v>
      </c>
      <c r="B150" s="156" t="s">
        <v>1974</v>
      </c>
      <c r="C150" s="156" t="s">
        <v>144</v>
      </c>
      <c r="D150" s="157">
        <v>43381.0</v>
      </c>
      <c r="E150" s="109" t="str">
        <f t="shared" ref="E150:E174" si="21">DATEDIF(D150,DATE(YEAR(TODAY())-1,12,31),"y") &amp; "tahun" &amp; DATEDIF(D150, today(), "ym") &amp; "bulan"</f>
        <v>7tahun8bulan</v>
      </c>
      <c r="F150" s="161" t="s">
        <v>1975</v>
      </c>
      <c r="G150" s="161" t="s">
        <v>1976</v>
      </c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86">
        <f t="shared" si="19"/>
        <v>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125">
        <f t="shared" si="20"/>
        <v>3</v>
      </c>
      <c r="B151" s="156" t="s">
        <v>1977</v>
      </c>
      <c r="C151" s="156" t="s">
        <v>144</v>
      </c>
      <c r="D151" s="157">
        <v>42885.0</v>
      </c>
      <c r="E151" s="109" t="str">
        <f t="shared" si="21"/>
        <v>8tahun0bulan</v>
      </c>
      <c r="F151" s="161" t="s">
        <v>1978</v>
      </c>
      <c r="G151" s="161" t="s">
        <v>1979</v>
      </c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86">
        <f t="shared" si="19"/>
        <v>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125">
        <f t="shared" si="20"/>
        <v>4</v>
      </c>
      <c r="B152" s="156" t="s">
        <v>1980</v>
      </c>
      <c r="C152" s="156" t="s">
        <v>144</v>
      </c>
      <c r="D152" s="157">
        <v>43066.0</v>
      </c>
      <c r="E152" s="109" t="str">
        <f t="shared" si="21"/>
        <v>8tahun6bulan</v>
      </c>
      <c r="F152" s="161" t="s">
        <v>1981</v>
      </c>
      <c r="G152" s="161" t="s">
        <v>1779</v>
      </c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86">
        <f t="shared" si="19"/>
        <v>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125">
        <f t="shared" si="20"/>
        <v>5</v>
      </c>
      <c r="B153" s="156" t="s">
        <v>1982</v>
      </c>
      <c r="C153" s="156" t="s">
        <v>709</v>
      </c>
      <c r="D153" s="157">
        <v>42736.0</v>
      </c>
      <c r="E153" s="109" t="str">
        <f t="shared" si="21"/>
        <v>8tahun5bulan</v>
      </c>
      <c r="F153" s="161" t="s">
        <v>1983</v>
      </c>
      <c r="G153" s="161" t="s">
        <v>1984</v>
      </c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86">
        <f t="shared" si="19"/>
        <v>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125">
        <f t="shared" si="20"/>
        <v>6</v>
      </c>
      <c r="B154" s="156" t="s">
        <v>1985</v>
      </c>
      <c r="C154" s="156" t="s">
        <v>709</v>
      </c>
      <c r="D154" s="157">
        <v>42336.0</v>
      </c>
      <c r="E154" s="109" t="str">
        <f t="shared" si="21"/>
        <v>10tahun6bulan</v>
      </c>
      <c r="F154" s="161" t="s">
        <v>1986</v>
      </c>
      <c r="G154" s="161" t="s">
        <v>1987</v>
      </c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86">
        <f t="shared" si="19"/>
        <v>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125">
        <f t="shared" si="20"/>
        <v>7</v>
      </c>
      <c r="B155" s="156" t="s">
        <v>1988</v>
      </c>
      <c r="C155" s="156" t="s">
        <v>709</v>
      </c>
      <c r="D155" s="157">
        <v>42283.0</v>
      </c>
      <c r="E155" s="109" t="str">
        <f t="shared" si="21"/>
        <v>10tahun8bulan</v>
      </c>
      <c r="F155" s="161" t="s">
        <v>1989</v>
      </c>
      <c r="G155" s="161" t="s">
        <v>1898</v>
      </c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86">
        <f t="shared" si="19"/>
        <v>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125">
        <f t="shared" si="20"/>
        <v>8</v>
      </c>
      <c r="B156" s="156" t="s">
        <v>1990</v>
      </c>
      <c r="C156" s="156" t="s">
        <v>709</v>
      </c>
      <c r="D156" s="157">
        <v>41766.0</v>
      </c>
      <c r="E156" s="109" t="str">
        <f t="shared" si="21"/>
        <v>11tahun1bulan</v>
      </c>
      <c r="F156" s="161" t="s">
        <v>1991</v>
      </c>
      <c r="G156" s="161" t="s">
        <v>1992</v>
      </c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86">
        <f t="shared" si="19"/>
        <v>0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125">
        <f t="shared" si="20"/>
        <v>9</v>
      </c>
      <c r="B157" s="156" t="s">
        <v>1993</v>
      </c>
      <c r="C157" s="156" t="s">
        <v>144</v>
      </c>
      <c r="D157" s="157">
        <v>41839.0</v>
      </c>
      <c r="E157" s="109" t="str">
        <f t="shared" si="21"/>
        <v>11tahun10bulan</v>
      </c>
      <c r="F157" s="161" t="s">
        <v>1994</v>
      </c>
      <c r="G157" s="161" t="s">
        <v>1995</v>
      </c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86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125">
        <f t="shared" si="20"/>
        <v>10</v>
      </c>
      <c r="B158" s="156" t="s">
        <v>1996</v>
      </c>
      <c r="C158" s="156" t="s">
        <v>709</v>
      </c>
      <c r="D158" s="157">
        <v>41433.0</v>
      </c>
      <c r="E158" s="109" t="str">
        <f t="shared" si="21"/>
        <v>12tahun0bulan</v>
      </c>
      <c r="F158" s="161" t="s">
        <v>1997</v>
      </c>
      <c r="G158" s="161" t="s">
        <v>1998</v>
      </c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86">
        <f>SUM(H158:S158)</f>
        <v>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125">
        <f t="shared" si="20"/>
        <v>11</v>
      </c>
      <c r="B159" s="156" t="s">
        <v>1999</v>
      </c>
      <c r="C159" s="156" t="s">
        <v>709</v>
      </c>
      <c r="D159" s="162">
        <v>41514.0</v>
      </c>
      <c r="E159" s="109" t="str">
        <f t="shared" si="21"/>
        <v>12tahun9bulan</v>
      </c>
      <c r="F159" s="161" t="s">
        <v>2000</v>
      </c>
      <c r="G159" s="161" t="s">
        <v>2001</v>
      </c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86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125">
        <f t="shared" si="20"/>
        <v>12</v>
      </c>
      <c r="B160" s="163" t="s">
        <v>2002</v>
      </c>
      <c r="C160" s="161" t="s">
        <v>709</v>
      </c>
      <c r="D160" s="164">
        <v>41339.0</v>
      </c>
      <c r="E160" s="109" t="str">
        <f t="shared" si="21"/>
        <v>12tahun3bulan</v>
      </c>
      <c r="F160" s="161" t="s">
        <v>2003</v>
      </c>
      <c r="G160" s="161" t="s">
        <v>2004</v>
      </c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86">
        <f t="shared" ref="T160:T226" si="22">SUM(H160:S160)</f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125">
        <f t="shared" si="20"/>
        <v>13</v>
      </c>
      <c r="B161" s="156" t="s">
        <v>2005</v>
      </c>
      <c r="C161" s="156" t="s">
        <v>144</v>
      </c>
      <c r="D161" s="162">
        <v>41470.0</v>
      </c>
      <c r="E161" s="109" t="str">
        <f t="shared" si="21"/>
        <v>12tahun10bulan</v>
      </c>
      <c r="F161" s="161" t="s">
        <v>2006</v>
      </c>
      <c r="G161" s="161" t="s">
        <v>2007</v>
      </c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86">
        <f t="shared" si="22"/>
        <v>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125">
        <f t="shared" si="20"/>
        <v>14</v>
      </c>
      <c r="B162" s="156" t="s">
        <v>2008</v>
      </c>
      <c r="C162" s="156" t="s">
        <v>709</v>
      </c>
      <c r="D162" s="162">
        <v>41552.0</v>
      </c>
      <c r="E162" s="109" t="str">
        <f t="shared" si="21"/>
        <v>12tahun8bulan</v>
      </c>
      <c r="F162" s="156" t="s">
        <v>2009</v>
      </c>
      <c r="G162" s="156" t="s">
        <v>1925</v>
      </c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86">
        <f t="shared" si="22"/>
        <v>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125">
        <f t="shared" si="20"/>
        <v>15</v>
      </c>
      <c r="B163" s="156" t="s">
        <v>2010</v>
      </c>
      <c r="C163" s="156" t="s">
        <v>709</v>
      </c>
      <c r="D163" s="162">
        <v>40961.0</v>
      </c>
      <c r="E163" s="109" t="str">
        <f t="shared" si="21"/>
        <v>13tahun3bulan</v>
      </c>
      <c r="F163" s="156" t="s">
        <v>2011</v>
      </c>
      <c r="G163" s="156" t="s">
        <v>2012</v>
      </c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86">
        <f t="shared" si="22"/>
        <v>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125">
        <f t="shared" si="20"/>
        <v>16</v>
      </c>
      <c r="B164" s="156" t="s">
        <v>2013</v>
      </c>
      <c r="C164" s="156" t="s">
        <v>709</v>
      </c>
      <c r="D164" s="162">
        <v>40916.0</v>
      </c>
      <c r="E164" s="109" t="str">
        <f t="shared" si="21"/>
        <v>13tahun5bulan</v>
      </c>
      <c r="F164" s="156" t="s">
        <v>2014</v>
      </c>
      <c r="G164" s="156" t="s">
        <v>2015</v>
      </c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86">
        <f t="shared" si="22"/>
        <v>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125">
        <f t="shared" si="20"/>
        <v>17</v>
      </c>
      <c r="B165" s="156" t="s">
        <v>2016</v>
      </c>
      <c r="C165" s="156" t="s">
        <v>709</v>
      </c>
      <c r="D165" s="162">
        <v>41064.0</v>
      </c>
      <c r="E165" s="109" t="str">
        <f t="shared" si="21"/>
        <v>13tahun0bulan</v>
      </c>
      <c r="F165" s="156" t="s">
        <v>1921</v>
      </c>
      <c r="G165" s="156" t="s">
        <v>2017</v>
      </c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86">
        <f t="shared" si="22"/>
        <v>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125">
        <f t="shared" si="20"/>
        <v>18</v>
      </c>
      <c r="B166" s="156" t="s">
        <v>2018</v>
      </c>
      <c r="C166" s="156" t="s">
        <v>144</v>
      </c>
      <c r="D166" s="162">
        <v>41142.0</v>
      </c>
      <c r="E166" s="109" t="str">
        <f t="shared" si="21"/>
        <v>13tahun9bulan</v>
      </c>
      <c r="F166" s="156" t="s">
        <v>1983</v>
      </c>
      <c r="G166" s="156" t="s">
        <v>1984</v>
      </c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86">
        <f t="shared" si="22"/>
        <v>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125">
        <f t="shared" si="20"/>
        <v>19</v>
      </c>
      <c r="B167" s="156" t="s">
        <v>2019</v>
      </c>
      <c r="C167" s="156" t="s">
        <v>709</v>
      </c>
      <c r="D167" s="162">
        <v>41184.0</v>
      </c>
      <c r="E167" s="109" t="str">
        <f t="shared" si="21"/>
        <v>13tahun8bulan</v>
      </c>
      <c r="F167" s="156" t="s">
        <v>2020</v>
      </c>
      <c r="G167" s="156" t="s">
        <v>2021</v>
      </c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86">
        <f t="shared" si="22"/>
        <v>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125">
        <f t="shared" si="20"/>
        <v>20</v>
      </c>
      <c r="B168" s="191" t="s">
        <v>2022</v>
      </c>
      <c r="C168" s="191" t="s">
        <v>709</v>
      </c>
      <c r="D168" s="177">
        <v>40642.0</v>
      </c>
      <c r="E168" s="109" t="str">
        <f t="shared" si="21"/>
        <v>14tahun2bulan</v>
      </c>
      <c r="F168" s="156" t="s">
        <v>2000</v>
      </c>
      <c r="G168" s="156" t="s">
        <v>2001</v>
      </c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86">
        <f t="shared" si="22"/>
        <v>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125">
        <f t="shared" si="20"/>
        <v>21</v>
      </c>
      <c r="B169" s="156" t="s">
        <v>2023</v>
      </c>
      <c r="C169" s="156" t="s">
        <v>709</v>
      </c>
      <c r="D169" s="162">
        <v>40871.0</v>
      </c>
      <c r="E169" s="109" t="str">
        <f t="shared" si="21"/>
        <v>14tahun6bulan</v>
      </c>
      <c r="F169" s="156" t="s">
        <v>2024</v>
      </c>
      <c r="G169" s="156" t="s">
        <v>2025</v>
      </c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86">
        <f t="shared" si="22"/>
        <v>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125">
        <f t="shared" si="20"/>
        <v>22</v>
      </c>
      <c r="B170" s="156" t="s">
        <v>2026</v>
      </c>
      <c r="C170" s="156" t="s">
        <v>709</v>
      </c>
      <c r="D170" s="162">
        <v>40744.0</v>
      </c>
      <c r="E170" s="109" t="str">
        <f t="shared" si="21"/>
        <v>14tahun10bulan</v>
      </c>
      <c r="F170" s="156" t="s">
        <v>2027</v>
      </c>
      <c r="G170" s="156" t="s">
        <v>2028</v>
      </c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86">
        <f t="shared" si="22"/>
        <v>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125">
        <f t="shared" si="20"/>
        <v>23</v>
      </c>
      <c r="B171" s="156" t="s">
        <v>2029</v>
      </c>
      <c r="C171" s="156" t="s">
        <v>709</v>
      </c>
      <c r="D171" s="162">
        <v>40579.0</v>
      </c>
      <c r="E171" s="109" t="str">
        <f t="shared" si="21"/>
        <v>14tahun4bulan</v>
      </c>
      <c r="F171" s="156" t="s">
        <v>1972</v>
      </c>
      <c r="G171" s="156" t="s">
        <v>1973</v>
      </c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86">
        <f t="shared" si="22"/>
        <v>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125">
        <f t="shared" si="20"/>
        <v>24</v>
      </c>
      <c r="B172" s="156" t="s">
        <v>2030</v>
      </c>
      <c r="C172" s="156" t="s">
        <v>144</v>
      </c>
      <c r="D172" s="157">
        <v>40557.0</v>
      </c>
      <c r="E172" s="109" t="str">
        <f t="shared" si="21"/>
        <v>14tahun4bulan</v>
      </c>
      <c r="F172" s="156" t="s">
        <v>1938</v>
      </c>
      <c r="G172" s="156" t="s">
        <v>2031</v>
      </c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86">
        <f t="shared" si="22"/>
        <v>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125">
        <f t="shared" si="20"/>
        <v>25</v>
      </c>
      <c r="B173" s="156" t="s">
        <v>2032</v>
      </c>
      <c r="C173" s="156" t="s">
        <v>144</v>
      </c>
      <c r="D173" s="162">
        <v>40370.0</v>
      </c>
      <c r="E173" s="109" t="str">
        <f t="shared" si="21"/>
        <v>15tahun10bulan</v>
      </c>
      <c r="F173" s="156" t="s">
        <v>2033</v>
      </c>
      <c r="G173" s="156" t="s">
        <v>2034</v>
      </c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86">
        <f t="shared" si="22"/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125">
        <f t="shared" si="20"/>
        <v>26</v>
      </c>
      <c r="B174" s="156" t="s">
        <v>2035</v>
      </c>
      <c r="C174" s="156" t="s">
        <v>144</v>
      </c>
      <c r="D174" s="162">
        <v>40182.0</v>
      </c>
      <c r="E174" s="109" t="str">
        <f t="shared" si="21"/>
        <v>15tahun5bulan</v>
      </c>
      <c r="F174" s="156" t="s">
        <v>2024</v>
      </c>
      <c r="G174" s="156" t="s">
        <v>2025</v>
      </c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86">
        <f t="shared" si="22"/>
        <v>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125">
        <f t="shared" si="20"/>
        <v>27</v>
      </c>
      <c r="B175" s="156"/>
      <c r="C175" s="156"/>
      <c r="D175" s="162"/>
      <c r="E175" s="109"/>
      <c r="F175" s="156"/>
      <c r="G175" s="156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86">
        <f t="shared" si="22"/>
        <v>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125">
        <f t="shared" si="20"/>
        <v>28</v>
      </c>
      <c r="B176" s="156"/>
      <c r="C176" s="156"/>
      <c r="D176" s="157"/>
      <c r="E176" s="109"/>
      <c r="F176" s="156"/>
      <c r="G176" s="156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86">
        <f t="shared" si="22"/>
        <v>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125">
        <f t="shared" si="20"/>
        <v>29</v>
      </c>
      <c r="B177" s="156"/>
      <c r="C177" s="156"/>
      <c r="D177" s="157"/>
      <c r="E177" s="109"/>
      <c r="F177" s="156"/>
      <c r="G177" s="156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86">
        <f t="shared" si="22"/>
        <v>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125">
        <f t="shared" si="20"/>
        <v>30</v>
      </c>
      <c r="B178" s="156"/>
      <c r="C178" s="156"/>
      <c r="D178" s="157"/>
      <c r="E178" s="109"/>
      <c r="F178" s="156"/>
      <c r="G178" s="156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86">
        <f t="shared" si="22"/>
        <v>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125">
        <f t="shared" si="20"/>
        <v>31</v>
      </c>
      <c r="B179" s="156"/>
      <c r="C179" s="156"/>
      <c r="D179" s="162"/>
      <c r="E179" s="109"/>
      <c r="F179" s="156"/>
      <c r="G179" s="156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86">
        <f t="shared" si="22"/>
        <v>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125">
        <f t="shared" si="20"/>
        <v>32</v>
      </c>
      <c r="B180" s="156"/>
      <c r="C180" s="156"/>
      <c r="D180" s="162"/>
      <c r="E180" s="109"/>
      <c r="F180" s="156"/>
      <c r="G180" s="156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86">
        <f t="shared" si="22"/>
        <v>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125">
        <f t="shared" si="20"/>
        <v>33</v>
      </c>
      <c r="B181" s="156"/>
      <c r="C181" s="156"/>
      <c r="D181" s="162"/>
      <c r="E181" s="109"/>
      <c r="F181" s="156"/>
      <c r="G181" s="156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86">
        <f t="shared" si="22"/>
        <v>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125">
        <f t="shared" si="20"/>
        <v>34</v>
      </c>
      <c r="B182" s="156"/>
      <c r="C182" s="156"/>
      <c r="D182" s="162"/>
      <c r="E182" s="109"/>
      <c r="F182" s="156"/>
      <c r="G182" s="156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86">
        <f t="shared" si="22"/>
        <v>0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125">
        <f t="shared" si="20"/>
        <v>35</v>
      </c>
      <c r="B183" s="156"/>
      <c r="C183" s="156"/>
      <c r="D183" s="162"/>
      <c r="E183" s="109"/>
      <c r="F183" s="156"/>
      <c r="G183" s="156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86">
        <f t="shared" si="22"/>
        <v>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125">
        <f t="shared" si="20"/>
        <v>36</v>
      </c>
      <c r="B184" s="156"/>
      <c r="C184" s="156"/>
      <c r="D184" s="162"/>
      <c r="E184" s="109"/>
      <c r="F184" s="156"/>
      <c r="G184" s="156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86">
        <f t="shared" si="22"/>
        <v>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125">
        <f t="shared" si="20"/>
        <v>37</v>
      </c>
      <c r="B185" s="156"/>
      <c r="C185" s="156"/>
      <c r="D185" s="162"/>
      <c r="E185" s="109"/>
      <c r="F185" s="156"/>
      <c r="G185" s="156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86">
        <f t="shared" si="22"/>
        <v>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125">
        <f t="shared" si="20"/>
        <v>38</v>
      </c>
      <c r="B186" s="156"/>
      <c r="C186" s="156"/>
      <c r="D186" s="162"/>
      <c r="E186" s="109"/>
      <c r="F186" s="156"/>
      <c r="G186" s="156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86">
        <f t="shared" si="22"/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125">
        <f t="shared" si="20"/>
        <v>39</v>
      </c>
      <c r="B187" s="156"/>
      <c r="C187" s="156"/>
      <c r="D187" s="157"/>
      <c r="E187" s="109"/>
      <c r="F187" s="156"/>
      <c r="G187" s="156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86">
        <f t="shared" si="22"/>
        <v>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125">
        <f t="shared" si="20"/>
        <v>40</v>
      </c>
      <c r="B188" s="156"/>
      <c r="C188" s="156"/>
      <c r="D188" s="157"/>
      <c r="E188" s="109"/>
      <c r="F188" s="156"/>
      <c r="G188" s="156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86">
        <f t="shared" si="22"/>
        <v>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125">
        <f t="shared" si="20"/>
        <v>41</v>
      </c>
      <c r="B189" s="156"/>
      <c r="C189" s="156"/>
      <c r="D189" s="157"/>
      <c r="E189" s="109"/>
      <c r="F189" s="156"/>
      <c r="G189" s="156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86">
        <f t="shared" si="22"/>
        <v>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125">
        <f t="shared" si="20"/>
        <v>42</v>
      </c>
      <c r="B190" s="156"/>
      <c r="C190" s="156"/>
      <c r="D190" s="162"/>
      <c r="E190" s="109"/>
      <c r="F190" s="156"/>
      <c r="G190" s="156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86">
        <f t="shared" si="22"/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125">
        <f t="shared" si="20"/>
        <v>43</v>
      </c>
      <c r="B191" s="156"/>
      <c r="C191" s="156"/>
      <c r="D191" s="162"/>
      <c r="E191" s="109"/>
      <c r="F191" s="156"/>
      <c r="G191" s="156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86">
        <f t="shared" si="22"/>
        <v>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125">
        <f t="shared" si="20"/>
        <v>44</v>
      </c>
      <c r="B192" s="156"/>
      <c r="C192" s="156"/>
      <c r="D192" s="162"/>
      <c r="E192" s="109"/>
      <c r="F192" s="156"/>
      <c r="G192" s="156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86">
        <f t="shared" si="22"/>
        <v>0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125">
        <f t="shared" si="20"/>
        <v>45</v>
      </c>
      <c r="B193" s="156"/>
      <c r="C193" s="156"/>
      <c r="D193" s="162"/>
      <c r="E193" s="109"/>
      <c r="F193" s="156"/>
      <c r="G193" s="156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86">
        <f t="shared" si="22"/>
        <v>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125">
        <f t="shared" si="20"/>
        <v>46</v>
      </c>
      <c r="B194" s="156"/>
      <c r="C194" s="156"/>
      <c r="D194" s="162"/>
      <c r="E194" s="109"/>
      <c r="F194" s="156"/>
      <c r="G194" s="156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86">
        <f t="shared" si="22"/>
        <v>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125">
        <f t="shared" si="20"/>
        <v>47</v>
      </c>
      <c r="B195" s="156"/>
      <c r="C195" s="156"/>
      <c r="D195" s="162"/>
      <c r="E195" s="109"/>
      <c r="F195" s="156"/>
      <c r="G195" s="156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86">
        <f t="shared" si="22"/>
        <v>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125">
        <f t="shared" si="20"/>
        <v>48</v>
      </c>
      <c r="B196" s="156"/>
      <c r="C196" s="156"/>
      <c r="D196" s="162"/>
      <c r="E196" s="109"/>
      <c r="F196" s="156"/>
      <c r="G196" s="156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86">
        <f t="shared" si="22"/>
        <v>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125">
        <f t="shared" si="20"/>
        <v>49</v>
      </c>
      <c r="B197" s="156"/>
      <c r="C197" s="156"/>
      <c r="D197" s="162"/>
      <c r="E197" s="109"/>
      <c r="F197" s="156"/>
      <c r="G197" s="156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86">
        <f t="shared" si="22"/>
        <v>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125">
        <f t="shared" si="20"/>
        <v>50</v>
      </c>
      <c r="B198" s="156"/>
      <c r="C198" s="156"/>
      <c r="D198" s="157"/>
      <c r="E198" s="109"/>
      <c r="F198" s="156"/>
      <c r="G198" s="156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86">
        <f t="shared" si="22"/>
        <v>0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125">
        <f t="shared" si="20"/>
        <v>51</v>
      </c>
      <c r="B199" s="156"/>
      <c r="C199" s="156"/>
      <c r="D199" s="162"/>
      <c r="E199" s="109"/>
      <c r="F199" s="156"/>
      <c r="G199" s="156"/>
      <c r="H199" s="160"/>
      <c r="I199" s="160"/>
      <c r="J199" s="160"/>
      <c r="K199" s="160"/>
      <c r="L199" s="165"/>
      <c r="M199" s="160"/>
      <c r="N199" s="160"/>
      <c r="O199" s="160"/>
      <c r="P199" s="160"/>
      <c r="Q199" s="160"/>
      <c r="R199" s="160"/>
      <c r="S199" s="160"/>
      <c r="T199" s="86">
        <f t="shared" si="22"/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125">
        <f t="shared" si="20"/>
        <v>52</v>
      </c>
      <c r="B200" s="156"/>
      <c r="C200" s="156"/>
      <c r="D200" s="162"/>
      <c r="E200" s="109"/>
      <c r="F200" s="156"/>
      <c r="G200" s="156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86">
        <f t="shared" si="22"/>
        <v>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125">
        <f t="shared" si="20"/>
        <v>53</v>
      </c>
      <c r="B201" s="156"/>
      <c r="C201" s="156"/>
      <c r="D201" s="162"/>
      <c r="E201" s="109"/>
      <c r="F201" s="156"/>
      <c r="G201" s="156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86">
        <f t="shared" si="22"/>
        <v>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125">
        <f t="shared" si="20"/>
        <v>54</v>
      </c>
      <c r="B202" s="156"/>
      <c r="C202" s="156"/>
      <c r="D202" s="162"/>
      <c r="E202" s="109"/>
      <c r="F202" s="156"/>
      <c r="G202" s="156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86">
        <f t="shared" si="22"/>
        <v>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125">
        <f t="shared" si="20"/>
        <v>55</v>
      </c>
      <c r="B203" s="156"/>
      <c r="C203" s="156"/>
      <c r="D203" s="162"/>
      <c r="E203" s="109"/>
      <c r="F203" s="156"/>
      <c r="G203" s="156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86">
        <f t="shared" si="22"/>
        <v>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125">
        <f t="shared" si="20"/>
        <v>56</v>
      </c>
      <c r="B204" s="156"/>
      <c r="C204" s="156"/>
      <c r="D204" s="162"/>
      <c r="E204" s="109"/>
      <c r="F204" s="156"/>
      <c r="G204" s="156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86">
        <f t="shared" si="22"/>
        <v>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125">
        <f t="shared" si="20"/>
        <v>57</v>
      </c>
      <c r="B205" s="156"/>
      <c r="C205" s="156"/>
      <c r="D205" s="162"/>
      <c r="E205" s="109"/>
      <c r="F205" s="156"/>
      <c r="G205" s="156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86">
        <f t="shared" si="22"/>
        <v>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125">
        <f t="shared" si="20"/>
        <v>58</v>
      </c>
      <c r="B206" s="156"/>
      <c r="C206" s="156"/>
      <c r="D206" s="162"/>
      <c r="E206" s="109"/>
      <c r="F206" s="156"/>
      <c r="G206" s="156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86">
        <f t="shared" si="22"/>
        <v>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125">
        <f t="shared" si="20"/>
        <v>59</v>
      </c>
      <c r="B207" s="156"/>
      <c r="C207" s="156"/>
      <c r="D207" s="162"/>
      <c r="E207" s="109"/>
      <c r="F207" s="156"/>
      <c r="G207" s="156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86">
        <f t="shared" si="22"/>
        <v>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125">
        <f t="shared" si="20"/>
        <v>60</v>
      </c>
      <c r="B208" s="156"/>
      <c r="C208" s="156"/>
      <c r="D208" s="162"/>
      <c r="E208" s="109"/>
      <c r="F208" s="156"/>
      <c r="G208" s="156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86">
        <f t="shared" si="22"/>
        <v>0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125">
        <f t="shared" si="20"/>
        <v>61</v>
      </c>
      <c r="B209" s="156"/>
      <c r="C209" s="156"/>
      <c r="D209" s="157"/>
      <c r="E209" s="109"/>
      <c r="F209" s="156"/>
      <c r="G209" s="156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86">
        <f t="shared" si="22"/>
        <v>0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125">
        <f t="shared" si="20"/>
        <v>62</v>
      </c>
      <c r="B210" s="156"/>
      <c r="C210" s="156"/>
      <c r="D210" s="162"/>
      <c r="E210" s="109"/>
      <c r="F210" s="156"/>
      <c r="G210" s="156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86">
        <f t="shared" si="22"/>
        <v>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125">
        <f t="shared" si="20"/>
        <v>63</v>
      </c>
      <c r="B211" s="156"/>
      <c r="C211" s="156"/>
      <c r="D211" s="162"/>
      <c r="E211" s="109"/>
      <c r="F211" s="156"/>
      <c r="G211" s="156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86">
        <f t="shared" si="22"/>
        <v>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125">
        <f t="shared" si="20"/>
        <v>64</v>
      </c>
      <c r="B212" s="156"/>
      <c r="C212" s="156"/>
      <c r="D212" s="162"/>
      <c r="E212" s="109"/>
      <c r="F212" s="156"/>
      <c r="G212" s="156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86">
        <f t="shared" si="22"/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125">
        <f t="shared" si="20"/>
        <v>65</v>
      </c>
      <c r="B213" s="156"/>
      <c r="C213" s="156"/>
      <c r="D213" s="162"/>
      <c r="E213" s="109"/>
      <c r="F213" s="156"/>
      <c r="G213" s="156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86">
        <f t="shared" si="22"/>
        <v>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125">
        <f t="shared" si="20"/>
        <v>66</v>
      </c>
      <c r="B214" s="156"/>
      <c r="C214" s="156"/>
      <c r="D214" s="162"/>
      <c r="E214" s="109"/>
      <c r="F214" s="156"/>
      <c r="G214" s="156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86">
        <f t="shared" si="22"/>
        <v>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125">
        <f t="shared" si="20"/>
        <v>67</v>
      </c>
      <c r="B215" s="156"/>
      <c r="C215" s="156"/>
      <c r="D215" s="162"/>
      <c r="E215" s="109"/>
      <c r="F215" s="156"/>
      <c r="G215" s="156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86">
        <f t="shared" si="22"/>
        <v>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125">
        <f t="shared" si="20"/>
        <v>68</v>
      </c>
      <c r="B216" s="156"/>
      <c r="C216" s="156"/>
      <c r="D216" s="162"/>
      <c r="E216" s="109"/>
      <c r="F216" s="156"/>
      <c r="G216" s="156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86">
        <f t="shared" si="22"/>
        <v>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125">
        <f t="shared" si="20"/>
        <v>69</v>
      </c>
      <c r="B217" s="156"/>
      <c r="C217" s="156"/>
      <c r="D217" s="162"/>
      <c r="E217" s="109"/>
      <c r="F217" s="156"/>
      <c r="G217" s="156"/>
      <c r="H217" s="165"/>
      <c r="I217" s="166"/>
      <c r="J217" s="166"/>
      <c r="K217" s="166"/>
      <c r="L217" s="166"/>
      <c r="M217" s="166"/>
      <c r="N217" s="165"/>
      <c r="O217" s="165"/>
      <c r="P217" s="165"/>
      <c r="Q217" s="165"/>
      <c r="R217" s="165"/>
      <c r="S217" s="165"/>
      <c r="T217" s="86">
        <f t="shared" si="22"/>
        <v>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125">
        <f t="shared" si="20"/>
        <v>70</v>
      </c>
      <c r="B218" s="156"/>
      <c r="C218" s="156"/>
      <c r="D218" s="162"/>
      <c r="E218" s="109"/>
      <c r="F218" s="156"/>
      <c r="G218" s="156"/>
      <c r="H218" s="166"/>
      <c r="I218" s="166"/>
      <c r="J218" s="166"/>
      <c r="K218" s="166"/>
      <c r="L218" s="166"/>
      <c r="M218" s="166"/>
      <c r="N218" s="165"/>
      <c r="O218" s="165"/>
      <c r="P218" s="165"/>
      <c r="Q218" s="165"/>
      <c r="R218" s="165"/>
      <c r="S218" s="165"/>
      <c r="T218" s="86">
        <f t="shared" si="22"/>
        <v>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125">
        <f t="shared" si="20"/>
        <v>71</v>
      </c>
      <c r="B219" s="156"/>
      <c r="C219" s="156"/>
      <c r="D219" s="162"/>
      <c r="E219" s="109"/>
      <c r="F219" s="156"/>
      <c r="G219" s="15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86">
        <f t="shared" si="22"/>
        <v>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125">
        <f t="shared" si="20"/>
        <v>72</v>
      </c>
      <c r="B220" s="156"/>
      <c r="C220" s="156"/>
      <c r="D220" s="162"/>
      <c r="E220" s="109"/>
      <c r="F220" s="156"/>
      <c r="G220" s="156"/>
      <c r="H220" s="166"/>
      <c r="I220" s="166"/>
      <c r="J220" s="166"/>
      <c r="K220" s="166"/>
      <c r="L220" s="166"/>
      <c r="M220" s="166"/>
      <c r="N220" s="165"/>
      <c r="O220" s="165"/>
      <c r="P220" s="165"/>
      <c r="Q220" s="165"/>
      <c r="R220" s="165"/>
      <c r="S220" s="165"/>
      <c r="T220" s="86">
        <f t="shared" si="22"/>
        <v>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125">
        <f t="shared" si="20"/>
        <v>73</v>
      </c>
      <c r="B221" s="156"/>
      <c r="C221" s="156"/>
      <c r="D221" s="162"/>
      <c r="E221" s="109"/>
      <c r="F221" s="156"/>
      <c r="G221" s="156"/>
      <c r="H221" s="166"/>
      <c r="I221" s="165"/>
      <c r="J221" s="165"/>
      <c r="K221" s="165"/>
      <c r="L221" s="166"/>
      <c r="M221" s="166"/>
      <c r="N221" s="165"/>
      <c r="O221" s="165"/>
      <c r="P221" s="165"/>
      <c r="Q221" s="166"/>
      <c r="R221" s="165"/>
      <c r="S221" s="165"/>
      <c r="T221" s="86">
        <f t="shared" si="22"/>
        <v>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125">
        <f t="shared" si="20"/>
        <v>74</v>
      </c>
      <c r="B222" s="156"/>
      <c r="C222" s="156"/>
      <c r="D222" s="162"/>
      <c r="E222" s="109"/>
      <c r="F222" s="156"/>
      <c r="G222" s="156"/>
      <c r="H222" s="166"/>
      <c r="I222" s="165"/>
      <c r="J222" s="165"/>
      <c r="K222" s="166"/>
      <c r="L222" s="166"/>
      <c r="M222" s="165"/>
      <c r="N222" s="165"/>
      <c r="O222" s="165"/>
      <c r="P222" s="166"/>
      <c r="Q222" s="165"/>
      <c r="R222" s="166"/>
      <c r="S222" s="165"/>
      <c r="T222" s="86">
        <f t="shared" si="22"/>
        <v>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125">
        <f t="shared" si="20"/>
        <v>75</v>
      </c>
      <c r="B223" s="156"/>
      <c r="C223" s="156"/>
      <c r="D223" s="162"/>
      <c r="E223" s="109"/>
      <c r="F223" s="156"/>
      <c r="G223" s="156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86">
        <f t="shared" si="22"/>
        <v>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125">
        <f t="shared" si="20"/>
        <v>76</v>
      </c>
      <c r="B224" s="156"/>
      <c r="C224" s="156"/>
      <c r="D224" s="157"/>
      <c r="E224" s="109"/>
      <c r="F224" s="156"/>
      <c r="G224" s="156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6"/>
      <c r="S224" s="166"/>
      <c r="T224" s="86">
        <f t="shared" si="22"/>
        <v>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125">
        <f t="shared" si="20"/>
        <v>77</v>
      </c>
      <c r="B225" s="156"/>
      <c r="C225" s="156"/>
      <c r="D225" s="162"/>
      <c r="E225" s="109"/>
      <c r="F225" s="156"/>
      <c r="G225" s="156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6"/>
      <c r="T225" s="86">
        <f t="shared" si="22"/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125">
        <f t="shared" si="20"/>
        <v>78</v>
      </c>
      <c r="B226" s="156"/>
      <c r="C226" s="156"/>
      <c r="D226" s="157"/>
      <c r="E226" s="109"/>
      <c r="F226" s="156"/>
      <c r="G226" s="156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86">
        <f t="shared" si="22"/>
        <v>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86"/>
      <c r="B227" s="168" t="s">
        <v>35</v>
      </c>
      <c r="C227" s="169"/>
      <c r="D227" s="169"/>
      <c r="E227" s="169"/>
      <c r="F227" s="169"/>
      <c r="G227" s="170"/>
      <c r="H227" s="171">
        <f t="shared" ref="H227:T227" si="23">SUM(H149:H226)</f>
        <v>0</v>
      </c>
      <c r="I227" s="171">
        <f t="shared" si="23"/>
        <v>0</v>
      </c>
      <c r="J227" s="171">
        <f t="shared" si="23"/>
        <v>0</v>
      </c>
      <c r="K227" s="171">
        <f t="shared" si="23"/>
        <v>0</v>
      </c>
      <c r="L227" s="171">
        <f t="shared" si="23"/>
        <v>0</v>
      </c>
      <c r="M227" s="171">
        <f t="shared" si="23"/>
        <v>0</v>
      </c>
      <c r="N227" s="171">
        <f t="shared" si="23"/>
        <v>0</v>
      </c>
      <c r="O227" s="171">
        <f t="shared" si="23"/>
        <v>0</v>
      </c>
      <c r="P227" s="171">
        <f t="shared" si="23"/>
        <v>0</v>
      </c>
      <c r="Q227" s="171">
        <f t="shared" si="23"/>
        <v>0</v>
      </c>
      <c r="R227" s="171">
        <f t="shared" si="23"/>
        <v>0</v>
      </c>
      <c r="S227" s="171">
        <f t="shared" si="23"/>
        <v>0</v>
      </c>
      <c r="T227" s="112">
        <f t="shared" si="23"/>
        <v>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97" t="s">
        <v>357</v>
      </c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92" t="s">
        <v>2</v>
      </c>
      <c r="B232" s="292" t="s">
        <v>132</v>
      </c>
      <c r="C232" s="292" t="s">
        <v>130</v>
      </c>
      <c r="D232" s="292" t="s">
        <v>98</v>
      </c>
      <c r="E232" s="293" t="s">
        <v>131</v>
      </c>
      <c r="F232" s="294" t="s">
        <v>132</v>
      </c>
      <c r="G232" s="7"/>
      <c r="H232" s="294" t="s">
        <v>358</v>
      </c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7"/>
      <c r="T232" s="295" t="s">
        <v>35</v>
      </c>
      <c r="U232" s="296"/>
      <c r="V232" s="296"/>
      <c r="W232" s="296"/>
      <c r="X232" s="296"/>
      <c r="Y232" s="296"/>
      <c r="Z232" s="296"/>
      <c r="AA232" s="296"/>
      <c r="AB232" s="296"/>
      <c r="AC232" s="296"/>
      <c r="AD232" s="296"/>
      <c r="AE232" s="296"/>
      <c r="AF232" s="296"/>
      <c r="AG232" s="296"/>
      <c r="AH232" s="296"/>
      <c r="AI232" s="296"/>
      <c r="AJ232" s="296"/>
      <c r="AK232" s="296"/>
      <c r="AL232" s="296"/>
      <c r="AM232" s="296"/>
    </row>
    <row r="233">
      <c r="A233" s="12"/>
      <c r="B233" s="12"/>
      <c r="C233" s="12"/>
      <c r="D233" s="12"/>
      <c r="E233" s="12"/>
      <c r="F233" s="297" t="s">
        <v>67</v>
      </c>
      <c r="G233" s="297" t="s">
        <v>134</v>
      </c>
      <c r="H233" s="297" t="s">
        <v>103</v>
      </c>
      <c r="I233" s="297" t="s">
        <v>104</v>
      </c>
      <c r="J233" s="297" t="s">
        <v>105</v>
      </c>
      <c r="K233" s="297" t="s">
        <v>106</v>
      </c>
      <c r="L233" s="297" t="s">
        <v>84</v>
      </c>
      <c r="M233" s="297" t="s">
        <v>107</v>
      </c>
      <c r="N233" s="297" t="s">
        <v>108</v>
      </c>
      <c r="O233" s="297" t="s">
        <v>109</v>
      </c>
      <c r="P233" s="297" t="s">
        <v>110</v>
      </c>
      <c r="Q233" s="297" t="s">
        <v>111</v>
      </c>
      <c r="R233" s="297" t="s">
        <v>112</v>
      </c>
      <c r="S233" s="298" t="s">
        <v>113</v>
      </c>
      <c r="T233" s="12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</row>
    <row r="234">
      <c r="A234" s="299">
        <v>1.0</v>
      </c>
      <c r="B234" s="299">
        <v>2.0</v>
      </c>
      <c r="C234" s="299">
        <v>3.0</v>
      </c>
      <c r="D234" s="299">
        <v>4.0</v>
      </c>
      <c r="E234" s="299">
        <v>5.0</v>
      </c>
      <c r="F234" s="299">
        <v>6.0</v>
      </c>
      <c r="G234" s="299">
        <v>7.0</v>
      </c>
      <c r="H234" s="299">
        <v>8.0</v>
      </c>
      <c r="I234" s="299">
        <v>9.0</v>
      </c>
      <c r="J234" s="299">
        <v>10.0</v>
      </c>
      <c r="K234" s="299">
        <v>11.0</v>
      </c>
      <c r="L234" s="299">
        <v>12.0</v>
      </c>
      <c r="M234" s="299">
        <v>13.0</v>
      </c>
      <c r="N234" s="299">
        <v>14.0</v>
      </c>
      <c r="O234" s="299">
        <v>15.0</v>
      </c>
      <c r="P234" s="299">
        <v>16.0</v>
      </c>
      <c r="Q234" s="299">
        <v>17.0</v>
      </c>
      <c r="R234" s="299">
        <v>18.0</v>
      </c>
      <c r="S234" s="299">
        <v>19.0</v>
      </c>
      <c r="T234" s="299">
        <v>20.0</v>
      </c>
      <c r="U234" s="296"/>
      <c r="V234" s="296"/>
      <c r="W234" s="296"/>
      <c r="X234" s="296"/>
      <c r="Y234" s="296"/>
      <c r="Z234" s="296"/>
      <c r="AA234" s="296"/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</row>
    <row r="235">
      <c r="A235" s="90">
        <v>1.0</v>
      </c>
      <c r="B235" s="300" t="s">
        <v>2036</v>
      </c>
      <c r="C235" s="300" t="s">
        <v>144</v>
      </c>
      <c r="D235" s="301">
        <v>37776.0</v>
      </c>
      <c r="E235" s="302" t="str">
        <f t="shared" ref="E235:E265" si="24">DATEDIF(D235,DATE(YEAR(TODAY())-1,12,31),"y") &amp; "tahun" &amp; DATEDIF(D235, today(), "ym") &amp; "bulan"</f>
        <v>22tahun0bulan</v>
      </c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>
        <f t="shared" ref="T235:T281" si="25">SUM(H235:S235)</f>
        <v>0</v>
      </c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  <c r="AH235" s="304"/>
      <c r="AI235" s="304"/>
      <c r="AJ235" s="304"/>
      <c r="AK235" s="304"/>
      <c r="AL235" s="304"/>
      <c r="AM235" s="304"/>
    </row>
    <row r="236">
      <c r="A236" s="90">
        <f t="shared" ref="A236:A281" si="26">A235+1</f>
        <v>2</v>
      </c>
      <c r="B236" s="300" t="s">
        <v>2037</v>
      </c>
      <c r="C236" s="300" t="s">
        <v>709</v>
      </c>
      <c r="D236" s="301">
        <v>38757.0</v>
      </c>
      <c r="E236" s="302" t="str">
        <f t="shared" si="24"/>
        <v>19tahun4bulan</v>
      </c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>
        <f t="shared" si="25"/>
        <v>0</v>
      </c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  <c r="AH236" s="304"/>
      <c r="AI236" s="304"/>
      <c r="AJ236" s="304"/>
      <c r="AK236" s="304"/>
      <c r="AL236" s="304"/>
      <c r="AM236" s="304"/>
    </row>
    <row r="237">
      <c r="A237" s="90">
        <f t="shared" si="26"/>
        <v>3</v>
      </c>
      <c r="B237" s="20" t="s">
        <v>2038</v>
      </c>
      <c r="C237" s="20" t="s">
        <v>144</v>
      </c>
      <c r="D237" s="181">
        <v>39424.0</v>
      </c>
      <c r="E237" s="302" t="str">
        <f t="shared" si="24"/>
        <v>18tahun6bulan</v>
      </c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86">
        <f t="shared" si="25"/>
        <v>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90">
        <f t="shared" si="26"/>
        <v>4</v>
      </c>
      <c r="B238" s="20" t="s">
        <v>2039</v>
      </c>
      <c r="C238" s="20" t="s">
        <v>709</v>
      </c>
      <c r="D238" s="180">
        <v>39794.0</v>
      </c>
      <c r="E238" s="302" t="str">
        <f t="shared" si="24"/>
        <v>17tahun5bulan</v>
      </c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86">
        <f t="shared" si="25"/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90">
        <f t="shared" si="26"/>
        <v>5</v>
      </c>
      <c r="B239" s="20" t="s">
        <v>2040</v>
      </c>
      <c r="C239" s="20" t="s">
        <v>709</v>
      </c>
      <c r="D239" s="181">
        <v>39473.0</v>
      </c>
      <c r="E239" s="302" t="str">
        <f t="shared" si="24"/>
        <v>17tahun4bulan</v>
      </c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86">
        <f t="shared" si="25"/>
        <v>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90">
        <f t="shared" si="26"/>
        <v>6</v>
      </c>
      <c r="B240" s="20" t="s">
        <v>2041</v>
      </c>
      <c r="C240" s="20" t="s">
        <v>709</v>
      </c>
      <c r="D240" s="181">
        <v>39880.0</v>
      </c>
      <c r="E240" s="302" t="str">
        <f t="shared" si="24"/>
        <v>16tahun3bulan</v>
      </c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86">
        <f t="shared" si="25"/>
        <v>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90">
        <f t="shared" si="26"/>
        <v>7</v>
      </c>
      <c r="B241" s="90" t="s">
        <v>2042</v>
      </c>
      <c r="C241" s="90" t="s">
        <v>144</v>
      </c>
      <c r="D241" s="179">
        <v>39506.0</v>
      </c>
      <c r="E241" s="109" t="str">
        <f t="shared" si="24"/>
        <v>17tahun3bulan</v>
      </c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86">
        <f t="shared" si="25"/>
        <v>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90">
        <f t="shared" si="26"/>
        <v>8</v>
      </c>
      <c r="B242" s="90" t="s">
        <v>2043</v>
      </c>
      <c r="C242" s="90" t="s">
        <v>144</v>
      </c>
      <c r="D242" s="179">
        <v>40114.0</v>
      </c>
      <c r="E242" s="109" t="str">
        <f t="shared" si="24"/>
        <v>16tahun7bulan</v>
      </c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86">
        <f t="shared" si="25"/>
        <v>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90">
        <f t="shared" si="26"/>
        <v>9</v>
      </c>
      <c r="B243" s="90" t="s">
        <v>2044</v>
      </c>
      <c r="C243" s="90" t="s">
        <v>709</v>
      </c>
      <c r="D243" s="179">
        <v>39719.0</v>
      </c>
      <c r="E243" s="109" t="str">
        <f t="shared" si="24"/>
        <v>17tahun8bulan</v>
      </c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86">
        <f t="shared" si="25"/>
        <v>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90">
        <f t="shared" si="26"/>
        <v>10</v>
      </c>
      <c r="B244" s="90" t="s">
        <v>2045</v>
      </c>
      <c r="C244" s="90" t="s">
        <v>144</v>
      </c>
      <c r="D244" s="178">
        <v>39120.0</v>
      </c>
      <c r="E244" s="109" t="str">
        <f t="shared" si="24"/>
        <v>18tahun4bulan</v>
      </c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86">
        <f t="shared" si="25"/>
        <v>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90">
        <f t="shared" si="26"/>
        <v>11</v>
      </c>
      <c r="B245" s="90" t="s">
        <v>2046</v>
      </c>
      <c r="C245" s="90" t="s">
        <v>144</v>
      </c>
      <c r="D245" s="179">
        <v>39265.0</v>
      </c>
      <c r="E245" s="109" t="str">
        <f t="shared" si="24"/>
        <v>18tahun11bulan</v>
      </c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86">
        <f t="shared" si="25"/>
        <v>0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90">
        <f t="shared" si="26"/>
        <v>12</v>
      </c>
      <c r="B246" s="90" t="s">
        <v>2047</v>
      </c>
      <c r="C246" s="90" t="s">
        <v>144</v>
      </c>
      <c r="D246" s="179">
        <v>38302.0</v>
      </c>
      <c r="E246" s="109" t="str">
        <f t="shared" si="24"/>
        <v>21tahun6bulan</v>
      </c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86">
        <f t="shared" si="25"/>
        <v>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90">
        <f t="shared" si="26"/>
        <v>13</v>
      </c>
      <c r="B247" s="90" t="s">
        <v>2048</v>
      </c>
      <c r="C247" s="90" t="s">
        <v>144</v>
      </c>
      <c r="D247" s="179">
        <v>38217.0</v>
      </c>
      <c r="E247" s="109" t="str">
        <f t="shared" si="24"/>
        <v>21tahun9bulan</v>
      </c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86">
        <f t="shared" si="25"/>
        <v>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90">
        <f t="shared" si="26"/>
        <v>14</v>
      </c>
      <c r="B248" s="90" t="s">
        <v>2049</v>
      </c>
      <c r="C248" s="90" t="s">
        <v>144</v>
      </c>
      <c r="D248" s="179">
        <v>36655.0</v>
      </c>
      <c r="E248" s="109" t="str">
        <f t="shared" si="24"/>
        <v>25tahun1bulan</v>
      </c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86">
        <f t="shared" si="25"/>
        <v>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90">
        <f t="shared" si="26"/>
        <v>15</v>
      </c>
      <c r="B249" s="90" t="s">
        <v>2050</v>
      </c>
      <c r="C249" s="90" t="s">
        <v>144</v>
      </c>
      <c r="D249" s="178">
        <v>37952.0</v>
      </c>
      <c r="E249" s="109" t="str">
        <f t="shared" si="24"/>
        <v>22tahun6bulan</v>
      </c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86">
        <f t="shared" si="25"/>
        <v>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90">
        <f t="shared" si="26"/>
        <v>16</v>
      </c>
      <c r="B250" s="90" t="s">
        <v>2051</v>
      </c>
      <c r="C250" s="90" t="s">
        <v>144</v>
      </c>
      <c r="D250" s="179">
        <v>38898.0</v>
      </c>
      <c r="E250" s="109" t="str">
        <f t="shared" si="24"/>
        <v>19tahun11bulan</v>
      </c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86">
        <f t="shared" si="25"/>
        <v>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90">
        <f t="shared" si="26"/>
        <v>17</v>
      </c>
      <c r="B251" s="90" t="s">
        <v>2052</v>
      </c>
      <c r="C251" s="90" t="s">
        <v>709</v>
      </c>
      <c r="D251" s="178">
        <v>38273.0</v>
      </c>
      <c r="E251" s="109" t="str">
        <f t="shared" si="24"/>
        <v>21tahun7bulan</v>
      </c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86">
        <f t="shared" si="25"/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90">
        <f t="shared" si="26"/>
        <v>18</v>
      </c>
      <c r="B252" s="90" t="s">
        <v>2053</v>
      </c>
      <c r="C252" s="90" t="s">
        <v>144</v>
      </c>
      <c r="D252" s="179">
        <v>38412.0</v>
      </c>
      <c r="E252" s="109" t="str">
        <f t="shared" si="24"/>
        <v>20tahun3bulan</v>
      </c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86">
        <f t="shared" si="25"/>
        <v>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90">
        <f t="shared" si="26"/>
        <v>19</v>
      </c>
      <c r="B253" s="90" t="s">
        <v>2054</v>
      </c>
      <c r="C253" s="90" t="s">
        <v>709</v>
      </c>
      <c r="D253" s="179">
        <v>35352.0</v>
      </c>
      <c r="E253" s="109" t="str">
        <f t="shared" si="24"/>
        <v>29tahun7bulan</v>
      </c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86">
        <f t="shared" si="25"/>
        <v>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90">
        <f t="shared" si="26"/>
        <v>20</v>
      </c>
      <c r="B254" s="90" t="s">
        <v>2055</v>
      </c>
      <c r="C254" s="90" t="s">
        <v>709</v>
      </c>
      <c r="D254" s="179">
        <v>36960.0</v>
      </c>
      <c r="E254" s="109" t="str">
        <f t="shared" si="24"/>
        <v>24tahun3bulan</v>
      </c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86">
        <f t="shared" si="25"/>
        <v>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90">
        <f t="shared" si="26"/>
        <v>21</v>
      </c>
      <c r="B255" s="90" t="s">
        <v>2056</v>
      </c>
      <c r="C255" s="90" t="s">
        <v>144</v>
      </c>
      <c r="D255" s="179">
        <v>38528.0</v>
      </c>
      <c r="E255" s="109" t="str">
        <f t="shared" si="24"/>
        <v>20tahun11bulan</v>
      </c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86">
        <f t="shared" si="25"/>
        <v>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90">
        <f t="shared" si="26"/>
        <v>22</v>
      </c>
      <c r="B256" s="90" t="s">
        <v>2057</v>
      </c>
      <c r="C256" s="90" t="s">
        <v>144</v>
      </c>
      <c r="D256" s="179">
        <v>37281.0</v>
      </c>
      <c r="E256" s="109" t="str">
        <f t="shared" si="24"/>
        <v>23tahun4bulan</v>
      </c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86">
        <f t="shared" si="25"/>
        <v>0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90">
        <f t="shared" si="26"/>
        <v>23</v>
      </c>
      <c r="B257" s="90" t="s">
        <v>2058</v>
      </c>
      <c r="C257" s="90" t="s">
        <v>709</v>
      </c>
      <c r="D257" s="179">
        <v>38793.0</v>
      </c>
      <c r="E257" s="109" t="str">
        <f t="shared" si="24"/>
        <v>19tahun2bulan</v>
      </c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86">
        <f t="shared" si="25"/>
        <v>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90">
        <f t="shared" si="26"/>
        <v>24</v>
      </c>
      <c r="B258" s="90" t="s">
        <v>2059</v>
      </c>
      <c r="C258" s="90" t="s">
        <v>709</v>
      </c>
      <c r="D258" s="179">
        <v>35908.0</v>
      </c>
      <c r="E258" s="109" t="str">
        <f t="shared" si="24"/>
        <v>27tahun1bulan</v>
      </c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86">
        <f t="shared" si="25"/>
        <v>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90">
        <f t="shared" si="26"/>
        <v>25</v>
      </c>
      <c r="B259" s="90" t="s">
        <v>2060</v>
      </c>
      <c r="C259" s="90" t="s">
        <v>144</v>
      </c>
      <c r="D259" s="179">
        <v>38549.0</v>
      </c>
      <c r="E259" s="109" t="str">
        <f t="shared" si="24"/>
        <v>20tahun10bulan</v>
      </c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86">
        <f t="shared" si="25"/>
        <v>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90">
        <f t="shared" si="26"/>
        <v>26</v>
      </c>
      <c r="B260" s="90" t="s">
        <v>2061</v>
      </c>
      <c r="C260" s="90" t="s">
        <v>144</v>
      </c>
      <c r="D260" s="179">
        <v>37747.0</v>
      </c>
      <c r="E260" s="109" t="str">
        <f t="shared" si="24"/>
        <v>22tahun1bulan</v>
      </c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86">
        <f t="shared" si="25"/>
        <v>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90">
        <f t="shared" si="26"/>
        <v>27</v>
      </c>
      <c r="B261" s="90" t="s">
        <v>2062</v>
      </c>
      <c r="C261" s="90" t="s">
        <v>144</v>
      </c>
      <c r="D261" s="178">
        <v>37225.0</v>
      </c>
      <c r="E261" s="109" t="str">
        <f t="shared" si="24"/>
        <v>24tahun6bulan</v>
      </c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86">
        <f t="shared" si="25"/>
        <v>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90">
        <f t="shared" si="26"/>
        <v>28</v>
      </c>
      <c r="B262" s="20" t="s">
        <v>2063</v>
      </c>
      <c r="C262" s="90" t="s">
        <v>144</v>
      </c>
      <c r="D262" s="180">
        <v>37801.0</v>
      </c>
      <c r="E262" s="109" t="str">
        <f t="shared" si="24"/>
        <v>22tahun11bulan</v>
      </c>
      <c r="F262" s="20"/>
      <c r="G262" s="2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86">
        <f t="shared" si="25"/>
        <v>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90">
        <f t="shared" si="26"/>
        <v>29</v>
      </c>
      <c r="B263" s="20" t="s">
        <v>2064</v>
      </c>
      <c r="C263" s="90" t="s">
        <v>144</v>
      </c>
      <c r="D263" s="181">
        <v>36845.0</v>
      </c>
      <c r="E263" s="109" t="str">
        <f t="shared" si="24"/>
        <v>25tahun6bulan</v>
      </c>
      <c r="F263" s="20"/>
      <c r="G263" s="2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86">
        <f t="shared" si="25"/>
        <v>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90">
        <f t="shared" si="26"/>
        <v>30</v>
      </c>
      <c r="B264" s="20" t="s">
        <v>2065</v>
      </c>
      <c r="C264" s="20" t="s">
        <v>709</v>
      </c>
      <c r="D264" s="181">
        <v>38104.0</v>
      </c>
      <c r="E264" s="109" t="str">
        <f t="shared" si="24"/>
        <v>21tahun1bulan</v>
      </c>
      <c r="F264" s="20"/>
      <c r="G264" s="2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86">
        <f t="shared" si="25"/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90">
        <f t="shared" si="26"/>
        <v>31</v>
      </c>
      <c r="B265" s="20" t="s">
        <v>2066</v>
      </c>
      <c r="C265" s="20" t="s">
        <v>709</v>
      </c>
      <c r="D265" s="181">
        <v>36560.0</v>
      </c>
      <c r="E265" s="109" t="str">
        <f t="shared" si="24"/>
        <v>25tahun4bulan</v>
      </c>
      <c r="F265" s="20"/>
      <c r="G265" s="2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86">
        <f t="shared" si="25"/>
        <v>0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90">
        <f t="shared" si="26"/>
        <v>32</v>
      </c>
      <c r="B266" s="20"/>
      <c r="C266" s="20"/>
      <c r="D266" s="181"/>
      <c r="E266" s="109"/>
      <c r="F266" s="20"/>
      <c r="G266" s="2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86">
        <f t="shared" si="25"/>
        <v>0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90">
        <f t="shared" si="26"/>
        <v>33</v>
      </c>
      <c r="B267" s="20"/>
      <c r="C267" s="20"/>
      <c r="D267" s="181"/>
      <c r="E267" s="109"/>
      <c r="F267" s="20"/>
      <c r="G267" s="2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86">
        <f t="shared" si="25"/>
        <v>0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90">
        <f t="shared" si="26"/>
        <v>34</v>
      </c>
      <c r="B268" s="20"/>
      <c r="C268" s="20"/>
      <c r="D268" s="181"/>
      <c r="E268" s="109"/>
      <c r="F268" s="20"/>
      <c r="G268" s="2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86">
        <f t="shared" si="25"/>
        <v>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90">
        <f t="shared" si="26"/>
        <v>35</v>
      </c>
      <c r="B269" s="20"/>
      <c r="C269" s="20"/>
      <c r="D269" s="181"/>
      <c r="E269" s="109"/>
      <c r="F269" s="20"/>
      <c r="G269" s="2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86">
        <f t="shared" si="25"/>
        <v>0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90">
        <f t="shared" si="26"/>
        <v>36</v>
      </c>
      <c r="B270" s="20"/>
      <c r="C270" s="20"/>
      <c r="D270" s="181"/>
      <c r="E270" s="109"/>
      <c r="F270" s="20"/>
      <c r="G270" s="2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86">
        <f t="shared" si="25"/>
        <v>0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90">
        <f t="shared" si="26"/>
        <v>37</v>
      </c>
      <c r="B271" s="20"/>
      <c r="C271" s="20"/>
      <c r="D271" s="180"/>
      <c r="E271" s="109"/>
      <c r="F271" s="20"/>
      <c r="G271" s="2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86">
        <f t="shared" si="25"/>
        <v>0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90">
        <f t="shared" si="26"/>
        <v>38</v>
      </c>
      <c r="B272" s="20"/>
      <c r="C272" s="20"/>
      <c r="D272" s="181"/>
      <c r="E272" s="109"/>
      <c r="F272" s="20"/>
      <c r="G272" s="2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86">
        <f t="shared" si="25"/>
        <v>0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90">
        <f t="shared" si="26"/>
        <v>39</v>
      </c>
      <c r="B273" s="20"/>
      <c r="C273" s="20"/>
      <c r="D273" s="181"/>
      <c r="E273" s="109"/>
      <c r="F273" s="20"/>
      <c r="G273" s="2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86">
        <f t="shared" si="25"/>
        <v>0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90">
        <f t="shared" si="26"/>
        <v>40</v>
      </c>
      <c r="B274" s="20"/>
      <c r="C274" s="20"/>
      <c r="D274" s="181"/>
      <c r="E274" s="109"/>
      <c r="F274" s="20"/>
      <c r="G274" s="2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86">
        <f t="shared" si="25"/>
        <v>0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90">
        <f t="shared" si="26"/>
        <v>41</v>
      </c>
      <c r="B275" s="90"/>
      <c r="C275" s="90"/>
      <c r="D275" s="179"/>
      <c r="E275" s="10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86">
        <f t="shared" si="25"/>
        <v>0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90">
        <f t="shared" si="26"/>
        <v>42</v>
      </c>
      <c r="B276" s="90"/>
      <c r="C276" s="90"/>
      <c r="D276" s="179"/>
      <c r="E276" s="10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86">
        <f t="shared" si="25"/>
        <v>0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90">
        <f t="shared" si="26"/>
        <v>43</v>
      </c>
      <c r="B277" s="90"/>
      <c r="C277" s="90"/>
      <c r="D277" s="179"/>
      <c r="E277" s="10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86">
        <f t="shared" si="25"/>
        <v>0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90">
        <f t="shared" si="26"/>
        <v>44</v>
      </c>
      <c r="B278" s="90"/>
      <c r="C278" s="90"/>
      <c r="D278" s="179"/>
      <c r="E278" s="10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86">
        <f t="shared" si="25"/>
        <v>0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90">
        <f t="shared" si="26"/>
        <v>45</v>
      </c>
      <c r="B279" s="90"/>
      <c r="C279" s="90"/>
      <c r="D279" s="178"/>
      <c r="E279" s="10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86">
        <f t="shared" si="25"/>
        <v>0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90">
        <f t="shared" si="26"/>
        <v>46</v>
      </c>
      <c r="B280" s="90"/>
      <c r="C280" s="90"/>
      <c r="D280" s="178"/>
      <c r="E280" s="10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86">
        <f t="shared" si="25"/>
        <v>0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90">
        <f t="shared" si="26"/>
        <v>47</v>
      </c>
      <c r="B281" s="90"/>
      <c r="C281" s="90"/>
      <c r="D281" s="179"/>
      <c r="E281" s="10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86">
        <f t="shared" si="25"/>
        <v>0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90"/>
      <c r="B282" s="168" t="s">
        <v>35</v>
      </c>
      <c r="C282" s="26"/>
      <c r="D282" s="26"/>
      <c r="E282" s="26"/>
      <c r="F282" s="26"/>
      <c r="G282" s="7"/>
      <c r="H282" s="112">
        <f t="shared" ref="H282:T282" si="27">SUM(H235:H281)</f>
        <v>0</v>
      </c>
      <c r="I282" s="112">
        <f t="shared" si="27"/>
        <v>0</v>
      </c>
      <c r="J282" s="112">
        <f t="shared" si="27"/>
        <v>0</v>
      </c>
      <c r="K282" s="112">
        <f t="shared" si="27"/>
        <v>0</v>
      </c>
      <c r="L282" s="112">
        <f t="shared" si="27"/>
        <v>0</v>
      </c>
      <c r="M282" s="112">
        <f t="shared" si="27"/>
        <v>0</v>
      </c>
      <c r="N282" s="112">
        <f t="shared" si="27"/>
        <v>0</v>
      </c>
      <c r="O282" s="112">
        <f t="shared" si="27"/>
        <v>0</v>
      </c>
      <c r="P282" s="112">
        <f t="shared" si="27"/>
        <v>0</v>
      </c>
      <c r="Q282" s="112">
        <f t="shared" si="27"/>
        <v>0</v>
      </c>
      <c r="R282" s="112">
        <f t="shared" si="27"/>
        <v>0</v>
      </c>
      <c r="S282" s="112">
        <f t="shared" si="27"/>
        <v>0</v>
      </c>
      <c r="T282" s="112">
        <f t="shared" si="27"/>
        <v>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30"/>
      <c r="B283" s="2"/>
      <c r="C283" s="2"/>
      <c r="D283" s="2"/>
      <c r="E283" s="14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30"/>
      <c r="B284" s="2"/>
      <c r="C284" s="2"/>
      <c r="D284" s="2"/>
      <c r="E284" s="14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30"/>
      <c r="B285" s="2"/>
      <c r="C285" s="2"/>
      <c r="D285" s="2"/>
      <c r="E285" s="14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97" t="s">
        <v>523</v>
      </c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50"/>
      <c r="T286" s="50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305" t="s">
        <v>2</v>
      </c>
      <c r="B287" s="305" t="s">
        <v>132</v>
      </c>
      <c r="C287" s="305" t="s">
        <v>130</v>
      </c>
      <c r="D287" s="305" t="s">
        <v>98</v>
      </c>
      <c r="E287" s="306" t="s">
        <v>131</v>
      </c>
      <c r="F287" s="307" t="s">
        <v>132</v>
      </c>
      <c r="G287" s="7"/>
      <c r="H287" s="307" t="s">
        <v>524</v>
      </c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7"/>
      <c r="T287" s="308" t="s">
        <v>35</v>
      </c>
      <c r="U287" s="309"/>
      <c r="V287" s="309"/>
      <c r="W287" s="309"/>
      <c r="X287" s="309"/>
      <c r="Y287" s="309"/>
      <c r="Z287" s="309"/>
      <c r="AA287" s="309"/>
      <c r="AB287" s="309"/>
      <c r="AC287" s="309"/>
      <c r="AD287" s="309"/>
      <c r="AE287" s="309"/>
      <c r="AF287" s="309"/>
      <c r="AG287" s="309"/>
      <c r="AH287" s="309"/>
      <c r="AI287" s="309"/>
      <c r="AJ287" s="309"/>
      <c r="AK287" s="309"/>
      <c r="AL287" s="309"/>
      <c r="AM287" s="309"/>
    </row>
    <row r="288">
      <c r="A288" s="12"/>
      <c r="B288" s="12"/>
      <c r="C288" s="12"/>
      <c r="D288" s="12"/>
      <c r="E288" s="12"/>
      <c r="F288" s="310" t="s">
        <v>67</v>
      </c>
      <c r="G288" s="310" t="s">
        <v>134</v>
      </c>
      <c r="H288" s="310" t="s">
        <v>103</v>
      </c>
      <c r="I288" s="310" t="s">
        <v>104</v>
      </c>
      <c r="J288" s="310" t="s">
        <v>105</v>
      </c>
      <c r="K288" s="310" t="s">
        <v>106</v>
      </c>
      <c r="L288" s="310" t="s">
        <v>84</v>
      </c>
      <c r="M288" s="310" t="s">
        <v>107</v>
      </c>
      <c r="N288" s="310" t="s">
        <v>108</v>
      </c>
      <c r="O288" s="310" t="s">
        <v>109</v>
      </c>
      <c r="P288" s="310" t="s">
        <v>110</v>
      </c>
      <c r="Q288" s="310" t="s">
        <v>111</v>
      </c>
      <c r="R288" s="310" t="s">
        <v>112</v>
      </c>
      <c r="S288" s="311" t="s">
        <v>113</v>
      </c>
      <c r="T288" s="12"/>
      <c r="U288" s="309"/>
      <c r="V288" s="309"/>
      <c r="W288" s="309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  <c r="AH288" s="309"/>
      <c r="AI288" s="309"/>
      <c r="AJ288" s="309"/>
      <c r="AK288" s="309"/>
      <c r="AL288" s="309"/>
      <c r="AM288" s="309"/>
    </row>
    <row r="289">
      <c r="A289" s="312">
        <v>1.0</v>
      </c>
      <c r="B289" s="312">
        <v>2.0</v>
      </c>
      <c r="C289" s="312">
        <v>3.0</v>
      </c>
      <c r="D289" s="312">
        <v>4.0</v>
      </c>
      <c r="E289" s="312"/>
      <c r="F289" s="312">
        <v>5.0</v>
      </c>
      <c r="G289" s="312">
        <v>6.0</v>
      </c>
      <c r="H289" s="312">
        <v>7.0</v>
      </c>
      <c r="I289" s="312">
        <v>8.0</v>
      </c>
      <c r="J289" s="312">
        <v>9.0</v>
      </c>
      <c r="K289" s="312">
        <v>10.0</v>
      </c>
      <c r="L289" s="312">
        <v>11.0</v>
      </c>
      <c r="M289" s="312">
        <v>12.0</v>
      </c>
      <c r="N289" s="312">
        <v>13.0</v>
      </c>
      <c r="O289" s="312">
        <v>14.0</v>
      </c>
      <c r="P289" s="312">
        <v>15.0</v>
      </c>
      <c r="Q289" s="312">
        <v>16.0</v>
      </c>
      <c r="R289" s="312">
        <v>17.0</v>
      </c>
      <c r="S289" s="312">
        <v>18.0</v>
      </c>
      <c r="T289" s="313"/>
      <c r="U289" s="309"/>
      <c r="V289" s="309"/>
      <c r="W289" s="309"/>
      <c r="X289" s="309"/>
      <c r="Y289" s="309"/>
      <c r="Z289" s="309"/>
      <c r="AA289" s="309"/>
      <c r="AB289" s="309"/>
      <c r="AC289" s="309"/>
      <c r="AD289" s="309"/>
      <c r="AE289" s="309"/>
      <c r="AF289" s="309"/>
      <c r="AG289" s="309"/>
      <c r="AH289" s="309"/>
      <c r="AI289" s="309"/>
      <c r="AJ289" s="309"/>
      <c r="AK289" s="309"/>
      <c r="AL289" s="309"/>
      <c r="AM289" s="309"/>
    </row>
    <row r="290">
      <c r="A290" s="90">
        <v>1.0</v>
      </c>
      <c r="B290" s="90" t="s">
        <v>2067</v>
      </c>
      <c r="C290" s="90" t="s">
        <v>709</v>
      </c>
      <c r="D290" s="179">
        <v>28978.0</v>
      </c>
      <c r="E290" s="109" t="str">
        <f t="shared" ref="E290:E402" si="28">DATEDIF(D290,DATE(YEAR(TODAY())-1,12,31),"y") &amp; "tahun" &amp; DATEDIF(D290, today(), "ym") &amp; "bulan"</f>
        <v>46tahun1bulan</v>
      </c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>
        <f t="shared" ref="T290:T315" si="29">SUM(H290:S290)</f>
        <v>0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90">
        <f>A290+1</f>
        <v>2</v>
      </c>
      <c r="B291" s="90" t="s">
        <v>2068</v>
      </c>
      <c r="C291" s="123" t="s">
        <v>144</v>
      </c>
      <c r="D291" s="179">
        <v>29299.0</v>
      </c>
      <c r="E291" s="109" t="str">
        <f t="shared" si="28"/>
        <v>45tahun2bulan</v>
      </c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>
        <f t="shared" si="29"/>
        <v>0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90">
        <v>3.0</v>
      </c>
      <c r="B292" s="90" t="s">
        <v>2069</v>
      </c>
      <c r="C292" s="90" t="s">
        <v>709</v>
      </c>
      <c r="D292" s="179">
        <v>29040.0</v>
      </c>
      <c r="E292" s="109" t="str">
        <f t="shared" si="28"/>
        <v>46tahun11bulan</v>
      </c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>
        <f t="shared" si="29"/>
        <v>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90">
        <f>A292+1</f>
        <v>4</v>
      </c>
      <c r="B293" s="90" t="s">
        <v>2014</v>
      </c>
      <c r="C293" s="90" t="s">
        <v>144</v>
      </c>
      <c r="D293" s="178">
        <v>28075.0</v>
      </c>
      <c r="E293" s="109" t="str">
        <f t="shared" si="28"/>
        <v>49tahun6bulan</v>
      </c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>
        <f t="shared" si="29"/>
        <v>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90">
        <v>5.0</v>
      </c>
      <c r="B294" s="90" t="s">
        <v>1992</v>
      </c>
      <c r="C294" s="90" t="s">
        <v>709</v>
      </c>
      <c r="D294" s="179">
        <v>29825.0</v>
      </c>
      <c r="E294" s="109" t="str">
        <f t="shared" si="28"/>
        <v>44tahun9bulan</v>
      </c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>
        <f t="shared" si="29"/>
        <v>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90">
        <f t="shared" ref="A295:A402" si="30">A294+1</f>
        <v>6</v>
      </c>
      <c r="B295" s="90" t="s">
        <v>1991</v>
      </c>
      <c r="C295" s="90" t="s">
        <v>144</v>
      </c>
      <c r="D295" s="179">
        <v>26047.0</v>
      </c>
      <c r="E295" s="109" t="str">
        <f t="shared" si="28"/>
        <v>54tahun1bulan</v>
      </c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>
        <f t="shared" si="29"/>
        <v>0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90">
        <f t="shared" si="30"/>
        <v>7</v>
      </c>
      <c r="B296" s="90" t="s">
        <v>2070</v>
      </c>
      <c r="C296" s="90" t="s">
        <v>709</v>
      </c>
      <c r="D296" s="179">
        <v>27073.0</v>
      </c>
      <c r="E296" s="109" t="str">
        <f t="shared" si="28"/>
        <v>51tahun3bulan</v>
      </c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>
        <f t="shared" si="29"/>
        <v>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90">
        <f t="shared" si="30"/>
        <v>8</v>
      </c>
      <c r="B297" s="90" t="s">
        <v>2071</v>
      </c>
      <c r="C297" s="90" t="s">
        <v>144</v>
      </c>
      <c r="D297" s="179">
        <v>29444.0</v>
      </c>
      <c r="E297" s="109" t="str">
        <f t="shared" si="28"/>
        <v>45tahun9bulan</v>
      </c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>
        <f t="shared" si="29"/>
        <v>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90">
        <f t="shared" si="30"/>
        <v>9</v>
      </c>
      <c r="B298" s="90" t="s">
        <v>1774</v>
      </c>
      <c r="C298" s="90" t="s">
        <v>709</v>
      </c>
      <c r="D298" s="179">
        <v>35822.0</v>
      </c>
      <c r="E298" s="109" t="str">
        <f t="shared" si="28"/>
        <v>27tahun4bulan</v>
      </c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>
        <f t="shared" si="29"/>
        <v>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90">
        <f t="shared" si="30"/>
        <v>10</v>
      </c>
      <c r="B299" s="90" t="s">
        <v>2072</v>
      </c>
      <c r="C299" s="90" t="s">
        <v>144</v>
      </c>
      <c r="D299" s="178">
        <v>36463.0</v>
      </c>
      <c r="E299" s="109" t="str">
        <f t="shared" si="28"/>
        <v>26tahun7bulan</v>
      </c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>
        <f t="shared" si="29"/>
        <v>0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90">
        <f t="shared" si="30"/>
        <v>11</v>
      </c>
      <c r="B300" s="90" t="s">
        <v>2017</v>
      </c>
      <c r="C300" s="90" t="s">
        <v>709</v>
      </c>
      <c r="D300" s="179">
        <v>28801.0</v>
      </c>
      <c r="E300" s="109" t="str">
        <f t="shared" si="28"/>
        <v>47tahun7bulan</v>
      </c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>
        <f t="shared" si="29"/>
        <v>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90">
        <f t="shared" si="30"/>
        <v>12</v>
      </c>
      <c r="B301" s="90" t="s">
        <v>2073</v>
      </c>
      <c r="C301" s="90" t="s">
        <v>144</v>
      </c>
      <c r="D301" s="178">
        <v>31337.0</v>
      </c>
      <c r="E301" s="109" t="str">
        <f t="shared" si="28"/>
        <v>40tahun7bulan</v>
      </c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>
        <f t="shared" si="29"/>
        <v>0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90">
        <f t="shared" si="30"/>
        <v>13</v>
      </c>
      <c r="B302" s="90" t="s">
        <v>1984</v>
      </c>
      <c r="C302" s="90" t="s">
        <v>709</v>
      </c>
      <c r="D302" s="178">
        <v>29139.0</v>
      </c>
      <c r="E302" s="109" t="str">
        <f t="shared" si="28"/>
        <v>46tahun7bulan</v>
      </c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>
        <f t="shared" si="29"/>
        <v>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90">
        <f t="shared" si="30"/>
        <v>14</v>
      </c>
      <c r="B303" s="90" t="s">
        <v>2074</v>
      </c>
      <c r="C303" s="90" t="s">
        <v>144</v>
      </c>
      <c r="D303" s="179">
        <v>29464.0</v>
      </c>
      <c r="E303" s="109" t="str">
        <f t="shared" si="28"/>
        <v>45tahun9bulan</v>
      </c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>
        <f t="shared" si="29"/>
        <v>0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90">
        <f t="shared" si="30"/>
        <v>15</v>
      </c>
      <c r="B304" s="90" t="s">
        <v>2075</v>
      </c>
      <c r="C304" s="90" t="s">
        <v>144</v>
      </c>
      <c r="D304" s="179">
        <v>24277.0</v>
      </c>
      <c r="E304" s="109" t="str">
        <f t="shared" si="28"/>
        <v>59tahun11bulan</v>
      </c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>
        <f t="shared" si="29"/>
        <v>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90">
        <f t="shared" si="30"/>
        <v>16</v>
      </c>
      <c r="B305" s="90" t="s">
        <v>2076</v>
      </c>
      <c r="C305" s="90" t="s">
        <v>709</v>
      </c>
      <c r="D305" s="179">
        <v>33863.0</v>
      </c>
      <c r="E305" s="109" t="str">
        <f t="shared" si="28"/>
        <v>33tahun8bulan</v>
      </c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>
        <f t="shared" si="29"/>
        <v>0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90">
        <f t="shared" si="30"/>
        <v>17</v>
      </c>
      <c r="B306" s="90" t="s">
        <v>2077</v>
      </c>
      <c r="C306" s="90" t="s">
        <v>144</v>
      </c>
      <c r="D306" s="179">
        <v>34277.0</v>
      </c>
      <c r="E306" s="109" t="str">
        <f t="shared" si="28"/>
        <v>32tahun7bulan</v>
      </c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>
        <f t="shared" si="29"/>
        <v>0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90">
        <f t="shared" si="30"/>
        <v>18</v>
      </c>
      <c r="B307" s="90" t="s">
        <v>1898</v>
      </c>
      <c r="C307" s="90" t="s">
        <v>709</v>
      </c>
      <c r="D307" s="179">
        <v>31824.0</v>
      </c>
      <c r="E307" s="109" t="str">
        <f t="shared" si="28"/>
        <v>38tahun3bulan</v>
      </c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>
        <f t="shared" si="29"/>
        <v>0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90">
        <f t="shared" si="30"/>
        <v>19</v>
      </c>
      <c r="B308" s="90" t="s">
        <v>2078</v>
      </c>
      <c r="C308" s="90" t="s">
        <v>144</v>
      </c>
      <c r="D308" s="179">
        <v>33433.0</v>
      </c>
      <c r="E308" s="109" t="str">
        <f t="shared" si="28"/>
        <v>34tahun10bulan</v>
      </c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>
        <f t="shared" si="29"/>
        <v>0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90">
        <f t="shared" si="30"/>
        <v>20</v>
      </c>
      <c r="B309" s="90" t="s">
        <v>1782</v>
      </c>
      <c r="C309" s="90" t="s">
        <v>709</v>
      </c>
      <c r="D309" s="179">
        <v>32885.0</v>
      </c>
      <c r="E309" s="109" t="str">
        <f t="shared" si="28"/>
        <v>35tahun4bulan</v>
      </c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>
        <f t="shared" si="29"/>
        <v>0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90">
        <f t="shared" si="30"/>
        <v>21</v>
      </c>
      <c r="B310" s="90" t="s">
        <v>2079</v>
      </c>
      <c r="C310" s="90" t="s">
        <v>709</v>
      </c>
      <c r="D310" s="179">
        <v>30288.0</v>
      </c>
      <c r="E310" s="109" t="str">
        <f t="shared" si="28"/>
        <v>43tahun6bulan</v>
      </c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>
        <f t="shared" si="29"/>
        <v>0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90">
        <f t="shared" si="30"/>
        <v>22</v>
      </c>
      <c r="B311" s="90" t="s">
        <v>2080</v>
      </c>
      <c r="C311" s="90" t="s">
        <v>144</v>
      </c>
      <c r="D311" s="179">
        <v>30848.0</v>
      </c>
      <c r="E311" s="109" t="str">
        <f t="shared" si="28"/>
        <v>41tahun11bulan</v>
      </c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>
        <f t="shared" si="29"/>
        <v>0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90">
        <f t="shared" si="30"/>
        <v>23</v>
      </c>
      <c r="B312" s="90" t="s">
        <v>2081</v>
      </c>
      <c r="C312" s="90" t="s">
        <v>144</v>
      </c>
      <c r="D312" s="179">
        <v>27282.0</v>
      </c>
      <c r="E312" s="109" t="str">
        <f t="shared" si="28"/>
        <v>51tahun9bulan</v>
      </c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>
        <f t="shared" si="29"/>
        <v>0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90">
        <f t="shared" si="30"/>
        <v>24</v>
      </c>
      <c r="B313" s="90" t="s">
        <v>2021</v>
      </c>
      <c r="C313" s="90" t="s">
        <v>709</v>
      </c>
      <c r="D313" s="179">
        <v>30369.0</v>
      </c>
      <c r="E313" s="109" t="str">
        <f t="shared" si="28"/>
        <v>42tahun3bulan</v>
      </c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>
        <f t="shared" si="29"/>
        <v>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90">
        <f t="shared" si="30"/>
        <v>25</v>
      </c>
      <c r="B314" s="90" t="s">
        <v>2020</v>
      </c>
      <c r="C314" s="90" t="s">
        <v>144</v>
      </c>
      <c r="D314" s="179">
        <v>31857.0</v>
      </c>
      <c r="E314" s="109" t="str">
        <f t="shared" si="28"/>
        <v>38tahun2bulan</v>
      </c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>
        <f t="shared" si="29"/>
        <v>0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90">
        <f t="shared" si="30"/>
        <v>26</v>
      </c>
      <c r="B315" s="90" t="s">
        <v>2082</v>
      </c>
      <c r="C315" s="90" t="s">
        <v>144</v>
      </c>
      <c r="D315" s="179">
        <v>25994.0</v>
      </c>
      <c r="E315" s="109" t="str">
        <f t="shared" si="28"/>
        <v>54tahun3bulan</v>
      </c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>
        <f t="shared" si="29"/>
        <v>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90">
        <f t="shared" si="30"/>
        <v>27</v>
      </c>
      <c r="B316" s="90" t="s">
        <v>2083</v>
      </c>
      <c r="C316" s="90" t="s">
        <v>709</v>
      </c>
      <c r="D316" s="179">
        <v>33604.0</v>
      </c>
      <c r="E316" s="109" t="str">
        <f t="shared" si="28"/>
        <v>33tahun5bulan</v>
      </c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90">
        <f t="shared" si="30"/>
        <v>28</v>
      </c>
      <c r="B317" s="90" t="s">
        <v>1994</v>
      </c>
      <c r="C317" s="90" t="s">
        <v>144</v>
      </c>
      <c r="D317" s="179">
        <v>34212.0</v>
      </c>
      <c r="E317" s="109" t="str">
        <f t="shared" si="28"/>
        <v>32tahun9bulan</v>
      </c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90">
        <f t="shared" si="30"/>
        <v>29</v>
      </c>
      <c r="B318" s="90" t="s">
        <v>2084</v>
      </c>
      <c r="C318" s="90" t="s">
        <v>709</v>
      </c>
      <c r="D318" s="179">
        <v>33636.0</v>
      </c>
      <c r="E318" s="109" t="str">
        <f t="shared" si="28"/>
        <v>33tahun4bulan</v>
      </c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90">
        <f t="shared" si="30"/>
        <v>30</v>
      </c>
      <c r="B319" s="90" t="s">
        <v>1978</v>
      </c>
      <c r="C319" s="90" t="s">
        <v>144</v>
      </c>
      <c r="D319" s="179">
        <v>34642.0</v>
      </c>
      <c r="E319" s="109" t="str">
        <f t="shared" si="28"/>
        <v>31tahun7bulan</v>
      </c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90">
        <f t="shared" si="30"/>
        <v>31</v>
      </c>
      <c r="B320" s="90" t="s">
        <v>2085</v>
      </c>
      <c r="C320" s="90" t="s">
        <v>144</v>
      </c>
      <c r="D320" s="179">
        <v>26424.0</v>
      </c>
      <c r="E320" s="109" t="str">
        <f t="shared" si="28"/>
        <v>53tahun1bulan</v>
      </c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90">
        <f t="shared" si="30"/>
        <v>32</v>
      </c>
      <c r="B321" s="90" t="s">
        <v>2086</v>
      </c>
      <c r="C321" s="90" t="s">
        <v>709</v>
      </c>
      <c r="D321" s="178">
        <v>25547.0</v>
      </c>
      <c r="E321" s="109" t="str">
        <f t="shared" si="28"/>
        <v>56tahun6bulan</v>
      </c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90">
        <f t="shared" si="30"/>
        <v>33</v>
      </c>
      <c r="B322" s="90" t="s">
        <v>2087</v>
      </c>
      <c r="C322" s="90" t="s">
        <v>144</v>
      </c>
      <c r="D322" s="178">
        <v>26629.0</v>
      </c>
      <c r="E322" s="109" t="str">
        <f t="shared" si="28"/>
        <v>53tahun6bulan</v>
      </c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90">
        <f t="shared" si="30"/>
        <v>34</v>
      </c>
      <c r="B323" s="90" t="s">
        <v>2027</v>
      </c>
      <c r="C323" s="90" t="s">
        <v>144</v>
      </c>
      <c r="D323" s="179">
        <v>26861.0</v>
      </c>
      <c r="E323" s="109" t="str">
        <f t="shared" si="28"/>
        <v>52tahun10bulan</v>
      </c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90">
        <f t="shared" si="30"/>
        <v>35</v>
      </c>
      <c r="B324" s="90" t="s">
        <v>2088</v>
      </c>
      <c r="C324" s="90" t="s">
        <v>144</v>
      </c>
      <c r="D324" s="179">
        <v>24491.0</v>
      </c>
      <c r="E324" s="109" t="str">
        <f t="shared" si="28"/>
        <v>58tahun4bulan</v>
      </c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90">
        <f t="shared" si="30"/>
        <v>36</v>
      </c>
      <c r="B325" s="90" t="s">
        <v>322</v>
      </c>
      <c r="C325" s="90" t="s">
        <v>709</v>
      </c>
      <c r="D325" s="179">
        <v>27524.0</v>
      </c>
      <c r="E325" s="109" t="str">
        <f t="shared" si="28"/>
        <v>50tahun1bulan</v>
      </c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90">
        <f t="shared" si="30"/>
        <v>37</v>
      </c>
      <c r="B326" s="90" t="s">
        <v>2089</v>
      </c>
      <c r="C326" s="90" t="s">
        <v>709</v>
      </c>
      <c r="D326" s="179">
        <v>28543.0</v>
      </c>
      <c r="E326" s="109" t="str">
        <f t="shared" si="28"/>
        <v>47tahun3bulan</v>
      </c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90">
        <f t="shared" si="30"/>
        <v>38</v>
      </c>
      <c r="B327" s="90" t="s">
        <v>1973</v>
      </c>
      <c r="C327" s="90" t="s">
        <v>709</v>
      </c>
      <c r="D327" s="178">
        <v>29869.0</v>
      </c>
      <c r="E327" s="109" t="str">
        <f t="shared" si="28"/>
        <v>44tahun8bulan</v>
      </c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90">
        <f t="shared" si="30"/>
        <v>39</v>
      </c>
      <c r="B328" s="90" t="s">
        <v>1972</v>
      </c>
      <c r="C328" s="90" t="s">
        <v>144</v>
      </c>
      <c r="D328" s="179">
        <v>31253.0</v>
      </c>
      <c r="E328" s="109" t="str">
        <f t="shared" si="28"/>
        <v>40tahun10bulan</v>
      </c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90">
        <f t="shared" si="30"/>
        <v>40</v>
      </c>
      <c r="B329" s="90" t="s">
        <v>2090</v>
      </c>
      <c r="C329" s="90" t="s">
        <v>144</v>
      </c>
      <c r="D329" s="179">
        <v>25019.0</v>
      </c>
      <c r="E329" s="109" t="str">
        <f t="shared" si="28"/>
        <v>57tahun11bulan</v>
      </c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90">
        <f t="shared" si="30"/>
        <v>41</v>
      </c>
      <c r="B330" s="90" t="s">
        <v>2034</v>
      </c>
      <c r="C330" s="90" t="s">
        <v>709</v>
      </c>
      <c r="D330" s="178">
        <v>25866.0</v>
      </c>
      <c r="E330" s="109" t="str">
        <f t="shared" si="28"/>
        <v>55tahun7bulan</v>
      </c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90">
        <f t="shared" si="30"/>
        <v>42</v>
      </c>
      <c r="B331" s="90" t="s">
        <v>2033</v>
      </c>
      <c r="C331" s="90" t="s">
        <v>144</v>
      </c>
      <c r="D331" s="179">
        <v>25750.0</v>
      </c>
      <c r="E331" s="109" t="str">
        <f t="shared" si="28"/>
        <v>55tahun11bulan</v>
      </c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90">
        <f t="shared" si="30"/>
        <v>43</v>
      </c>
      <c r="B332" s="90" t="s">
        <v>2091</v>
      </c>
      <c r="C332" s="90" t="s">
        <v>709</v>
      </c>
      <c r="D332" s="178">
        <v>25201.0</v>
      </c>
      <c r="E332" s="109" t="str">
        <f t="shared" si="28"/>
        <v>57tahun5bulan</v>
      </c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90">
        <f t="shared" si="30"/>
        <v>44</v>
      </c>
      <c r="B333" s="90" t="s">
        <v>2092</v>
      </c>
      <c r="C333" s="90" t="s">
        <v>144</v>
      </c>
      <c r="D333" s="179">
        <v>26735.0</v>
      </c>
      <c r="E333" s="109" t="str">
        <f t="shared" si="28"/>
        <v>52tahun2bulan</v>
      </c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90">
        <f t="shared" si="30"/>
        <v>45</v>
      </c>
      <c r="B334" s="90" t="s">
        <v>2093</v>
      </c>
      <c r="C334" s="90" t="s">
        <v>709</v>
      </c>
      <c r="D334" s="178">
        <v>34618.0</v>
      </c>
      <c r="E334" s="109" t="str">
        <f t="shared" si="28"/>
        <v>31tahun7bulan</v>
      </c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90">
        <f t="shared" si="30"/>
        <v>46</v>
      </c>
      <c r="B335" s="90" t="s">
        <v>1793</v>
      </c>
      <c r="C335" s="90" t="s">
        <v>144</v>
      </c>
      <c r="D335" s="179">
        <v>35253.0</v>
      </c>
      <c r="E335" s="109" t="str">
        <f t="shared" si="28"/>
        <v>29tahun11bulan</v>
      </c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90">
        <f t="shared" si="30"/>
        <v>47</v>
      </c>
      <c r="B336" s="90" t="s">
        <v>2094</v>
      </c>
      <c r="C336" s="90" t="s">
        <v>144</v>
      </c>
      <c r="D336" s="179">
        <v>25668.0</v>
      </c>
      <c r="E336" s="109" t="str">
        <f t="shared" si="28"/>
        <v>55tahun2bulan</v>
      </c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90">
        <f t="shared" si="30"/>
        <v>48</v>
      </c>
      <c r="B337" s="90" t="s">
        <v>2095</v>
      </c>
      <c r="C337" s="90" t="s">
        <v>709</v>
      </c>
      <c r="D337" s="179">
        <v>28644.0</v>
      </c>
      <c r="E337" s="109" t="str">
        <f t="shared" si="28"/>
        <v>47tahun0bulan</v>
      </c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90">
        <f t="shared" si="30"/>
        <v>49</v>
      </c>
      <c r="B338" s="90" t="s">
        <v>2096</v>
      </c>
      <c r="C338" s="90" t="s">
        <v>709</v>
      </c>
      <c r="D338" s="179">
        <v>33946.0</v>
      </c>
      <c r="E338" s="109" t="str">
        <f t="shared" si="28"/>
        <v>33tahun6bulan</v>
      </c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90">
        <f t="shared" si="30"/>
        <v>50</v>
      </c>
      <c r="B339" s="90" t="s">
        <v>2097</v>
      </c>
      <c r="C339" s="90" t="s">
        <v>144</v>
      </c>
      <c r="D339" s="179">
        <v>36051.0</v>
      </c>
      <c r="E339" s="109" t="str">
        <f t="shared" si="28"/>
        <v>27tahun8bulan</v>
      </c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90">
        <f t="shared" si="30"/>
        <v>51</v>
      </c>
      <c r="B340" s="90" t="s">
        <v>2098</v>
      </c>
      <c r="C340" s="90" t="s">
        <v>144</v>
      </c>
      <c r="D340" s="179">
        <v>25274.0</v>
      </c>
      <c r="E340" s="109" t="str">
        <f t="shared" si="28"/>
        <v>56tahun2bulan</v>
      </c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90">
        <f t="shared" si="30"/>
        <v>52</v>
      </c>
      <c r="B341" s="90" t="s">
        <v>2099</v>
      </c>
      <c r="C341" s="90" t="s">
        <v>709</v>
      </c>
      <c r="D341" s="179">
        <v>24358.0</v>
      </c>
      <c r="E341" s="109" t="str">
        <f t="shared" si="28"/>
        <v>59tahun9bulan</v>
      </c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90">
        <f t="shared" si="30"/>
        <v>53</v>
      </c>
      <c r="B342" s="90" t="s">
        <v>2100</v>
      </c>
      <c r="C342" s="90" t="s">
        <v>144</v>
      </c>
      <c r="D342" s="179">
        <v>24366.0</v>
      </c>
      <c r="E342" s="109" t="str">
        <f t="shared" si="28"/>
        <v>59tahun8bulan</v>
      </c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90">
        <f t="shared" si="30"/>
        <v>54</v>
      </c>
      <c r="B343" s="90" t="s">
        <v>2101</v>
      </c>
      <c r="C343" s="90" t="s">
        <v>709</v>
      </c>
      <c r="D343" s="179">
        <v>35006.0</v>
      </c>
      <c r="E343" s="109" t="str">
        <f t="shared" si="28"/>
        <v>30tahun7bulan</v>
      </c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90">
        <f t="shared" si="30"/>
        <v>55</v>
      </c>
      <c r="B344" s="90" t="s">
        <v>1779</v>
      </c>
      <c r="C344" s="90" t="s">
        <v>709</v>
      </c>
      <c r="D344" s="179">
        <v>33915.0</v>
      </c>
      <c r="E344" s="109" t="str">
        <f t="shared" si="28"/>
        <v>33tahun7bulan</v>
      </c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90">
        <f t="shared" si="30"/>
        <v>56</v>
      </c>
      <c r="B345" s="90" t="s">
        <v>1981</v>
      </c>
      <c r="C345" s="90" t="s">
        <v>144</v>
      </c>
      <c r="D345" s="179">
        <v>34757.0</v>
      </c>
      <c r="E345" s="109" t="str">
        <f t="shared" si="28"/>
        <v>30tahun3bulan</v>
      </c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90">
        <f t="shared" si="30"/>
        <v>57</v>
      </c>
      <c r="B346" s="90" t="s">
        <v>2102</v>
      </c>
      <c r="C346" s="90" t="s">
        <v>144</v>
      </c>
      <c r="D346" s="178">
        <v>27312.0</v>
      </c>
      <c r="E346" s="109" t="str">
        <f t="shared" si="28"/>
        <v>51tahun8bulan</v>
      </c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90">
        <f t="shared" si="30"/>
        <v>58</v>
      </c>
      <c r="B347" s="90" t="s">
        <v>2103</v>
      </c>
      <c r="C347" s="90" t="s">
        <v>709</v>
      </c>
      <c r="D347" s="179">
        <v>26774.0</v>
      </c>
      <c r="E347" s="109" t="str">
        <f t="shared" si="28"/>
        <v>52tahun1bulan</v>
      </c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90">
        <f t="shared" si="30"/>
        <v>59</v>
      </c>
      <c r="B348" s="90" t="s">
        <v>2104</v>
      </c>
      <c r="C348" s="90" t="s">
        <v>144</v>
      </c>
      <c r="D348" s="179">
        <v>27890.0</v>
      </c>
      <c r="E348" s="109" t="str">
        <f t="shared" si="28"/>
        <v>49tahun1bulan</v>
      </c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90">
        <f t="shared" si="30"/>
        <v>60</v>
      </c>
      <c r="B349" s="90" t="s">
        <v>2105</v>
      </c>
      <c r="C349" s="90" t="s">
        <v>709</v>
      </c>
      <c r="D349" s="179">
        <v>36229.0</v>
      </c>
      <c r="E349" s="109" t="str">
        <f t="shared" si="28"/>
        <v>26tahun3bulan</v>
      </c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90">
        <f t="shared" si="30"/>
        <v>61</v>
      </c>
      <c r="B350" s="90" t="s">
        <v>2106</v>
      </c>
      <c r="C350" s="90" t="s">
        <v>144</v>
      </c>
      <c r="D350" s="179">
        <v>36992.0</v>
      </c>
      <c r="E350" s="109" t="str">
        <f t="shared" si="28"/>
        <v>24tahun1bulan</v>
      </c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90">
        <f t="shared" si="30"/>
        <v>62</v>
      </c>
      <c r="B351" s="90" t="s">
        <v>1925</v>
      </c>
      <c r="C351" s="90" t="s">
        <v>709</v>
      </c>
      <c r="D351" s="179">
        <v>33025.0</v>
      </c>
      <c r="E351" s="109" t="str">
        <f t="shared" si="28"/>
        <v>35tahun0bulan</v>
      </c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90">
        <f t="shared" si="30"/>
        <v>63</v>
      </c>
      <c r="B352" s="90" t="s">
        <v>1924</v>
      </c>
      <c r="C352" s="90" t="s">
        <v>144</v>
      </c>
      <c r="D352" s="179">
        <v>33396.0</v>
      </c>
      <c r="E352" s="109" t="str">
        <f t="shared" si="28"/>
        <v>34tahun0bulan</v>
      </c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90">
        <f t="shared" si="30"/>
        <v>64</v>
      </c>
      <c r="B353" s="90" t="s">
        <v>2107</v>
      </c>
      <c r="C353" s="90" t="s">
        <v>709</v>
      </c>
      <c r="D353" s="179">
        <v>34869.0</v>
      </c>
      <c r="E353" s="109" t="str">
        <f t="shared" si="28"/>
        <v>30tahun11bulan</v>
      </c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90">
        <f t="shared" si="30"/>
        <v>65</v>
      </c>
      <c r="B354" s="90" t="s">
        <v>2108</v>
      </c>
      <c r="C354" s="90" t="s">
        <v>144</v>
      </c>
      <c r="D354" s="179">
        <v>36368.0</v>
      </c>
      <c r="E354" s="109" t="str">
        <f t="shared" si="28"/>
        <v>26tahun10bulan</v>
      </c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90">
        <f t="shared" si="30"/>
        <v>66</v>
      </c>
      <c r="B355" s="90" t="s">
        <v>2109</v>
      </c>
      <c r="C355" s="90" t="s">
        <v>709</v>
      </c>
      <c r="D355" s="178">
        <v>28060.0</v>
      </c>
      <c r="E355" s="109" t="str">
        <f t="shared" si="28"/>
        <v>49tahun7bulan</v>
      </c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90">
        <f t="shared" si="30"/>
        <v>67</v>
      </c>
      <c r="B356" s="90" t="s">
        <v>2110</v>
      </c>
      <c r="C356" s="90" t="s">
        <v>709</v>
      </c>
      <c r="D356" s="179">
        <v>32937.0</v>
      </c>
      <c r="E356" s="109" t="str">
        <f t="shared" si="28"/>
        <v>35tahun3bulan</v>
      </c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90">
        <f t="shared" si="30"/>
        <v>68</v>
      </c>
      <c r="B357" s="90" t="s">
        <v>2111</v>
      </c>
      <c r="C357" s="90" t="s">
        <v>144</v>
      </c>
      <c r="D357" s="178">
        <v>25927.0</v>
      </c>
      <c r="E357" s="109" t="str">
        <f t="shared" si="28"/>
        <v>55tahun5bulan</v>
      </c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90">
        <f t="shared" si="30"/>
        <v>69</v>
      </c>
      <c r="B358" s="90" t="s">
        <v>2112</v>
      </c>
      <c r="C358" s="90" t="s">
        <v>709</v>
      </c>
      <c r="D358" s="179">
        <v>35273.0</v>
      </c>
      <c r="E358" s="109" t="str">
        <f t="shared" si="28"/>
        <v>29tahun10bulan</v>
      </c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90">
        <f t="shared" si="30"/>
        <v>70</v>
      </c>
      <c r="B359" s="90" t="s">
        <v>2113</v>
      </c>
      <c r="C359" s="90" t="s">
        <v>144</v>
      </c>
      <c r="D359" s="179">
        <v>36009.0</v>
      </c>
      <c r="E359" s="109" t="str">
        <f t="shared" si="28"/>
        <v>27tahun10bulan</v>
      </c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90">
        <f t="shared" si="30"/>
        <v>71</v>
      </c>
      <c r="B360" s="90" t="s">
        <v>2114</v>
      </c>
      <c r="C360" s="90" t="s">
        <v>709</v>
      </c>
      <c r="D360" s="179">
        <v>25057.0</v>
      </c>
      <c r="E360" s="109" t="str">
        <f t="shared" si="28"/>
        <v>57tahun10bulan</v>
      </c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90">
        <f t="shared" si="30"/>
        <v>72</v>
      </c>
      <c r="B361" s="90" t="s">
        <v>2115</v>
      </c>
      <c r="C361" s="90" t="s">
        <v>144</v>
      </c>
      <c r="D361" s="179">
        <v>26139.0</v>
      </c>
      <c r="E361" s="109" t="str">
        <f t="shared" si="28"/>
        <v>54tahun10bulan</v>
      </c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90">
        <f t="shared" si="30"/>
        <v>73</v>
      </c>
      <c r="B362" s="90" t="s">
        <v>716</v>
      </c>
      <c r="C362" s="90" t="s">
        <v>709</v>
      </c>
      <c r="D362" s="179">
        <v>27516.0</v>
      </c>
      <c r="E362" s="109" t="str">
        <f t="shared" si="28"/>
        <v>50tahun1bulan</v>
      </c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90">
        <f t="shared" si="30"/>
        <v>74</v>
      </c>
      <c r="B363" s="90" t="s">
        <v>2116</v>
      </c>
      <c r="C363" s="90" t="s">
        <v>144</v>
      </c>
      <c r="D363" s="179">
        <v>28348.0</v>
      </c>
      <c r="E363" s="109" t="str">
        <f t="shared" si="28"/>
        <v>48tahun9bulan</v>
      </c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90">
        <f t="shared" si="30"/>
        <v>75</v>
      </c>
      <c r="B364" s="90" t="s">
        <v>2117</v>
      </c>
      <c r="C364" s="90" t="s">
        <v>144</v>
      </c>
      <c r="D364" s="179">
        <v>24327.0</v>
      </c>
      <c r="E364" s="109" t="str">
        <f t="shared" si="28"/>
        <v>59tahun10bulan</v>
      </c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90">
        <f t="shared" si="30"/>
        <v>76</v>
      </c>
      <c r="B365" s="90" t="s">
        <v>2118</v>
      </c>
      <c r="C365" s="90" t="s">
        <v>709</v>
      </c>
      <c r="D365" s="179">
        <v>32351.0</v>
      </c>
      <c r="E365" s="109" t="str">
        <f t="shared" si="28"/>
        <v>37tahun10bulan</v>
      </c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90">
        <f t="shared" si="30"/>
        <v>77</v>
      </c>
      <c r="B366" s="90" t="s">
        <v>1938</v>
      </c>
      <c r="C366" s="90" t="s">
        <v>144</v>
      </c>
      <c r="D366" s="212">
        <v>33517.0</v>
      </c>
      <c r="E366" s="109" t="str">
        <f t="shared" si="28"/>
        <v>34tahun8bulan</v>
      </c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90">
        <f t="shared" si="30"/>
        <v>78</v>
      </c>
      <c r="B367" s="90" t="s">
        <v>2119</v>
      </c>
      <c r="C367" s="90" t="s">
        <v>709</v>
      </c>
      <c r="D367" s="179">
        <v>24668.0</v>
      </c>
      <c r="E367" s="109" t="str">
        <f t="shared" si="28"/>
        <v>58tahun10bulan</v>
      </c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90">
        <f t="shared" si="30"/>
        <v>79</v>
      </c>
      <c r="B368" s="90" t="s">
        <v>2116</v>
      </c>
      <c r="C368" s="90" t="s">
        <v>144</v>
      </c>
      <c r="D368" s="179">
        <v>24286.0</v>
      </c>
      <c r="E368" s="109" t="str">
        <f t="shared" si="28"/>
        <v>59tahun11bulan</v>
      </c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90">
        <f t="shared" si="30"/>
        <v>80</v>
      </c>
      <c r="B369" s="90" t="s">
        <v>2120</v>
      </c>
      <c r="C369" s="90" t="s">
        <v>144</v>
      </c>
      <c r="D369" s="179">
        <v>25849.0</v>
      </c>
      <c r="E369" s="109" t="str">
        <f t="shared" si="28"/>
        <v>55tahun8bulan</v>
      </c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90">
        <f t="shared" si="30"/>
        <v>81</v>
      </c>
      <c r="B370" s="90" t="s">
        <v>1792</v>
      </c>
      <c r="C370" s="90" t="s">
        <v>709</v>
      </c>
      <c r="D370" s="179">
        <v>35375.0</v>
      </c>
      <c r="E370" s="109" t="str">
        <f t="shared" si="28"/>
        <v>29tahun7bulan</v>
      </c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90">
        <f t="shared" si="30"/>
        <v>82</v>
      </c>
      <c r="B371" s="90" t="s">
        <v>1791</v>
      </c>
      <c r="C371" s="90" t="s">
        <v>144</v>
      </c>
      <c r="D371" s="179">
        <v>35497.0</v>
      </c>
      <c r="E371" s="109" t="str">
        <f t="shared" si="28"/>
        <v>28tahun3bulan</v>
      </c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90">
        <f t="shared" si="30"/>
        <v>83</v>
      </c>
      <c r="B372" s="90" t="s">
        <v>2121</v>
      </c>
      <c r="C372" s="90" t="s">
        <v>709</v>
      </c>
      <c r="D372" s="178">
        <v>29208.0</v>
      </c>
      <c r="E372" s="109" t="str">
        <f t="shared" si="28"/>
        <v>46tahun5bulan</v>
      </c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90">
        <f t="shared" si="30"/>
        <v>84</v>
      </c>
      <c r="B373" s="90" t="s">
        <v>2122</v>
      </c>
      <c r="C373" s="90" t="s">
        <v>144</v>
      </c>
      <c r="D373" s="179">
        <v>33450.0</v>
      </c>
      <c r="E373" s="109" t="str">
        <f t="shared" si="28"/>
        <v>34tahun10bulan</v>
      </c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90">
        <f t="shared" si="30"/>
        <v>85</v>
      </c>
      <c r="B374" s="90" t="s">
        <v>2123</v>
      </c>
      <c r="C374" s="90" t="s">
        <v>709</v>
      </c>
      <c r="D374" s="179">
        <v>26193.0</v>
      </c>
      <c r="E374" s="109" t="str">
        <f t="shared" si="28"/>
        <v>54tahun8bulan</v>
      </c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90">
        <f t="shared" si="30"/>
        <v>86</v>
      </c>
      <c r="B375" s="90" t="s">
        <v>2124</v>
      </c>
      <c r="C375" s="90" t="s">
        <v>709</v>
      </c>
      <c r="D375" s="178">
        <v>31763.0</v>
      </c>
      <c r="E375" s="109" t="str">
        <f t="shared" si="28"/>
        <v>39tahun5bulan</v>
      </c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90">
        <f t="shared" si="30"/>
        <v>87</v>
      </c>
      <c r="B376" s="90" t="s">
        <v>2125</v>
      </c>
      <c r="C376" s="90" t="s">
        <v>144</v>
      </c>
      <c r="D376" s="178">
        <v>27346.0</v>
      </c>
      <c r="E376" s="109" t="str">
        <f t="shared" si="28"/>
        <v>51tahun6bulan</v>
      </c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90">
        <f t="shared" si="30"/>
        <v>88</v>
      </c>
      <c r="B377" s="90" t="s">
        <v>2126</v>
      </c>
      <c r="C377" s="90" t="s">
        <v>709</v>
      </c>
      <c r="D377" s="179">
        <v>36369.0</v>
      </c>
      <c r="E377" s="109" t="str">
        <f t="shared" si="28"/>
        <v>26tahun10bulan</v>
      </c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90">
        <f t="shared" si="30"/>
        <v>89</v>
      </c>
      <c r="B378" s="90" t="s">
        <v>2127</v>
      </c>
      <c r="C378" s="90" t="s">
        <v>144</v>
      </c>
      <c r="D378" s="179">
        <v>34604.0</v>
      </c>
      <c r="E378" s="109" t="str">
        <f t="shared" si="28"/>
        <v>31tahun8bulan</v>
      </c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90">
        <f t="shared" si="30"/>
        <v>90</v>
      </c>
      <c r="B379" s="90" t="s">
        <v>1728</v>
      </c>
      <c r="C379" s="90" t="s">
        <v>709</v>
      </c>
      <c r="D379" s="178">
        <v>26295.0</v>
      </c>
      <c r="E379" s="109" t="str">
        <f t="shared" si="28"/>
        <v>54tahun5bulan</v>
      </c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90">
        <f t="shared" si="30"/>
        <v>91</v>
      </c>
      <c r="B380" s="90" t="s">
        <v>1997</v>
      </c>
      <c r="C380" s="90" t="s">
        <v>144</v>
      </c>
      <c r="D380" s="179">
        <v>27546.0</v>
      </c>
      <c r="E380" s="109" t="str">
        <f t="shared" si="28"/>
        <v>50tahun0bulan</v>
      </c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90">
        <f t="shared" si="30"/>
        <v>92</v>
      </c>
      <c r="B381" s="90" t="s">
        <v>2128</v>
      </c>
      <c r="C381" s="90" t="s">
        <v>144</v>
      </c>
      <c r="D381" s="179">
        <v>36442.0</v>
      </c>
      <c r="E381" s="109" t="str">
        <f t="shared" si="28"/>
        <v>26tahun8bulan</v>
      </c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90">
        <f t="shared" si="30"/>
        <v>93</v>
      </c>
      <c r="B382" s="90" t="s">
        <v>1186</v>
      </c>
      <c r="C382" s="90" t="s">
        <v>709</v>
      </c>
      <c r="D382" s="179">
        <v>27462.0</v>
      </c>
      <c r="E382" s="109" t="str">
        <f t="shared" si="28"/>
        <v>50tahun3bulan</v>
      </c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90">
        <f t="shared" si="30"/>
        <v>94</v>
      </c>
      <c r="B383" s="90" t="s">
        <v>2129</v>
      </c>
      <c r="C383" s="90" t="s">
        <v>144</v>
      </c>
      <c r="D383" s="179">
        <v>27885.0</v>
      </c>
      <c r="E383" s="109" t="str">
        <f t="shared" si="28"/>
        <v>49tahun1bulan</v>
      </c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90">
        <f t="shared" si="30"/>
        <v>95</v>
      </c>
      <c r="B384" s="90" t="s">
        <v>2001</v>
      </c>
      <c r="C384" s="90" t="s">
        <v>709</v>
      </c>
      <c r="D384" s="178">
        <v>27681.0</v>
      </c>
      <c r="E384" s="109" t="str">
        <f t="shared" si="28"/>
        <v>50tahun7bulan</v>
      </c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90">
        <f t="shared" si="30"/>
        <v>96</v>
      </c>
      <c r="B385" s="90" t="s">
        <v>2130</v>
      </c>
      <c r="C385" s="90" t="s">
        <v>144</v>
      </c>
      <c r="D385" s="179">
        <v>29437.0</v>
      </c>
      <c r="E385" s="109" t="str">
        <f t="shared" si="28"/>
        <v>45tahun10bulan</v>
      </c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90">
        <f t="shared" si="30"/>
        <v>97</v>
      </c>
      <c r="B386" s="90" t="s">
        <v>2131</v>
      </c>
      <c r="C386" s="90" t="s">
        <v>144</v>
      </c>
      <c r="D386" s="179">
        <v>32043.0</v>
      </c>
      <c r="E386" s="109" t="str">
        <f t="shared" si="28"/>
        <v>38tahun8bulan</v>
      </c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90">
        <f t="shared" si="30"/>
        <v>98</v>
      </c>
      <c r="B387" s="90" t="s">
        <v>2132</v>
      </c>
      <c r="C387" s="90" t="s">
        <v>709</v>
      </c>
      <c r="D387" s="179">
        <v>27395.0</v>
      </c>
      <c r="E387" s="109" t="str">
        <f t="shared" si="28"/>
        <v>50tahun5bulan</v>
      </c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90">
        <f t="shared" si="30"/>
        <v>99</v>
      </c>
      <c r="B388" s="90" t="s">
        <v>720</v>
      </c>
      <c r="C388" s="90" t="s">
        <v>144</v>
      </c>
      <c r="D388" s="179">
        <v>28301.0</v>
      </c>
      <c r="E388" s="109" t="str">
        <f t="shared" si="28"/>
        <v>48tahun11bulan</v>
      </c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90">
        <f t="shared" si="30"/>
        <v>100</v>
      </c>
      <c r="B389" s="90" t="s">
        <v>2133</v>
      </c>
      <c r="C389" s="90" t="s">
        <v>709</v>
      </c>
      <c r="D389" s="179">
        <v>28720.0</v>
      </c>
      <c r="E389" s="109" t="str">
        <f t="shared" si="28"/>
        <v>47tahun9bulan</v>
      </c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90">
        <f t="shared" si="30"/>
        <v>101</v>
      </c>
      <c r="B390" s="90" t="s">
        <v>2003</v>
      </c>
      <c r="C390" s="90" t="s">
        <v>144</v>
      </c>
      <c r="D390" s="179">
        <v>29361.0</v>
      </c>
      <c r="E390" s="109" t="str">
        <f t="shared" si="28"/>
        <v>45tahun0bulan</v>
      </c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90">
        <f t="shared" si="30"/>
        <v>102</v>
      </c>
      <c r="B391" s="90" t="s">
        <v>2134</v>
      </c>
      <c r="C391" s="90" t="s">
        <v>709</v>
      </c>
      <c r="D391" s="179">
        <v>36315.0</v>
      </c>
      <c r="E391" s="109" t="str">
        <f t="shared" si="28"/>
        <v>26tahun0bulan</v>
      </c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90">
        <f t="shared" si="30"/>
        <v>103</v>
      </c>
      <c r="B392" s="90" t="s">
        <v>1868</v>
      </c>
      <c r="C392" s="90" t="s">
        <v>144</v>
      </c>
      <c r="D392" s="179">
        <v>36333.0</v>
      </c>
      <c r="E392" s="109" t="str">
        <f t="shared" si="28"/>
        <v>26tahun11bulan</v>
      </c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90">
        <f t="shared" si="30"/>
        <v>104</v>
      </c>
      <c r="B393" s="90" t="s">
        <v>2135</v>
      </c>
      <c r="C393" s="90" t="s">
        <v>709</v>
      </c>
      <c r="D393" s="179">
        <v>29065.0</v>
      </c>
      <c r="E393" s="109" t="str">
        <f t="shared" si="28"/>
        <v>46tahun10bulan</v>
      </c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90">
        <f t="shared" si="30"/>
        <v>105</v>
      </c>
      <c r="B394" s="90" t="s">
        <v>1685</v>
      </c>
      <c r="C394" s="90" t="s">
        <v>144</v>
      </c>
      <c r="D394" s="179">
        <v>31885.0</v>
      </c>
      <c r="E394" s="109" t="str">
        <f t="shared" si="28"/>
        <v>38tahun1bulan</v>
      </c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90">
        <f t="shared" si="30"/>
        <v>106</v>
      </c>
      <c r="B395" s="90" t="s">
        <v>1776</v>
      </c>
      <c r="C395" s="90" t="s">
        <v>709</v>
      </c>
      <c r="D395" s="179">
        <v>35648.0</v>
      </c>
      <c r="E395" s="109" t="str">
        <f t="shared" si="28"/>
        <v>28tahun10bulan</v>
      </c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90">
        <f t="shared" si="30"/>
        <v>107</v>
      </c>
      <c r="B396" s="90" t="s">
        <v>2136</v>
      </c>
      <c r="C396" s="90" t="s">
        <v>144</v>
      </c>
      <c r="D396" s="179">
        <v>37664.0</v>
      </c>
      <c r="E396" s="109" t="str">
        <f t="shared" si="28"/>
        <v>22tahun3bulan</v>
      </c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90">
        <f t="shared" si="30"/>
        <v>108</v>
      </c>
      <c r="B397" s="90" t="s">
        <v>2137</v>
      </c>
      <c r="C397" s="90" t="s">
        <v>709</v>
      </c>
      <c r="D397" s="178">
        <v>37972.0</v>
      </c>
      <c r="E397" s="109" t="str">
        <f t="shared" si="28"/>
        <v>22tahun5bulan</v>
      </c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90">
        <f t="shared" si="30"/>
        <v>109</v>
      </c>
      <c r="B398" s="90" t="s">
        <v>1787</v>
      </c>
      <c r="C398" s="90" t="s">
        <v>144</v>
      </c>
      <c r="D398" s="179">
        <v>37695.0</v>
      </c>
      <c r="E398" s="109" t="str">
        <f t="shared" si="28"/>
        <v>22tahun2bulan</v>
      </c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90">
        <f t="shared" si="30"/>
        <v>110</v>
      </c>
      <c r="B399" s="90" t="s">
        <v>2138</v>
      </c>
      <c r="C399" s="90" t="s">
        <v>709</v>
      </c>
      <c r="D399" s="179">
        <v>33504.0</v>
      </c>
      <c r="E399" s="109" t="str">
        <f t="shared" si="28"/>
        <v>34tahun8bulan</v>
      </c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90">
        <f t="shared" si="30"/>
        <v>111</v>
      </c>
      <c r="B400" s="90" t="s">
        <v>2139</v>
      </c>
      <c r="C400" s="90" t="s">
        <v>144</v>
      </c>
      <c r="D400" s="179">
        <v>34180.0</v>
      </c>
      <c r="E400" s="109" t="str">
        <f t="shared" si="28"/>
        <v>32tahun10bulan</v>
      </c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90">
        <f t="shared" si="30"/>
        <v>112</v>
      </c>
      <c r="B401" s="90" t="s">
        <v>2140</v>
      </c>
      <c r="C401" s="90" t="s">
        <v>709</v>
      </c>
      <c r="D401" s="178">
        <v>28415.0</v>
      </c>
      <c r="E401" s="109" t="str">
        <f t="shared" si="28"/>
        <v>48tahun7bulan</v>
      </c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90">
        <f t="shared" si="30"/>
        <v>113</v>
      </c>
      <c r="B402" s="90" t="s">
        <v>2141</v>
      </c>
      <c r="C402" s="90" t="s">
        <v>709</v>
      </c>
      <c r="D402" s="178">
        <v>34283.0</v>
      </c>
      <c r="E402" s="109" t="str">
        <f t="shared" si="28"/>
        <v>32tahun7bulan</v>
      </c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90"/>
      <c r="B403" s="86"/>
      <c r="C403" s="86"/>
      <c r="D403" s="86"/>
      <c r="E403" s="109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90"/>
      <c r="B404" s="86"/>
      <c r="C404" s="86"/>
      <c r="D404" s="86"/>
      <c r="E404" s="109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90"/>
      <c r="B405" s="86"/>
      <c r="C405" s="86"/>
      <c r="D405" s="86"/>
      <c r="E405" s="109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90"/>
      <c r="B406" s="86"/>
      <c r="C406" s="86"/>
      <c r="D406" s="86"/>
      <c r="E406" s="109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90"/>
      <c r="B407" s="86"/>
      <c r="C407" s="86"/>
      <c r="D407" s="86"/>
      <c r="E407" s="109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90"/>
      <c r="B408" s="86"/>
      <c r="C408" s="86"/>
      <c r="D408" s="86"/>
      <c r="E408" s="109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90"/>
      <c r="B409" s="86"/>
      <c r="C409" s="86"/>
      <c r="D409" s="86"/>
      <c r="E409" s="109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90"/>
      <c r="B410" s="86"/>
      <c r="C410" s="86"/>
      <c r="D410" s="86"/>
      <c r="E410" s="109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90"/>
      <c r="B411" s="86"/>
      <c r="C411" s="86"/>
      <c r="D411" s="86"/>
      <c r="E411" s="109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90"/>
      <c r="B412" s="86"/>
      <c r="C412" s="86"/>
      <c r="D412" s="86"/>
      <c r="E412" s="109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90"/>
      <c r="B413" s="86"/>
      <c r="C413" s="86"/>
      <c r="D413" s="86"/>
      <c r="E413" s="109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90"/>
      <c r="B414" s="86"/>
      <c r="C414" s="86"/>
      <c r="D414" s="86"/>
      <c r="E414" s="109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90"/>
      <c r="B415" s="168" t="s">
        <v>35</v>
      </c>
      <c r="C415" s="26"/>
      <c r="D415" s="26"/>
      <c r="E415" s="26"/>
      <c r="F415" s="26"/>
      <c r="G415" s="7"/>
      <c r="H415" s="112">
        <f t="shared" ref="H415:S415" si="31">SUM(H290:H315)</f>
        <v>0</v>
      </c>
      <c r="I415" s="112">
        <f t="shared" si="31"/>
        <v>0</v>
      </c>
      <c r="J415" s="112">
        <f t="shared" si="31"/>
        <v>0</v>
      </c>
      <c r="K415" s="112">
        <f t="shared" si="31"/>
        <v>0</v>
      </c>
      <c r="L415" s="112">
        <f t="shared" si="31"/>
        <v>0</v>
      </c>
      <c r="M415" s="112">
        <f t="shared" si="31"/>
        <v>0</v>
      </c>
      <c r="N415" s="112">
        <f t="shared" si="31"/>
        <v>0</v>
      </c>
      <c r="O415" s="112">
        <f t="shared" si="31"/>
        <v>0</v>
      </c>
      <c r="P415" s="112">
        <f t="shared" si="31"/>
        <v>0</v>
      </c>
      <c r="Q415" s="112">
        <f t="shared" si="31"/>
        <v>0</v>
      </c>
      <c r="R415" s="112">
        <f t="shared" si="31"/>
        <v>0</v>
      </c>
      <c r="S415" s="112">
        <f t="shared" si="31"/>
        <v>0</v>
      </c>
      <c r="T415" s="112">
        <f>SUM(T271:T315)</f>
        <v>0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97" t="s">
        <v>854</v>
      </c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50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314" t="s">
        <v>2</v>
      </c>
      <c r="B420" s="314" t="s">
        <v>132</v>
      </c>
      <c r="C420" s="314" t="s">
        <v>130</v>
      </c>
      <c r="D420" s="314" t="s">
        <v>98</v>
      </c>
      <c r="E420" s="315" t="s">
        <v>131</v>
      </c>
      <c r="F420" s="316" t="s">
        <v>132</v>
      </c>
      <c r="G420" s="7"/>
      <c r="H420" s="316" t="s">
        <v>855</v>
      </c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7"/>
      <c r="T420" s="317" t="s">
        <v>35</v>
      </c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</row>
    <row r="421">
      <c r="A421" s="12"/>
      <c r="B421" s="12"/>
      <c r="C421" s="12"/>
      <c r="D421" s="12"/>
      <c r="E421" s="12"/>
      <c r="F421" s="319" t="s">
        <v>67</v>
      </c>
      <c r="G421" s="319" t="s">
        <v>134</v>
      </c>
      <c r="H421" s="319" t="s">
        <v>103</v>
      </c>
      <c r="I421" s="319" t="s">
        <v>104</v>
      </c>
      <c r="J421" s="319" t="s">
        <v>105</v>
      </c>
      <c r="K421" s="319" t="s">
        <v>106</v>
      </c>
      <c r="L421" s="319" t="s">
        <v>84</v>
      </c>
      <c r="M421" s="319" t="s">
        <v>107</v>
      </c>
      <c r="N421" s="319" t="s">
        <v>108</v>
      </c>
      <c r="O421" s="319" t="s">
        <v>109</v>
      </c>
      <c r="P421" s="319" t="s">
        <v>110</v>
      </c>
      <c r="Q421" s="319" t="s">
        <v>111</v>
      </c>
      <c r="R421" s="319" t="s">
        <v>112</v>
      </c>
      <c r="S421" s="320" t="s">
        <v>113</v>
      </c>
      <c r="T421" s="12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</row>
    <row r="422">
      <c r="A422" s="321">
        <v>1.0</v>
      </c>
      <c r="B422" s="321">
        <v>2.0</v>
      </c>
      <c r="C422" s="321">
        <v>3.0</v>
      </c>
      <c r="D422" s="321">
        <v>4.0</v>
      </c>
      <c r="E422" s="321">
        <v>5.0</v>
      </c>
      <c r="F422" s="321">
        <v>6.0</v>
      </c>
      <c r="G422" s="321">
        <v>7.0</v>
      </c>
      <c r="H422" s="321">
        <v>8.0</v>
      </c>
      <c r="I422" s="321">
        <v>9.0</v>
      </c>
      <c r="J422" s="321">
        <v>10.0</v>
      </c>
      <c r="K422" s="321">
        <v>11.0</v>
      </c>
      <c r="L422" s="321">
        <v>12.0</v>
      </c>
      <c r="M422" s="321">
        <v>13.0</v>
      </c>
      <c r="N422" s="321">
        <v>14.0</v>
      </c>
      <c r="O422" s="321">
        <v>15.0</v>
      </c>
      <c r="P422" s="321">
        <v>16.0</v>
      </c>
      <c r="Q422" s="321">
        <v>17.0</v>
      </c>
      <c r="R422" s="321">
        <v>18.0</v>
      </c>
      <c r="S422" s="321">
        <v>19.0</v>
      </c>
      <c r="T422" s="321">
        <v>20.0</v>
      </c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</row>
    <row r="423">
      <c r="A423" s="90">
        <v>1.0</v>
      </c>
      <c r="B423" s="322" t="s">
        <v>2142</v>
      </c>
      <c r="C423" s="90" t="s">
        <v>18</v>
      </c>
      <c r="D423" s="179">
        <v>18300.0</v>
      </c>
      <c r="E423" s="109" t="str">
        <f t="shared" ref="E423:E539" si="32">DATEDIF(D423,DATE(YEAR(TODAY())-1,12,31),"y") &amp; "tahun" &amp; DATEDIF(D423, today(), "ym") &amp; "bulan"</f>
        <v>75tahun4bulan</v>
      </c>
      <c r="F423" s="90" t="s">
        <v>2143</v>
      </c>
      <c r="G423" s="90" t="s">
        <v>2144</v>
      </c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>
        <f t="shared" ref="T423:T429" si="33">SUM(H423:S423)</f>
        <v>0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90">
        <v>2.0</v>
      </c>
      <c r="B424" s="322" t="s">
        <v>2145</v>
      </c>
      <c r="C424" s="90" t="s">
        <v>19</v>
      </c>
      <c r="D424" s="178">
        <v>20433.0</v>
      </c>
      <c r="E424" s="109" t="str">
        <f t="shared" si="32"/>
        <v>70tahun6bulan</v>
      </c>
      <c r="F424" s="90" t="s">
        <v>2146</v>
      </c>
      <c r="G424" s="90" t="s">
        <v>2147</v>
      </c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>
        <f t="shared" si="33"/>
        <v>0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90">
        <v>3.0</v>
      </c>
      <c r="B425" s="322" t="s">
        <v>2148</v>
      </c>
      <c r="C425" s="90" t="s">
        <v>18</v>
      </c>
      <c r="D425" s="179">
        <v>20975.0</v>
      </c>
      <c r="E425" s="109" t="str">
        <f t="shared" si="32"/>
        <v>68tahun0bulan</v>
      </c>
      <c r="F425" s="90" t="s">
        <v>2149</v>
      </c>
      <c r="G425" s="90" t="s">
        <v>2150</v>
      </c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>
        <f t="shared" si="33"/>
        <v>0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90">
        <v>4.0</v>
      </c>
      <c r="B426" s="322" t="s">
        <v>2151</v>
      </c>
      <c r="C426" s="90" t="s">
        <v>19</v>
      </c>
      <c r="D426" s="178">
        <v>21472.0</v>
      </c>
      <c r="E426" s="109" t="str">
        <f t="shared" si="32"/>
        <v>67tahun7bulan</v>
      </c>
      <c r="F426" s="90" t="s">
        <v>2152</v>
      </c>
      <c r="G426" s="90" t="s">
        <v>2153</v>
      </c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>
        <f t="shared" si="33"/>
        <v>0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90">
        <v>5.0</v>
      </c>
      <c r="B427" s="322" t="s">
        <v>2154</v>
      </c>
      <c r="C427" s="90" t="s">
        <v>18</v>
      </c>
      <c r="D427" s="179">
        <v>18935.0</v>
      </c>
      <c r="E427" s="109" t="str">
        <f t="shared" si="32"/>
        <v>74tahun7bulan</v>
      </c>
      <c r="F427" s="90" t="s">
        <v>2155</v>
      </c>
      <c r="G427" s="90" t="s">
        <v>2156</v>
      </c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>
        <f t="shared" si="33"/>
        <v>0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90">
        <v>6.0</v>
      </c>
      <c r="B428" s="322" t="s">
        <v>2157</v>
      </c>
      <c r="C428" s="90" t="s">
        <v>18</v>
      </c>
      <c r="D428" s="179">
        <v>18512.0</v>
      </c>
      <c r="E428" s="109" t="str">
        <f t="shared" si="32"/>
        <v>75tahun9bulan</v>
      </c>
      <c r="F428" s="90" t="s">
        <v>2158</v>
      </c>
      <c r="G428" s="90" t="s">
        <v>2159</v>
      </c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>
        <f t="shared" si="33"/>
        <v>0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90">
        <v>7.0</v>
      </c>
      <c r="B429" s="322" t="s">
        <v>2160</v>
      </c>
      <c r="C429" s="90" t="s">
        <v>18</v>
      </c>
      <c r="D429" s="179">
        <v>20927.0</v>
      </c>
      <c r="E429" s="109" t="str">
        <f t="shared" si="32"/>
        <v>68tahun1bulan</v>
      </c>
      <c r="F429" s="90" t="s">
        <v>959</v>
      </c>
      <c r="G429" s="90" t="s">
        <v>2161</v>
      </c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>
        <f t="shared" si="33"/>
        <v>0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90">
        <v>8.0</v>
      </c>
      <c r="B430" s="322" t="s">
        <v>2162</v>
      </c>
      <c r="C430" s="90" t="s">
        <v>19</v>
      </c>
      <c r="D430" s="179">
        <v>22104.0</v>
      </c>
      <c r="E430" s="109" t="str">
        <f t="shared" si="32"/>
        <v>65tahun11bulan</v>
      </c>
      <c r="F430" s="90" t="s">
        <v>2163</v>
      </c>
      <c r="G430" s="90" t="s">
        <v>2164</v>
      </c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90">
        <v>9.0</v>
      </c>
      <c r="B431" s="322" t="s">
        <v>2165</v>
      </c>
      <c r="C431" s="90" t="s">
        <v>19</v>
      </c>
      <c r="D431" s="179">
        <v>23924.0</v>
      </c>
      <c r="E431" s="109" t="str">
        <f t="shared" si="32"/>
        <v>60tahun11bulan</v>
      </c>
      <c r="F431" s="90" t="s">
        <v>370</v>
      </c>
      <c r="G431" s="90" t="s">
        <v>2166</v>
      </c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90">
        <v>10.0</v>
      </c>
      <c r="B432" s="322" t="s">
        <v>2167</v>
      </c>
      <c r="C432" s="90" t="s">
        <v>18</v>
      </c>
      <c r="D432" s="179">
        <v>18418.0</v>
      </c>
      <c r="E432" s="109" t="str">
        <f t="shared" si="32"/>
        <v>75tahun0bulan</v>
      </c>
      <c r="F432" s="90" t="s">
        <v>2163</v>
      </c>
      <c r="G432" s="90" t="s">
        <v>2164</v>
      </c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90">
        <v>11.0</v>
      </c>
      <c r="B433" s="322" t="s">
        <v>2168</v>
      </c>
      <c r="C433" s="90" t="s">
        <v>19</v>
      </c>
      <c r="D433" s="179">
        <v>18689.0</v>
      </c>
      <c r="E433" s="109" t="str">
        <f t="shared" si="32"/>
        <v>74tahun3bulan</v>
      </c>
      <c r="F433" s="90" t="s">
        <v>1727</v>
      </c>
      <c r="G433" s="90" t="s">
        <v>2169</v>
      </c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90">
        <v>12.0</v>
      </c>
      <c r="B434" s="322" t="s">
        <v>2170</v>
      </c>
      <c r="C434" s="90" t="s">
        <v>18</v>
      </c>
      <c r="D434" s="175">
        <v>22692.0</v>
      </c>
      <c r="E434" s="109" t="str">
        <f t="shared" si="32"/>
        <v>63tahun3bulan</v>
      </c>
      <c r="F434" s="90" t="s">
        <v>2171</v>
      </c>
      <c r="G434" s="90" t="s">
        <v>2172</v>
      </c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90">
        <v>13.0</v>
      </c>
      <c r="B435" s="322" t="s">
        <v>2173</v>
      </c>
      <c r="C435" s="90" t="s">
        <v>18</v>
      </c>
      <c r="D435" s="179">
        <v>19940.0</v>
      </c>
      <c r="E435" s="109" t="str">
        <f t="shared" si="32"/>
        <v>71tahun10bulan</v>
      </c>
      <c r="F435" s="90" t="s">
        <v>2174</v>
      </c>
      <c r="G435" s="90" t="s">
        <v>2175</v>
      </c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90">
        <v>14.0</v>
      </c>
      <c r="B436" s="322" t="s">
        <v>2176</v>
      </c>
      <c r="C436" s="90" t="s">
        <v>19</v>
      </c>
      <c r="D436" s="179">
        <v>21690.0</v>
      </c>
      <c r="E436" s="109" t="str">
        <f t="shared" si="32"/>
        <v>66tahun0bulan</v>
      </c>
      <c r="F436" s="90" t="s">
        <v>370</v>
      </c>
      <c r="G436" s="90" t="s">
        <v>2166</v>
      </c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90">
        <v>15.0</v>
      </c>
      <c r="B437" s="322" t="s">
        <v>2177</v>
      </c>
      <c r="C437" s="90" t="s">
        <v>18</v>
      </c>
      <c r="D437" s="179">
        <v>15574.0</v>
      </c>
      <c r="E437" s="109" t="str">
        <f t="shared" si="32"/>
        <v>83tahun9bulan</v>
      </c>
      <c r="F437" s="90" t="s">
        <v>2178</v>
      </c>
      <c r="G437" s="90" t="s">
        <v>2179</v>
      </c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90">
        <v>16.0</v>
      </c>
      <c r="B438" s="322" t="s">
        <v>2180</v>
      </c>
      <c r="C438" s="90" t="s">
        <v>19</v>
      </c>
      <c r="D438" s="179">
        <v>17738.0</v>
      </c>
      <c r="E438" s="109" t="str">
        <f t="shared" si="32"/>
        <v>77tahun10bulan</v>
      </c>
      <c r="F438" s="90" t="s">
        <v>2181</v>
      </c>
      <c r="G438" s="90" t="s">
        <v>2182</v>
      </c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90">
        <v>17.0</v>
      </c>
      <c r="B439" s="322" t="s">
        <v>2183</v>
      </c>
      <c r="C439" s="90" t="s">
        <v>19</v>
      </c>
      <c r="D439" s="179">
        <v>18002.0</v>
      </c>
      <c r="E439" s="109" t="str">
        <f t="shared" si="32"/>
        <v>76tahun1bulan</v>
      </c>
      <c r="F439" s="90" t="s">
        <v>2184</v>
      </c>
      <c r="G439" s="90" t="s">
        <v>2185</v>
      </c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90">
        <v>18.0</v>
      </c>
      <c r="B440" s="322" t="s">
        <v>2186</v>
      </c>
      <c r="C440" s="90" t="s">
        <v>18</v>
      </c>
      <c r="D440" s="179">
        <v>23213.0</v>
      </c>
      <c r="E440" s="109" t="str">
        <f t="shared" si="32"/>
        <v>62tahun10bulan</v>
      </c>
      <c r="F440" s="90" t="s">
        <v>2187</v>
      </c>
      <c r="G440" s="90" t="s">
        <v>2188</v>
      </c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90">
        <v>19.0</v>
      </c>
      <c r="B441" s="322" t="s">
        <v>2189</v>
      </c>
      <c r="C441" s="90" t="s">
        <v>18</v>
      </c>
      <c r="D441" s="179">
        <v>21466.0</v>
      </c>
      <c r="E441" s="109" t="str">
        <f t="shared" si="32"/>
        <v>67tahun8bulan</v>
      </c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90">
        <v>20.0</v>
      </c>
      <c r="B442" s="322" t="s">
        <v>2190</v>
      </c>
      <c r="C442" s="90" t="s">
        <v>18</v>
      </c>
      <c r="D442" s="179">
        <v>19974.0</v>
      </c>
      <c r="E442" s="109" t="str">
        <f t="shared" si="32"/>
        <v>71tahun9bulan</v>
      </c>
      <c r="F442" s="90" t="s">
        <v>2191</v>
      </c>
      <c r="G442" s="90" t="s">
        <v>2192</v>
      </c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90">
        <v>21.0</v>
      </c>
      <c r="B443" s="322" t="s">
        <v>2193</v>
      </c>
      <c r="C443" s="90" t="s">
        <v>19</v>
      </c>
      <c r="D443" s="179">
        <v>18375.0</v>
      </c>
      <c r="E443" s="109" t="str">
        <f t="shared" si="32"/>
        <v>75tahun1bulan</v>
      </c>
      <c r="F443" s="90" t="s">
        <v>2194</v>
      </c>
      <c r="G443" s="90" t="s">
        <v>2195</v>
      </c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90">
        <v>22.0</v>
      </c>
      <c r="B444" s="322" t="s">
        <v>2196</v>
      </c>
      <c r="C444" s="90" t="s">
        <v>19</v>
      </c>
      <c r="D444" s="179">
        <v>21672.0</v>
      </c>
      <c r="E444" s="109" t="str">
        <f t="shared" si="32"/>
        <v>66tahun1bulan</v>
      </c>
      <c r="F444" s="90" t="s">
        <v>2197</v>
      </c>
      <c r="G444" s="90" t="s">
        <v>2198</v>
      </c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90">
        <v>23.0</v>
      </c>
      <c r="B445" s="322" t="s">
        <v>2199</v>
      </c>
      <c r="C445" s="90" t="s">
        <v>18</v>
      </c>
      <c r="D445" s="179">
        <v>22739.0</v>
      </c>
      <c r="E445" s="109" t="str">
        <f t="shared" si="32"/>
        <v>63tahun2bulan</v>
      </c>
      <c r="F445" s="90" t="s">
        <v>2200</v>
      </c>
      <c r="G445" s="90" t="s">
        <v>2201</v>
      </c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90">
        <v>24.0</v>
      </c>
      <c r="B446" s="322" t="s">
        <v>2202</v>
      </c>
      <c r="C446" s="90" t="s">
        <v>18</v>
      </c>
      <c r="D446" s="179">
        <v>17714.0</v>
      </c>
      <c r="E446" s="109" t="str">
        <f t="shared" si="32"/>
        <v>77tahun11bulan</v>
      </c>
      <c r="F446" s="90" t="s">
        <v>2203</v>
      </c>
      <c r="G446" s="90" t="s">
        <v>2204</v>
      </c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90">
        <v>25.0</v>
      </c>
      <c r="B447" s="322" t="s">
        <v>2205</v>
      </c>
      <c r="C447" s="90" t="s">
        <v>19</v>
      </c>
      <c r="D447" s="179">
        <v>20174.0</v>
      </c>
      <c r="E447" s="109" t="str">
        <f t="shared" si="32"/>
        <v>70tahun2bulan</v>
      </c>
      <c r="F447" s="90" t="s">
        <v>2206</v>
      </c>
      <c r="G447" s="90" t="s">
        <v>2207</v>
      </c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90">
        <v>26.0</v>
      </c>
      <c r="B448" s="322" t="s">
        <v>2208</v>
      </c>
      <c r="C448" s="90" t="s">
        <v>18</v>
      </c>
      <c r="D448" s="179">
        <v>21371.0</v>
      </c>
      <c r="E448" s="109" t="str">
        <f t="shared" si="32"/>
        <v>67tahun11bulan</v>
      </c>
      <c r="F448" s="90" t="s">
        <v>513</v>
      </c>
      <c r="G448" s="90" t="s">
        <v>2209</v>
      </c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90">
        <v>27.0</v>
      </c>
      <c r="B449" s="322" t="s">
        <v>2210</v>
      </c>
      <c r="C449" s="90" t="s">
        <v>18</v>
      </c>
      <c r="D449" s="179">
        <v>22136.0</v>
      </c>
      <c r="E449" s="109" t="str">
        <f t="shared" si="32"/>
        <v>65tahun10bulan</v>
      </c>
      <c r="F449" s="90" t="s">
        <v>2211</v>
      </c>
      <c r="G449" s="90" t="s">
        <v>2212</v>
      </c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90">
        <v>28.0</v>
      </c>
      <c r="B450" s="322" t="s">
        <v>2213</v>
      </c>
      <c r="C450" s="90" t="s">
        <v>18</v>
      </c>
      <c r="D450" s="179">
        <v>17962.0</v>
      </c>
      <c r="E450" s="109" t="str">
        <f t="shared" si="32"/>
        <v>76tahun3bulan</v>
      </c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90">
        <v>29.0</v>
      </c>
      <c r="B451" s="322" t="s">
        <v>2214</v>
      </c>
      <c r="C451" s="90" t="s">
        <v>19</v>
      </c>
      <c r="D451" s="179">
        <v>17594.0</v>
      </c>
      <c r="E451" s="109" t="str">
        <f t="shared" si="32"/>
        <v>77tahun3bulan</v>
      </c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90">
        <v>30.0</v>
      </c>
      <c r="B452" s="322" t="s">
        <v>2215</v>
      </c>
      <c r="C452" s="90" t="s">
        <v>19</v>
      </c>
      <c r="D452" s="179">
        <v>23963.0</v>
      </c>
      <c r="E452" s="109" t="str">
        <f t="shared" si="32"/>
        <v>60tahun10bulan</v>
      </c>
      <c r="F452" s="90" t="s">
        <v>2187</v>
      </c>
      <c r="G452" s="90" t="s">
        <v>2216</v>
      </c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90">
        <v>31.0</v>
      </c>
      <c r="B453" s="322" t="s">
        <v>2217</v>
      </c>
      <c r="C453" s="90" t="s">
        <v>18</v>
      </c>
      <c r="D453" s="179">
        <v>23963.0</v>
      </c>
      <c r="E453" s="109" t="str">
        <f t="shared" si="32"/>
        <v>60tahun10bulan</v>
      </c>
      <c r="F453" s="90" t="s">
        <v>2218</v>
      </c>
      <c r="G453" s="90" t="s">
        <v>2219</v>
      </c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90">
        <v>32.0</v>
      </c>
      <c r="B454" s="322" t="s">
        <v>2220</v>
      </c>
      <c r="C454" s="90" t="s">
        <v>18</v>
      </c>
      <c r="D454" s="178">
        <v>23544.0</v>
      </c>
      <c r="E454" s="109" t="str">
        <f t="shared" si="32"/>
        <v>61tahun11bulan</v>
      </c>
      <c r="F454" s="90" t="s">
        <v>2221</v>
      </c>
      <c r="G454" s="90" t="s">
        <v>2222</v>
      </c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90">
        <v>33.0</v>
      </c>
      <c r="B455" s="322" t="s">
        <v>2223</v>
      </c>
      <c r="C455" s="90" t="s">
        <v>19</v>
      </c>
      <c r="D455" s="179">
        <v>23871.0</v>
      </c>
      <c r="E455" s="109" t="str">
        <f t="shared" si="32"/>
        <v>60tahun1bulan</v>
      </c>
      <c r="F455" s="90" t="s">
        <v>929</v>
      </c>
      <c r="G455" s="90" t="s">
        <v>2224</v>
      </c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90">
        <v>34.0</v>
      </c>
      <c r="B456" s="322" t="s">
        <v>2225</v>
      </c>
      <c r="C456" s="90" t="s">
        <v>19</v>
      </c>
      <c r="D456" s="179">
        <v>21642.0</v>
      </c>
      <c r="E456" s="109" t="str">
        <f t="shared" si="32"/>
        <v>66tahun2bulan</v>
      </c>
      <c r="F456" s="90" t="s">
        <v>2226</v>
      </c>
      <c r="G456" s="90" t="s">
        <v>2227</v>
      </c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90">
        <v>35.0</v>
      </c>
      <c r="B457" s="322" t="s">
        <v>2228</v>
      </c>
      <c r="C457" s="90" t="s">
        <v>18</v>
      </c>
      <c r="D457" s="179">
        <v>19760.0</v>
      </c>
      <c r="E457" s="109" t="str">
        <f t="shared" si="32"/>
        <v>71tahun4bulan</v>
      </c>
      <c r="F457" s="90" t="s">
        <v>2229</v>
      </c>
      <c r="G457" s="90" t="s">
        <v>2230</v>
      </c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90">
        <v>36.0</v>
      </c>
      <c r="B458" s="322" t="s">
        <v>2231</v>
      </c>
      <c r="C458" s="90" t="s">
        <v>19</v>
      </c>
      <c r="D458" s="178">
        <v>24096.0</v>
      </c>
      <c r="E458" s="109" t="str">
        <f t="shared" si="32"/>
        <v>60tahun5bulan</v>
      </c>
      <c r="F458" s="90" t="s">
        <v>2232</v>
      </c>
      <c r="G458" s="90" t="s">
        <v>2233</v>
      </c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90">
        <v>37.0</v>
      </c>
      <c r="B459" s="322" t="s">
        <v>2234</v>
      </c>
      <c r="C459" s="90" t="s">
        <v>18</v>
      </c>
      <c r="D459" s="179">
        <v>19036.0</v>
      </c>
      <c r="E459" s="109" t="str">
        <f t="shared" si="32"/>
        <v>73tahun3bulan</v>
      </c>
      <c r="F459" s="90" t="s">
        <v>2235</v>
      </c>
      <c r="G459" s="90" t="s">
        <v>2236</v>
      </c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90">
        <v>38.0</v>
      </c>
      <c r="B460" s="322" t="s">
        <v>2237</v>
      </c>
      <c r="C460" s="90" t="s">
        <v>19</v>
      </c>
      <c r="D460" s="179">
        <v>20609.0</v>
      </c>
      <c r="E460" s="109" t="str">
        <f t="shared" si="32"/>
        <v>69tahun0bulan</v>
      </c>
      <c r="F460" s="90" t="s">
        <v>2238</v>
      </c>
      <c r="G460" s="90" t="s">
        <v>2239</v>
      </c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90">
        <v>39.0</v>
      </c>
      <c r="B461" s="322" t="s">
        <v>2240</v>
      </c>
      <c r="C461" s="90" t="s">
        <v>18</v>
      </c>
      <c r="D461" s="178">
        <v>23543.0</v>
      </c>
      <c r="E461" s="109" t="str">
        <f t="shared" si="32"/>
        <v>61tahun11bulan</v>
      </c>
      <c r="F461" s="90" t="s">
        <v>2229</v>
      </c>
      <c r="G461" s="90" t="s">
        <v>2241</v>
      </c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90">
        <v>40.0</v>
      </c>
      <c r="B462" s="322" t="s">
        <v>2242</v>
      </c>
      <c r="C462" s="90" t="s">
        <v>19</v>
      </c>
      <c r="D462" s="178">
        <v>23632.0</v>
      </c>
      <c r="E462" s="109" t="str">
        <f t="shared" si="32"/>
        <v>61tahun8bulan</v>
      </c>
      <c r="F462" s="90" t="s">
        <v>2243</v>
      </c>
      <c r="G462" s="90" t="s">
        <v>2244</v>
      </c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90">
        <v>41.0</v>
      </c>
      <c r="B463" s="322" t="s">
        <v>2245</v>
      </c>
      <c r="C463" s="90" t="s">
        <v>19</v>
      </c>
      <c r="D463" s="178">
        <v>12843.0</v>
      </c>
      <c r="E463" s="109" t="str">
        <f t="shared" si="32"/>
        <v>90tahun3bulan</v>
      </c>
      <c r="F463" s="90" t="s">
        <v>2246</v>
      </c>
      <c r="G463" s="90" t="s">
        <v>2247</v>
      </c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90">
        <v>42.0</v>
      </c>
      <c r="B464" s="322" t="s">
        <v>2248</v>
      </c>
      <c r="C464" s="90" t="s">
        <v>19</v>
      </c>
      <c r="D464" s="179">
        <v>20821.0</v>
      </c>
      <c r="E464" s="109" t="str">
        <f t="shared" si="32"/>
        <v>68tahun5bulan</v>
      </c>
      <c r="F464" s="90" t="s">
        <v>2249</v>
      </c>
      <c r="G464" s="90" t="s">
        <v>2250</v>
      </c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90">
        <v>43.0</v>
      </c>
      <c r="B465" s="322" t="s">
        <v>2251</v>
      </c>
      <c r="C465" s="90" t="s">
        <v>19</v>
      </c>
      <c r="D465" s="178">
        <v>12981.0</v>
      </c>
      <c r="E465" s="109" t="str">
        <f t="shared" si="32"/>
        <v>90tahun10bulan</v>
      </c>
      <c r="F465" s="90" t="s">
        <v>2184</v>
      </c>
      <c r="G465" s="90" t="s">
        <v>2252</v>
      </c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90">
        <v>44.0</v>
      </c>
      <c r="B466" s="322" t="s">
        <v>2253</v>
      </c>
      <c r="C466" s="90" t="s">
        <v>18</v>
      </c>
      <c r="D466" s="179">
        <v>23142.0</v>
      </c>
      <c r="E466" s="109" t="str">
        <f t="shared" si="32"/>
        <v>62tahun0bulan</v>
      </c>
      <c r="F466" s="90" t="s">
        <v>2254</v>
      </c>
      <c r="G466" s="90" t="s">
        <v>2255</v>
      </c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90">
        <v>45.0</v>
      </c>
      <c r="B467" s="322" t="s">
        <v>2256</v>
      </c>
      <c r="C467" s="90" t="s">
        <v>18</v>
      </c>
      <c r="D467" s="179">
        <v>23573.0</v>
      </c>
      <c r="E467" s="109" t="str">
        <f t="shared" si="32"/>
        <v>61tahun10bulan</v>
      </c>
      <c r="F467" s="90" t="s">
        <v>607</v>
      </c>
      <c r="G467" s="90" t="s">
        <v>608</v>
      </c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90">
        <v>46.0</v>
      </c>
      <c r="B468" s="322" t="s">
        <v>2257</v>
      </c>
      <c r="C468" s="90" t="s">
        <v>19</v>
      </c>
      <c r="D468" s="179">
        <v>21370.0</v>
      </c>
      <c r="E468" s="109" t="str">
        <f t="shared" si="32"/>
        <v>67tahun11bulan</v>
      </c>
      <c r="F468" s="90" t="s">
        <v>2258</v>
      </c>
      <c r="G468" s="90" t="s">
        <v>2259</v>
      </c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90">
        <v>47.0</v>
      </c>
      <c r="B469" s="322" t="s">
        <v>2260</v>
      </c>
      <c r="C469" s="90" t="s">
        <v>19</v>
      </c>
      <c r="D469" s="179">
        <v>14624.0</v>
      </c>
      <c r="E469" s="109" t="str">
        <f t="shared" si="32"/>
        <v>85tahun4bulan</v>
      </c>
      <c r="F469" s="90" t="s">
        <v>2261</v>
      </c>
      <c r="G469" s="90" t="s">
        <v>2262</v>
      </c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90">
        <v>48.0</v>
      </c>
      <c r="B470" s="322" t="s">
        <v>2263</v>
      </c>
      <c r="C470" s="90" t="s">
        <v>18</v>
      </c>
      <c r="D470" s="179">
        <v>22166.0</v>
      </c>
      <c r="E470" s="109" t="str">
        <f t="shared" si="32"/>
        <v>65tahun9bulan</v>
      </c>
      <c r="F470" s="90" t="s">
        <v>2264</v>
      </c>
      <c r="G470" s="90" t="s">
        <v>2265</v>
      </c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90">
        <v>49.0</v>
      </c>
      <c r="B471" s="322" t="s">
        <v>2266</v>
      </c>
      <c r="C471" s="90" t="s">
        <v>18</v>
      </c>
      <c r="D471" s="179">
        <v>24049.0</v>
      </c>
      <c r="E471" s="109" t="str">
        <f t="shared" si="32"/>
        <v>60tahun7bulan</v>
      </c>
      <c r="F471" s="90" t="s">
        <v>2267</v>
      </c>
      <c r="G471" s="90" t="s">
        <v>2268</v>
      </c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90">
        <v>50.0</v>
      </c>
      <c r="B472" s="322" t="s">
        <v>2269</v>
      </c>
      <c r="C472" s="90" t="s">
        <v>18</v>
      </c>
      <c r="D472" s="175">
        <v>21732.0</v>
      </c>
      <c r="E472" s="109" t="str">
        <f t="shared" si="32"/>
        <v>66tahun11bulan</v>
      </c>
      <c r="F472" s="90" t="s">
        <v>2270</v>
      </c>
      <c r="G472" s="90" t="s">
        <v>2271</v>
      </c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90">
        <v>51.0</v>
      </c>
      <c r="B473" s="322" t="s">
        <v>2272</v>
      </c>
      <c r="C473" s="90" t="s">
        <v>19</v>
      </c>
      <c r="D473" s="179">
        <v>22904.0</v>
      </c>
      <c r="E473" s="109" t="str">
        <f t="shared" si="32"/>
        <v>63tahun8bulan</v>
      </c>
      <c r="F473" s="90" t="s">
        <v>2273</v>
      </c>
      <c r="G473" s="90" t="s">
        <v>2274</v>
      </c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90">
        <v>52.0</v>
      </c>
      <c r="B474" s="322" t="s">
        <v>2275</v>
      </c>
      <c r="C474" s="90" t="s">
        <v>18</v>
      </c>
      <c r="D474" s="179">
        <v>21490.0</v>
      </c>
      <c r="E474" s="109" t="str">
        <f t="shared" si="32"/>
        <v>67tahun7bulan</v>
      </c>
      <c r="F474" s="90" t="s">
        <v>2276</v>
      </c>
      <c r="G474" s="90" t="s">
        <v>2277</v>
      </c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90">
        <v>53.0</v>
      </c>
      <c r="B475" s="322" t="s">
        <v>2278</v>
      </c>
      <c r="C475" s="90" t="s">
        <v>18</v>
      </c>
      <c r="D475" s="179">
        <v>20703.0</v>
      </c>
      <c r="E475" s="109" t="str">
        <f t="shared" si="32"/>
        <v>69tahun9bulan</v>
      </c>
      <c r="F475" s="90" t="s">
        <v>2279</v>
      </c>
      <c r="G475" s="90" t="s">
        <v>2280</v>
      </c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90">
        <v>54.0</v>
      </c>
      <c r="B476" s="322" t="s">
        <v>2281</v>
      </c>
      <c r="C476" s="90" t="s">
        <v>19</v>
      </c>
      <c r="D476" s="179">
        <v>23414.0</v>
      </c>
      <c r="E476" s="109" t="str">
        <f t="shared" si="32"/>
        <v>61tahun4bulan</v>
      </c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90">
        <v>55.0</v>
      </c>
      <c r="B477" s="322" t="s">
        <v>2282</v>
      </c>
      <c r="C477" s="90" t="s">
        <v>18</v>
      </c>
      <c r="D477" s="179">
        <v>21806.0</v>
      </c>
      <c r="E477" s="109" t="str">
        <f t="shared" si="32"/>
        <v>66tahun8bulan</v>
      </c>
      <c r="F477" s="90" t="s">
        <v>2283</v>
      </c>
      <c r="G477" s="90" t="s">
        <v>2284</v>
      </c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90">
        <v>56.0</v>
      </c>
      <c r="B478" s="322" t="s">
        <v>2285</v>
      </c>
      <c r="C478" s="90" t="s">
        <v>19</v>
      </c>
      <c r="D478" s="179">
        <v>23783.0</v>
      </c>
      <c r="E478" s="109" t="str">
        <f t="shared" si="32"/>
        <v>60tahun4bulan</v>
      </c>
      <c r="F478" s="90" t="s">
        <v>2286</v>
      </c>
      <c r="G478" s="90" t="s">
        <v>2280</v>
      </c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90">
        <v>57.0</v>
      </c>
      <c r="B479" s="322" t="s">
        <v>2287</v>
      </c>
      <c r="C479" s="90" t="s">
        <v>18</v>
      </c>
      <c r="D479" s="179">
        <v>21455.0</v>
      </c>
      <c r="E479" s="109" t="str">
        <f t="shared" si="32"/>
        <v>67tahun8bulan</v>
      </c>
      <c r="F479" s="90" t="s">
        <v>2286</v>
      </c>
      <c r="G479" s="90" t="s">
        <v>2280</v>
      </c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90">
        <v>58.0</v>
      </c>
      <c r="B480" s="322" t="s">
        <v>2288</v>
      </c>
      <c r="C480" s="90" t="s">
        <v>19</v>
      </c>
      <c r="D480" s="179">
        <v>22704.0</v>
      </c>
      <c r="E480" s="109" t="str">
        <f t="shared" si="32"/>
        <v>63tahun3bulan</v>
      </c>
      <c r="F480" s="90" t="s">
        <v>2289</v>
      </c>
      <c r="G480" s="90" t="s">
        <v>2290</v>
      </c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90">
        <v>59.0</v>
      </c>
      <c r="B481" s="322" t="s">
        <v>2291</v>
      </c>
      <c r="C481" s="90" t="s">
        <v>19</v>
      </c>
      <c r="D481" s="179">
        <v>15648.0</v>
      </c>
      <c r="E481" s="109" t="str">
        <f t="shared" si="32"/>
        <v>83tahun7bulan</v>
      </c>
      <c r="F481" s="90" t="s">
        <v>2292</v>
      </c>
      <c r="G481" s="90" t="s">
        <v>2293</v>
      </c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90">
        <v>60.0</v>
      </c>
      <c r="B482" s="322" t="s">
        <v>2294</v>
      </c>
      <c r="C482" s="90" t="s">
        <v>18</v>
      </c>
      <c r="D482" s="179">
        <v>21398.0</v>
      </c>
      <c r="E482" s="109" t="str">
        <f t="shared" si="32"/>
        <v>67tahun10bulan</v>
      </c>
      <c r="F482" s="90" t="s">
        <v>864</v>
      </c>
      <c r="G482" s="90" t="s">
        <v>2244</v>
      </c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90">
        <v>61.0</v>
      </c>
      <c r="B483" s="322" t="s">
        <v>2145</v>
      </c>
      <c r="C483" s="90" t="s">
        <v>19</v>
      </c>
      <c r="D483" s="179">
        <v>21551.0</v>
      </c>
      <c r="E483" s="109" t="str">
        <f t="shared" si="32"/>
        <v>66tahun5bulan</v>
      </c>
      <c r="F483" s="90" t="s">
        <v>2295</v>
      </c>
      <c r="G483" s="90" t="s">
        <v>2296</v>
      </c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90">
        <v>62.0</v>
      </c>
      <c r="B484" s="322" t="s">
        <v>2297</v>
      </c>
      <c r="C484" s="90" t="s">
        <v>18</v>
      </c>
      <c r="D484" s="179">
        <v>19864.0</v>
      </c>
      <c r="E484" s="109" t="str">
        <f t="shared" si="32"/>
        <v>71tahun0bulan</v>
      </c>
      <c r="F484" s="90" t="s">
        <v>2298</v>
      </c>
      <c r="G484" s="90" t="s">
        <v>2299</v>
      </c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90">
        <v>63.0</v>
      </c>
      <c r="B485" s="322" t="s">
        <v>2176</v>
      </c>
      <c r="C485" s="90" t="s">
        <v>19</v>
      </c>
      <c r="D485" s="179">
        <v>20316.0</v>
      </c>
      <c r="E485" s="109" t="str">
        <f t="shared" si="32"/>
        <v>70tahun9bulan</v>
      </c>
      <c r="F485" s="90" t="s">
        <v>2300</v>
      </c>
      <c r="G485" s="90" t="s">
        <v>2301</v>
      </c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90">
        <v>64.0</v>
      </c>
      <c r="B486" s="322" t="s">
        <v>2302</v>
      </c>
      <c r="C486" s="90" t="s">
        <v>18</v>
      </c>
      <c r="D486" s="212">
        <v>21186.0</v>
      </c>
      <c r="E486" s="109" t="str">
        <f t="shared" si="32"/>
        <v>67tahun5bulan</v>
      </c>
      <c r="F486" s="90" t="s">
        <v>2303</v>
      </c>
      <c r="G486" s="90" t="s">
        <v>2304</v>
      </c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90">
        <v>65.0</v>
      </c>
      <c r="B487" s="322" t="s">
        <v>2305</v>
      </c>
      <c r="C487" s="90" t="s">
        <v>18</v>
      </c>
      <c r="D487" s="212">
        <v>19859.0</v>
      </c>
      <c r="E487" s="109" t="str">
        <f t="shared" si="32"/>
        <v>71tahun0bulan</v>
      </c>
      <c r="F487" s="90" t="s">
        <v>2306</v>
      </c>
      <c r="G487" s="90" t="s">
        <v>2307</v>
      </c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90">
        <v>66.0</v>
      </c>
      <c r="B488" s="322" t="s">
        <v>2308</v>
      </c>
      <c r="C488" s="90" t="s">
        <v>18</v>
      </c>
      <c r="D488" s="179">
        <v>19223.0</v>
      </c>
      <c r="E488" s="109" t="str">
        <f t="shared" si="32"/>
        <v>73tahun9bulan</v>
      </c>
      <c r="F488" s="90" t="s">
        <v>2184</v>
      </c>
      <c r="G488" s="90" t="s">
        <v>2309</v>
      </c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90">
        <v>67.0</v>
      </c>
      <c r="B489" s="322" t="s">
        <v>2272</v>
      </c>
      <c r="C489" s="90" t="s">
        <v>19</v>
      </c>
      <c r="D489" s="179" t="s">
        <v>2310</v>
      </c>
      <c r="E489" s="109" t="str">
        <f t="shared" si="32"/>
        <v>466tahun11bulan</v>
      </c>
      <c r="F489" s="90" t="s">
        <v>2311</v>
      </c>
      <c r="G489" s="90" t="s">
        <v>2312</v>
      </c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90">
        <v>68.0</v>
      </c>
      <c r="B490" s="322" t="s">
        <v>2313</v>
      </c>
      <c r="C490" s="90" t="s">
        <v>18</v>
      </c>
      <c r="D490" s="179">
        <v>14492.0</v>
      </c>
      <c r="E490" s="109" t="str">
        <f t="shared" si="32"/>
        <v>86tahun9bulan</v>
      </c>
      <c r="F490" s="90" t="s">
        <v>2314</v>
      </c>
      <c r="G490" s="90" t="s">
        <v>2315</v>
      </c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90">
        <v>69.0</v>
      </c>
      <c r="B491" s="322" t="s">
        <v>2316</v>
      </c>
      <c r="C491" s="90" t="s">
        <v>19</v>
      </c>
      <c r="D491" s="179">
        <v>18848.0</v>
      </c>
      <c r="E491" s="109" t="str">
        <f t="shared" si="32"/>
        <v>74tahun10bulan</v>
      </c>
      <c r="F491" s="90" t="s">
        <v>2317</v>
      </c>
      <c r="G491" s="90" t="s">
        <v>2318</v>
      </c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90">
        <v>70.0</v>
      </c>
      <c r="B492" s="322" t="s">
        <v>86</v>
      </c>
      <c r="C492" s="90" t="s">
        <v>18</v>
      </c>
      <c r="D492" s="179">
        <v>19525.0</v>
      </c>
      <c r="E492" s="109" t="str">
        <f t="shared" si="32"/>
        <v>72tahun11bulan</v>
      </c>
      <c r="F492" s="90" t="s">
        <v>2317</v>
      </c>
      <c r="G492" s="90" t="s">
        <v>2318</v>
      </c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90">
        <v>71.0</v>
      </c>
      <c r="B493" s="322" t="s">
        <v>2319</v>
      </c>
      <c r="C493" s="90" t="s">
        <v>19</v>
      </c>
      <c r="D493" s="179">
        <v>20621.0</v>
      </c>
      <c r="E493" s="109" t="str">
        <f t="shared" si="32"/>
        <v>69tahun11bulan</v>
      </c>
      <c r="F493" s="90" t="s">
        <v>2226</v>
      </c>
      <c r="G493" s="90" t="s">
        <v>2227</v>
      </c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90">
        <v>72.0</v>
      </c>
      <c r="B494" s="322" t="s">
        <v>2320</v>
      </c>
      <c r="C494" s="90" t="s">
        <v>18</v>
      </c>
      <c r="D494" s="179">
        <v>23875.0</v>
      </c>
      <c r="E494" s="109" t="str">
        <f t="shared" si="32"/>
        <v>60tahun0bulan</v>
      </c>
      <c r="F494" s="90" t="s">
        <v>2321</v>
      </c>
      <c r="G494" s="90" t="s">
        <v>2301</v>
      </c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90">
        <v>73.0</v>
      </c>
      <c r="B495" s="322" t="s">
        <v>2322</v>
      </c>
      <c r="C495" s="90" t="s">
        <v>19</v>
      </c>
      <c r="D495" s="179">
        <v>22808.0</v>
      </c>
      <c r="E495" s="109" t="str">
        <f t="shared" si="32"/>
        <v>63tahun11bulan</v>
      </c>
      <c r="F495" s="90" t="s">
        <v>2323</v>
      </c>
      <c r="G495" s="90" t="s">
        <v>2324</v>
      </c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90">
        <v>74.0</v>
      </c>
      <c r="B496" s="322" t="s">
        <v>2325</v>
      </c>
      <c r="C496" s="90" t="s">
        <v>18</v>
      </c>
      <c r="D496" s="178">
        <v>18593.0</v>
      </c>
      <c r="E496" s="109" t="str">
        <f t="shared" si="32"/>
        <v>75tahun6bulan</v>
      </c>
      <c r="F496" s="90" t="s">
        <v>2326</v>
      </c>
      <c r="G496" s="90" t="s">
        <v>2327</v>
      </c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90">
        <v>75.0</v>
      </c>
      <c r="B497" s="322" t="s">
        <v>2328</v>
      </c>
      <c r="C497" s="90" t="s">
        <v>19</v>
      </c>
      <c r="D497" s="179">
        <v>21445.0</v>
      </c>
      <c r="E497" s="109" t="str">
        <f t="shared" si="32"/>
        <v>67tahun8bulan</v>
      </c>
      <c r="F497" s="90" t="s">
        <v>2329</v>
      </c>
      <c r="G497" s="90" t="s">
        <v>2330</v>
      </c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90">
        <v>76.0</v>
      </c>
      <c r="B498" s="322" t="s">
        <v>2331</v>
      </c>
      <c r="C498" s="90" t="s">
        <v>19</v>
      </c>
      <c r="D498" s="179">
        <v>19062.0</v>
      </c>
      <c r="E498" s="109" t="str">
        <f t="shared" si="32"/>
        <v>73tahun3bulan</v>
      </c>
      <c r="F498" s="90" t="s">
        <v>1244</v>
      </c>
      <c r="G498" s="90" t="s">
        <v>2332</v>
      </c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90">
        <v>77.0</v>
      </c>
      <c r="B499" s="322" t="s">
        <v>2333</v>
      </c>
      <c r="C499" s="90" t="s">
        <v>18</v>
      </c>
      <c r="D499" s="179">
        <v>21981.0</v>
      </c>
      <c r="E499" s="109" t="str">
        <f t="shared" si="32"/>
        <v>65tahun3bulan</v>
      </c>
      <c r="F499" s="90" t="s">
        <v>2181</v>
      </c>
      <c r="G499" s="90" t="s">
        <v>2182</v>
      </c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90">
        <v>78.0</v>
      </c>
      <c r="B500" s="322" t="s">
        <v>2334</v>
      </c>
      <c r="C500" s="90" t="s">
        <v>19</v>
      </c>
      <c r="D500" s="178">
        <v>23327.0</v>
      </c>
      <c r="E500" s="109" t="str">
        <f t="shared" si="32"/>
        <v>62tahun6bulan</v>
      </c>
      <c r="F500" s="90" t="s">
        <v>2335</v>
      </c>
      <c r="G500" s="90" t="s">
        <v>2336</v>
      </c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90">
        <v>79.0</v>
      </c>
      <c r="B501" s="322" t="s">
        <v>2337</v>
      </c>
      <c r="C501" s="90" t="s">
        <v>19</v>
      </c>
      <c r="D501" s="178">
        <v>21134.0</v>
      </c>
      <c r="E501" s="109" t="str">
        <f t="shared" si="32"/>
        <v>68tahun7bulan</v>
      </c>
      <c r="F501" s="90" t="s">
        <v>2338</v>
      </c>
      <c r="G501" s="90" t="s">
        <v>2339</v>
      </c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90">
        <v>80.0</v>
      </c>
      <c r="B502" s="20" t="s">
        <v>2340</v>
      </c>
      <c r="C502" s="20" t="s">
        <v>19</v>
      </c>
      <c r="D502" s="181">
        <v>24049.0</v>
      </c>
      <c r="E502" s="109" t="str">
        <f t="shared" si="32"/>
        <v>60tahun7bulan</v>
      </c>
      <c r="F502" s="90" t="s">
        <v>2184</v>
      </c>
      <c r="G502" s="90" t="s">
        <v>2341</v>
      </c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90">
        <v>81.0</v>
      </c>
      <c r="B503" s="20" t="s">
        <v>2342</v>
      </c>
      <c r="C503" s="20" t="s">
        <v>18</v>
      </c>
      <c r="D503" s="181">
        <v>8768.0</v>
      </c>
      <c r="E503" s="109" t="str">
        <f t="shared" si="32"/>
        <v>101tahun5bulan</v>
      </c>
      <c r="F503" s="90" t="s">
        <v>2343</v>
      </c>
      <c r="G503" s="90" t="s">
        <v>2344</v>
      </c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90">
        <v>82.0</v>
      </c>
      <c r="B504" s="20" t="s">
        <v>2345</v>
      </c>
      <c r="C504" s="20" t="s">
        <v>18</v>
      </c>
      <c r="D504" s="181">
        <v>24000.0</v>
      </c>
      <c r="E504" s="109" t="str">
        <f t="shared" si="32"/>
        <v>60tahun8bulan</v>
      </c>
      <c r="F504" s="90" t="s">
        <v>2346</v>
      </c>
      <c r="G504" s="90" t="s">
        <v>2347</v>
      </c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90">
        <v>83.0</v>
      </c>
      <c r="B505" s="20" t="s">
        <v>2348</v>
      </c>
      <c r="C505" s="20" t="s">
        <v>19</v>
      </c>
      <c r="D505" s="180">
        <v>20379.0</v>
      </c>
      <c r="E505" s="109" t="str">
        <f t="shared" si="32"/>
        <v>70tahun7bulan</v>
      </c>
      <c r="F505" s="90" t="s">
        <v>2349</v>
      </c>
      <c r="G505" s="90" t="s">
        <v>2350</v>
      </c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90">
        <v>84.0</v>
      </c>
      <c r="B506" s="20" t="s">
        <v>2351</v>
      </c>
      <c r="C506" s="20" t="s">
        <v>18</v>
      </c>
      <c r="D506" s="180">
        <v>20685.0</v>
      </c>
      <c r="E506" s="109" t="str">
        <f t="shared" si="32"/>
        <v>69tahun9bulan</v>
      </c>
      <c r="F506" s="90" t="s">
        <v>2226</v>
      </c>
      <c r="G506" s="90" t="s">
        <v>2352</v>
      </c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90">
        <v>85.0</v>
      </c>
      <c r="B507" s="20" t="s">
        <v>2353</v>
      </c>
      <c r="C507" s="20" t="s">
        <v>19</v>
      </c>
      <c r="D507" s="180">
        <v>18586.0</v>
      </c>
      <c r="E507" s="109" t="str">
        <f t="shared" si="32"/>
        <v>75tahun6bulan</v>
      </c>
      <c r="F507" s="90" t="s">
        <v>2354</v>
      </c>
      <c r="G507" s="90" t="s">
        <v>2355</v>
      </c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90">
        <v>86.0</v>
      </c>
      <c r="B508" s="322" t="s">
        <v>2356</v>
      </c>
      <c r="C508" s="90" t="s">
        <v>18</v>
      </c>
      <c r="D508" s="179">
        <v>21919.0</v>
      </c>
      <c r="E508" s="109" t="str">
        <f t="shared" si="32"/>
        <v>65tahun5bulan</v>
      </c>
      <c r="F508" s="90" t="s">
        <v>2357</v>
      </c>
      <c r="G508" s="90" t="s">
        <v>2358</v>
      </c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90">
        <v>87.0</v>
      </c>
      <c r="B509" s="322" t="s">
        <v>2359</v>
      </c>
      <c r="C509" s="90" t="s">
        <v>19</v>
      </c>
      <c r="D509" s="179">
        <v>23758.0</v>
      </c>
      <c r="E509" s="109" t="str">
        <f t="shared" si="32"/>
        <v>60tahun4bulan</v>
      </c>
      <c r="F509" s="90" t="s">
        <v>2360</v>
      </c>
      <c r="G509" s="90" t="s">
        <v>2361</v>
      </c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90">
        <v>88.0</v>
      </c>
      <c r="B510" s="322" t="s">
        <v>2362</v>
      </c>
      <c r="C510" s="90" t="s">
        <v>18</v>
      </c>
      <c r="D510" s="179">
        <v>19520.0</v>
      </c>
      <c r="E510" s="109" t="str">
        <f t="shared" si="32"/>
        <v>72tahun0bulan</v>
      </c>
      <c r="F510" s="90" t="s">
        <v>2360</v>
      </c>
      <c r="G510" s="90" t="s">
        <v>2361</v>
      </c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90">
        <v>89.0</v>
      </c>
      <c r="B511" s="322" t="s">
        <v>2363</v>
      </c>
      <c r="C511" s="90" t="s">
        <v>19</v>
      </c>
      <c r="D511" s="178">
        <v>22231.0</v>
      </c>
      <c r="E511" s="109" t="str">
        <f t="shared" si="32"/>
        <v>65tahun6bulan</v>
      </c>
      <c r="F511" s="90" t="s">
        <v>2364</v>
      </c>
      <c r="G511" s="90" t="s">
        <v>2365</v>
      </c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90">
        <v>90.0</v>
      </c>
      <c r="B512" s="322" t="s">
        <v>2366</v>
      </c>
      <c r="C512" s="90" t="s">
        <v>19</v>
      </c>
      <c r="D512" s="179">
        <v>21736.0</v>
      </c>
      <c r="E512" s="109" t="str">
        <f t="shared" si="32"/>
        <v>66tahun11bulan</v>
      </c>
      <c r="F512" s="90" t="s">
        <v>2367</v>
      </c>
      <c r="G512" s="90" t="s">
        <v>2368</v>
      </c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90">
        <v>91.0</v>
      </c>
      <c r="B513" s="322" t="s">
        <v>2369</v>
      </c>
      <c r="C513" s="90" t="s">
        <v>18</v>
      </c>
      <c r="D513" s="179">
        <v>21002.0</v>
      </c>
      <c r="E513" s="109" t="str">
        <f t="shared" si="32"/>
        <v>68tahun11bulan</v>
      </c>
      <c r="F513" s="90" t="s">
        <v>2357</v>
      </c>
      <c r="G513" s="90" t="s">
        <v>2358</v>
      </c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90">
        <v>92.0</v>
      </c>
      <c r="B514" s="322" t="s">
        <v>2370</v>
      </c>
      <c r="C514" s="90" t="s">
        <v>18</v>
      </c>
      <c r="D514" s="178">
        <v>23294.0</v>
      </c>
      <c r="E514" s="109" t="str">
        <f t="shared" si="32"/>
        <v>62tahun8bulan</v>
      </c>
      <c r="F514" s="90" t="s">
        <v>2371</v>
      </c>
      <c r="G514" s="90" t="s">
        <v>2372</v>
      </c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90">
        <v>93.0</v>
      </c>
      <c r="B515" s="322" t="s">
        <v>2373</v>
      </c>
      <c r="C515" s="90" t="s">
        <v>19</v>
      </c>
      <c r="D515" s="175">
        <v>20271.0</v>
      </c>
      <c r="E515" s="109" t="str">
        <f t="shared" si="32"/>
        <v>70tahun11bulan</v>
      </c>
      <c r="F515" s="90" t="s">
        <v>2184</v>
      </c>
      <c r="G515" s="90" t="s">
        <v>2374</v>
      </c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90">
        <v>94.0</v>
      </c>
      <c r="B516" s="322" t="s">
        <v>2375</v>
      </c>
      <c r="C516" s="90" t="s">
        <v>19</v>
      </c>
      <c r="D516" s="179">
        <v>18428.0</v>
      </c>
      <c r="E516" s="109" t="str">
        <f t="shared" si="32"/>
        <v>75tahun11bulan</v>
      </c>
      <c r="F516" s="90" t="s">
        <v>2376</v>
      </c>
      <c r="G516" s="90" t="s">
        <v>2377</v>
      </c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90">
        <v>95.0</v>
      </c>
      <c r="B517" s="322" t="s">
        <v>2378</v>
      </c>
      <c r="C517" s="90" t="s">
        <v>18</v>
      </c>
      <c r="D517" s="179">
        <v>16257.0</v>
      </c>
      <c r="E517" s="109" t="str">
        <f t="shared" si="32"/>
        <v>81tahun11bulan</v>
      </c>
      <c r="F517" s="90" t="s">
        <v>2379</v>
      </c>
      <c r="G517" s="90" t="s">
        <v>2361</v>
      </c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90">
        <v>96.0</v>
      </c>
      <c r="B518" s="322" t="s">
        <v>2380</v>
      </c>
      <c r="C518" s="90" t="s">
        <v>19</v>
      </c>
      <c r="D518" s="179">
        <v>18850.0</v>
      </c>
      <c r="E518" s="109" t="str">
        <f t="shared" si="32"/>
        <v>74tahun10bulan</v>
      </c>
      <c r="F518" s="90" t="s">
        <v>2381</v>
      </c>
      <c r="G518" s="90" t="s">
        <v>2382</v>
      </c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90">
        <v>97.0</v>
      </c>
      <c r="B519" s="322" t="s">
        <v>2383</v>
      </c>
      <c r="C519" s="90" t="s">
        <v>18</v>
      </c>
      <c r="D519" s="179">
        <v>15978.0</v>
      </c>
      <c r="E519" s="109" t="str">
        <f t="shared" si="32"/>
        <v>82tahun8bulan</v>
      </c>
      <c r="F519" s="90" t="s">
        <v>370</v>
      </c>
      <c r="G519" s="90" t="s">
        <v>2384</v>
      </c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90">
        <v>98.0</v>
      </c>
      <c r="B520" s="322" t="s">
        <v>2385</v>
      </c>
      <c r="C520" s="191" t="s">
        <v>19</v>
      </c>
      <c r="D520" s="177">
        <v>20190.0</v>
      </c>
      <c r="E520" s="109" t="str">
        <f t="shared" si="32"/>
        <v>70tahun1bulan</v>
      </c>
      <c r="F520" s="90" t="s">
        <v>2386</v>
      </c>
      <c r="G520" s="90" t="s">
        <v>2387</v>
      </c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90">
        <v>99.0</v>
      </c>
      <c r="B521" s="322" t="s">
        <v>2388</v>
      </c>
      <c r="C521" s="191" t="s">
        <v>19</v>
      </c>
      <c r="D521" s="177">
        <v>16661.0</v>
      </c>
      <c r="E521" s="109" t="str">
        <f t="shared" si="32"/>
        <v>80tahun9bulan</v>
      </c>
      <c r="F521" s="90" t="s">
        <v>2389</v>
      </c>
      <c r="G521" s="90" t="s">
        <v>1703</v>
      </c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90">
        <v>100.0</v>
      </c>
      <c r="B522" s="322" t="s">
        <v>2390</v>
      </c>
      <c r="C522" s="90" t="s">
        <v>19</v>
      </c>
      <c r="D522" s="179">
        <v>21292.0</v>
      </c>
      <c r="E522" s="109" t="str">
        <f t="shared" si="32"/>
        <v>67tahun1bulan</v>
      </c>
      <c r="F522" s="90" t="s">
        <v>794</v>
      </c>
      <c r="G522" s="90" t="s">
        <v>2358</v>
      </c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90">
        <v>101.0</v>
      </c>
      <c r="B523" s="322" t="s">
        <v>2391</v>
      </c>
      <c r="C523" s="90" t="s">
        <v>18</v>
      </c>
      <c r="D523" s="178">
        <v>20083.0</v>
      </c>
      <c r="E523" s="109" t="str">
        <f t="shared" si="32"/>
        <v>71tahun5bulan</v>
      </c>
      <c r="F523" s="90" t="s">
        <v>2392</v>
      </c>
      <c r="G523" s="90" t="s">
        <v>2393</v>
      </c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90">
        <v>102.0</v>
      </c>
      <c r="B524" s="322" t="s">
        <v>2394</v>
      </c>
      <c r="C524" s="90" t="s">
        <v>19</v>
      </c>
      <c r="D524" s="178">
        <v>22929.0</v>
      </c>
      <c r="E524" s="109" t="str">
        <f t="shared" si="32"/>
        <v>63tahun8bulan</v>
      </c>
      <c r="F524" s="90" t="s">
        <v>2395</v>
      </c>
      <c r="G524" s="90" t="s">
        <v>2396</v>
      </c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90">
        <v>103.0</v>
      </c>
      <c r="B525" s="322" t="s">
        <v>2397</v>
      </c>
      <c r="C525" s="90" t="s">
        <v>18</v>
      </c>
      <c r="D525" s="179">
        <v>23143.0</v>
      </c>
      <c r="E525" s="109" t="str">
        <f t="shared" si="32"/>
        <v>62tahun0bulan</v>
      </c>
      <c r="F525" s="90" t="s">
        <v>2286</v>
      </c>
      <c r="G525" s="90" t="s">
        <v>2280</v>
      </c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90">
        <v>104.0</v>
      </c>
      <c r="B526" s="322" t="s">
        <v>2398</v>
      </c>
      <c r="C526" s="90" t="s">
        <v>18</v>
      </c>
      <c r="D526" s="179">
        <v>21280.0</v>
      </c>
      <c r="E526" s="109" t="str">
        <f t="shared" si="32"/>
        <v>67tahun2bulan</v>
      </c>
      <c r="F526" s="90" t="s">
        <v>2399</v>
      </c>
      <c r="G526" s="90" t="s">
        <v>2400</v>
      </c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90">
        <v>105.0</v>
      </c>
      <c r="B527" s="322" t="s">
        <v>2345</v>
      </c>
      <c r="C527" s="90" t="s">
        <v>18</v>
      </c>
      <c r="D527" s="179">
        <v>23568.0</v>
      </c>
      <c r="E527" s="109" t="str">
        <f t="shared" si="32"/>
        <v>61tahun11bulan</v>
      </c>
      <c r="F527" s="90" t="s">
        <v>2401</v>
      </c>
      <c r="G527" s="90" t="s">
        <v>2402</v>
      </c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90">
        <v>106.0</v>
      </c>
      <c r="B528" s="191" t="s">
        <v>2403</v>
      </c>
      <c r="C528" s="90" t="s">
        <v>19</v>
      </c>
      <c r="D528" s="178">
        <v>24025.0</v>
      </c>
      <c r="E528" s="109" t="str">
        <f t="shared" si="32"/>
        <v>60tahun8bulan</v>
      </c>
      <c r="F528" s="90" t="s">
        <v>2376</v>
      </c>
      <c r="G528" s="90" t="s">
        <v>2404</v>
      </c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90">
        <v>107.0</v>
      </c>
      <c r="B529" s="191" t="s">
        <v>2405</v>
      </c>
      <c r="C529" s="90" t="s">
        <v>18</v>
      </c>
      <c r="D529" s="179">
        <v>23604.0</v>
      </c>
      <c r="E529" s="109" t="str">
        <f t="shared" si="32"/>
        <v>61tahun9bulan</v>
      </c>
      <c r="F529" s="90" t="s">
        <v>2401</v>
      </c>
      <c r="G529" s="90" t="s">
        <v>2406</v>
      </c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90">
        <v>108.0</v>
      </c>
      <c r="B530" s="191" t="s">
        <v>2407</v>
      </c>
      <c r="C530" s="90" t="s">
        <v>18</v>
      </c>
      <c r="D530" s="179">
        <v>23997.0</v>
      </c>
      <c r="E530" s="109" t="str">
        <f t="shared" si="32"/>
        <v>60tahun8bulan</v>
      </c>
      <c r="F530" s="90" t="s">
        <v>2408</v>
      </c>
      <c r="G530" s="90" t="s">
        <v>2409</v>
      </c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90">
        <v>109.0</v>
      </c>
      <c r="B531" s="191" t="s">
        <v>2410</v>
      </c>
      <c r="C531" s="90" t="s">
        <v>19</v>
      </c>
      <c r="D531" s="179">
        <v>23917.0</v>
      </c>
      <c r="E531" s="109" t="str">
        <f t="shared" si="32"/>
        <v>60tahun11bulan</v>
      </c>
      <c r="F531" s="90" t="s">
        <v>2411</v>
      </c>
      <c r="G531" s="90" t="s">
        <v>2412</v>
      </c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90">
        <v>110.0</v>
      </c>
      <c r="B532" s="191" t="s">
        <v>2413</v>
      </c>
      <c r="C532" s="90" t="s">
        <v>18</v>
      </c>
      <c r="D532" s="179">
        <v>23175.0</v>
      </c>
      <c r="E532" s="109" t="str">
        <f t="shared" si="32"/>
        <v>62tahun11bulan</v>
      </c>
      <c r="F532" s="90" t="s">
        <v>2270</v>
      </c>
      <c r="G532" s="90" t="s">
        <v>2414</v>
      </c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90">
        <v>111.0</v>
      </c>
      <c r="B533" s="323" t="s">
        <v>2415</v>
      </c>
      <c r="C533" s="90" t="s">
        <v>18</v>
      </c>
      <c r="D533" s="179">
        <v>23442.0</v>
      </c>
      <c r="E533" s="109" t="str">
        <f t="shared" si="32"/>
        <v>61tahun3bulan</v>
      </c>
      <c r="F533" s="90" t="s">
        <v>2416</v>
      </c>
      <c r="G533" s="90" t="s">
        <v>2417</v>
      </c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90">
        <v>112.0</v>
      </c>
      <c r="B534" s="323" t="s">
        <v>2418</v>
      </c>
      <c r="C534" s="90" t="s">
        <v>18</v>
      </c>
      <c r="D534" s="179">
        <v>23835.0</v>
      </c>
      <c r="E534" s="109" t="str">
        <f t="shared" si="32"/>
        <v>60tahun2bulan</v>
      </c>
      <c r="F534" s="90" t="s">
        <v>2419</v>
      </c>
      <c r="G534" s="90" t="s">
        <v>2420</v>
      </c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90">
        <v>113.0</v>
      </c>
      <c r="B535" s="322" t="s">
        <v>2421</v>
      </c>
      <c r="C535" s="90" t="s">
        <v>19</v>
      </c>
      <c r="D535" s="179">
        <v>24375.0</v>
      </c>
      <c r="E535" s="109" t="str">
        <f t="shared" si="32"/>
        <v>59tahun8bulan</v>
      </c>
      <c r="F535" s="90" t="s">
        <v>2422</v>
      </c>
      <c r="G535" s="90" t="s">
        <v>2423</v>
      </c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90">
        <v>114.0</v>
      </c>
      <c r="B536" s="322" t="s">
        <v>2170</v>
      </c>
      <c r="C536" s="90" t="s">
        <v>18</v>
      </c>
      <c r="D536" s="178">
        <v>24026.0</v>
      </c>
      <c r="E536" s="109" t="str">
        <f t="shared" si="32"/>
        <v>60tahun7bulan</v>
      </c>
      <c r="F536" s="90" t="s">
        <v>2424</v>
      </c>
      <c r="G536" s="90" t="s">
        <v>2425</v>
      </c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90">
        <v>115.0</v>
      </c>
      <c r="B537" s="322" t="s">
        <v>2426</v>
      </c>
      <c r="C537" s="90" t="s">
        <v>18</v>
      </c>
      <c r="D537" s="179">
        <v>24156.0</v>
      </c>
      <c r="E537" s="109" t="str">
        <f t="shared" si="32"/>
        <v>59tahun3bulan</v>
      </c>
      <c r="F537" s="90" t="s">
        <v>2427</v>
      </c>
      <c r="G537" s="90" t="s">
        <v>2361</v>
      </c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90">
        <v>116.0</v>
      </c>
      <c r="B538" s="322" t="s">
        <v>2428</v>
      </c>
      <c r="C538" s="90" t="s">
        <v>19</v>
      </c>
      <c r="D538" s="179">
        <v>23925.0</v>
      </c>
      <c r="E538" s="109" t="str">
        <f t="shared" si="32"/>
        <v>60tahun11bulan</v>
      </c>
      <c r="F538" s="90" t="s">
        <v>2429</v>
      </c>
      <c r="G538" s="90" t="s">
        <v>2430</v>
      </c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90">
        <v>117.0</v>
      </c>
      <c r="B539" s="322" t="s">
        <v>2431</v>
      </c>
      <c r="C539" s="90" t="s">
        <v>18</v>
      </c>
      <c r="D539" s="178">
        <v>24025.0</v>
      </c>
      <c r="E539" s="109" t="str">
        <f t="shared" si="32"/>
        <v>60tahun8bulan</v>
      </c>
      <c r="F539" s="90" t="s">
        <v>2432</v>
      </c>
      <c r="G539" s="90" t="s">
        <v>2433</v>
      </c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90">
        <v>118.0</v>
      </c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90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90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90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90"/>
      <c r="B544" s="322"/>
      <c r="C544" s="90"/>
      <c r="D544" s="86"/>
      <c r="E544" s="109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90"/>
      <c r="B545" s="168" t="s">
        <v>35</v>
      </c>
      <c r="C545" s="26"/>
      <c r="D545" s="26"/>
      <c r="E545" s="26"/>
      <c r="F545" s="26"/>
      <c r="G545" s="7"/>
      <c r="H545" s="112">
        <f t="shared" ref="H545:T545" si="34">SUM(H423:H429)</f>
        <v>0</v>
      </c>
      <c r="I545" s="112">
        <f t="shared" si="34"/>
        <v>0</v>
      </c>
      <c r="J545" s="112">
        <f t="shared" si="34"/>
        <v>0</v>
      </c>
      <c r="K545" s="112">
        <f t="shared" si="34"/>
        <v>0</v>
      </c>
      <c r="L545" s="112">
        <f t="shared" si="34"/>
        <v>0</v>
      </c>
      <c r="M545" s="112">
        <f t="shared" si="34"/>
        <v>0</v>
      </c>
      <c r="N545" s="112">
        <f t="shared" si="34"/>
        <v>0</v>
      </c>
      <c r="O545" s="112">
        <f t="shared" si="34"/>
        <v>0</v>
      </c>
      <c r="P545" s="112">
        <f t="shared" si="34"/>
        <v>0</v>
      </c>
      <c r="Q545" s="112">
        <f t="shared" si="34"/>
        <v>0</v>
      </c>
      <c r="R545" s="112">
        <f t="shared" si="34"/>
        <v>0</v>
      </c>
      <c r="S545" s="112">
        <f t="shared" si="34"/>
        <v>0</v>
      </c>
      <c r="T545" s="86">
        <f t="shared" si="34"/>
        <v>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</row>
  </sheetData>
  <mergeCells count="104">
    <mergeCell ref="C5:K5"/>
    <mergeCell ref="L5:O6"/>
    <mergeCell ref="C6:G6"/>
    <mergeCell ref="H6:K6"/>
    <mergeCell ref="L7:M7"/>
    <mergeCell ref="N7:O7"/>
    <mergeCell ref="P7:Q7"/>
    <mergeCell ref="R7:S7"/>
    <mergeCell ref="T7:U7"/>
    <mergeCell ref="V7:W7"/>
    <mergeCell ref="A1:AL1"/>
    <mergeCell ref="A4:A8"/>
    <mergeCell ref="C4:AA4"/>
    <mergeCell ref="AB4:AG4"/>
    <mergeCell ref="AH4:AK4"/>
    <mergeCell ref="AL4:AL8"/>
    <mergeCell ref="AJ5:AK7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E7:F7"/>
    <mergeCell ref="G7:G8"/>
    <mergeCell ref="H7:I7"/>
    <mergeCell ref="J7:K7"/>
    <mergeCell ref="F29:R29"/>
    <mergeCell ref="B4:B8"/>
    <mergeCell ref="C7:D7"/>
    <mergeCell ref="A24:C24"/>
    <mergeCell ref="A28:D28"/>
    <mergeCell ref="A29:A30"/>
    <mergeCell ref="B29:D29"/>
    <mergeCell ref="E29:E30"/>
    <mergeCell ref="H232:S232"/>
    <mergeCell ref="T232:T233"/>
    <mergeCell ref="A231:C231"/>
    <mergeCell ref="A232:A233"/>
    <mergeCell ref="B232:B233"/>
    <mergeCell ref="C232:C233"/>
    <mergeCell ref="D232:D233"/>
    <mergeCell ref="E232:E233"/>
    <mergeCell ref="F232:G232"/>
    <mergeCell ref="F287:G287"/>
    <mergeCell ref="H287:S287"/>
    <mergeCell ref="T287:T288"/>
    <mergeCell ref="B282:G282"/>
    <mergeCell ref="A286:C286"/>
    <mergeCell ref="A287:A288"/>
    <mergeCell ref="B287:B288"/>
    <mergeCell ref="C287:C288"/>
    <mergeCell ref="D287:D288"/>
    <mergeCell ref="E287:E288"/>
    <mergeCell ref="F68:G68"/>
    <mergeCell ref="H68:T68"/>
    <mergeCell ref="A83:C83"/>
    <mergeCell ref="A84:A85"/>
    <mergeCell ref="B84:B85"/>
    <mergeCell ref="C84:C85"/>
    <mergeCell ref="D84:D85"/>
    <mergeCell ref="E84:E85"/>
    <mergeCell ref="F84:G84"/>
    <mergeCell ref="H84:T84"/>
    <mergeCell ref="A108:C108"/>
    <mergeCell ref="A109:A110"/>
    <mergeCell ref="B109:B110"/>
    <mergeCell ref="C109:C110"/>
    <mergeCell ref="D109:D110"/>
    <mergeCell ref="E109:E110"/>
    <mergeCell ref="F109:G109"/>
    <mergeCell ref="H109:T109"/>
    <mergeCell ref="A61:E61"/>
    <mergeCell ref="A67:C67"/>
    <mergeCell ref="A68:A69"/>
    <mergeCell ref="B68:B69"/>
    <mergeCell ref="C68:C69"/>
    <mergeCell ref="D68:D69"/>
    <mergeCell ref="E68:E69"/>
    <mergeCell ref="F146:G146"/>
    <mergeCell ref="H146:T146"/>
    <mergeCell ref="B143:G143"/>
    <mergeCell ref="A145:C145"/>
    <mergeCell ref="A146:A147"/>
    <mergeCell ref="B146:B147"/>
    <mergeCell ref="C146:C147"/>
    <mergeCell ref="D146:D147"/>
    <mergeCell ref="E146:E147"/>
    <mergeCell ref="F420:G420"/>
    <mergeCell ref="H420:S420"/>
    <mergeCell ref="T420:T421"/>
    <mergeCell ref="B415:G415"/>
    <mergeCell ref="A419:C419"/>
    <mergeCell ref="A420:A421"/>
    <mergeCell ref="B420:B421"/>
    <mergeCell ref="C420:C421"/>
    <mergeCell ref="D420:D421"/>
    <mergeCell ref="E420:E421"/>
    <mergeCell ref="B545:G545"/>
  </mergeCells>
  <conditionalFormatting sqref="E148">
    <cfRule type="notContainsBlanks" dxfId="0" priority="1">
      <formula>LEN(TRIM(E148))&gt;0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3" max="3" width="13.63"/>
    <col customWidth="1" min="4" max="4" width="19.38"/>
    <col customWidth="1" min="5" max="5" width="13.88"/>
    <col customWidth="1" min="6" max="7" width="14.25"/>
    <col customWidth="1" min="8" max="9" width="7.0"/>
    <col customWidth="1" min="10" max="10" width="6.75"/>
    <col customWidth="1" min="11" max="12" width="6.38"/>
    <col customWidth="1" min="13" max="13" width="6.88"/>
    <col customWidth="1" min="14" max="17" width="5.75"/>
    <col customWidth="1" min="18" max="18" width="7.88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48" t="s">
        <v>56</v>
      </c>
      <c r="AM1" s="49"/>
      <c r="AN1" s="49"/>
      <c r="AO1" s="49"/>
      <c r="AP1" s="49"/>
      <c r="AQ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>
      <c r="A3" s="50" t="s">
        <v>1</v>
      </c>
      <c r="B3" s="324" t="s">
        <v>2434</v>
      </c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2"/>
      <c r="AN3" s="2"/>
      <c r="AO3" s="2"/>
      <c r="AP3" s="2"/>
      <c r="AQ3" s="2"/>
    </row>
    <row r="4">
      <c r="A4" s="60" t="s">
        <v>2</v>
      </c>
      <c r="B4" s="60" t="s">
        <v>58</v>
      </c>
      <c r="C4" s="54" t="s">
        <v>59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7"/>
      <c r="AB4" s="55" t="s">
        <v>60</v>
      </c>
      <c r="AC4" s="26"/>
      <c r="AD4" s="26"/>
      <c r="AE4" s="26"/>
      <c r="AF4" s="26"/>
      <c r="AG4" s="7"/>
      <c r="AH4" s="55" t="s">
        <v>61</v>
      </c>
      <c r="AI4" s="26"/>
      <c r="AJ4" s="26"/>
      <c r="AK4" s="7"/>
      <c r="AL4" s="52" t="s">
        <v>62</v>
      </c>
      <c r="AM4" s="2"/>
      <c r="AN4" s="2"/>
      <c r="AO4" s="2"/>
      <c r="AP4" s="2"/>
      <c r="AQ4" s="2"/>
    </row>
    <row r="5">
      <c r="A5" s="64"/>
      <c r="B5" s="64"/>
      <c r="C5" s="57" t="s">
        <v>63</v>
      </c>
      <c r="D5" s="26"/>
      <c r="E5" s="26"/>
      <c r="F5" s="26"/>
      <c r="G5" s="26"/>
      <c r="H5" s="26"/>
      <c r="I5" s="26"/>
      <c r="J5" s="26"/>
      <c r="K5" s="7"/>
      <c r="L5" s="58" t="s">
        <v>64</v>
      </c>
      <c r="M5" s="59"/>
      <c r="N5" s="59"/>
      <c r="O5" s="9"/>
      <c r="P5" s="325" t="s">
        <v>65</v>
      </c>
      <c r="S5" s="65"/>
      <c r="T5" s="325" t="s">
        <v>66</v>
      </c>
      <c r="W5" s="65"/>
      <c r="X5" s="326" t="s">
        <v>21</v>
      </c>
      <c r="Y5" s="55" t="s">
        <v>67</v>
      </c>
      <c r="Z5" s="26"/>
      <c r="AA5" s="7"/>
      <c r="AB5" s="60" t="s">
        <v>68</v>
      </c>
      <c r="AC5" s="9"/>
      <c r="AD5" s="60" t="s">
        <v>69</v>
      </c>
      <c r="AE5" s="9"/>
      <c r="AF5" s="60" t="s">
        <v>70</v>
      </c>
      <c r="AG5" s="9"/>
      <c r="AH5" s="60" t="s">
        <v>71</v>
      </c>
      <c r="AI5" s="9"/>
      <c r="AJ5" s="60" t="s">
        <v>72</v>
      </c>
      <c r="AK5" s="9"/>
      <c r="AL5" s="56"/>
      <c r="AM5" s="2"/>
      <c r="AN5" s="2"/>
      <c r="AO5" s="2"/>
      <c r="AP5" s="2"/>
      <c r="AQ5" s="2"/>
    </row>
    <row r="6">
      <c r="A6" s="64"/>
      <c r="B6" s="64"/>
      <c r="C6" s="57" t="s">
        <v>73</v>
      </c>
      <c r="D6" s="26"/>
      <c r="E6" s="26"/>
      <c r="F6" s="26"/>
      <c r="G6" s="7"/>
      <c r="H6" s="55" t="s">
        <v>74</v>
      </c>
      <c r="I6" s="26"/>
      <c r="J6" s="26"/>
      <c r="K6" s="7"/>
      <c r="L6" s="61"/>
      <c r="M6" s="62"/>
      <c r="N6" s="62"/>
      <c r="O6" s="63"/>
      <c r="P6" s="61"/>
      <c r="Q6" s="62"/>
      <c r="R6" s="62"/>
      <c r="S6" s="63"/>
      <c r="T6" s="61"/>
      <c r="U6" s="62"/>
      <c r="V6" s="62"/>
      <c r="W6" s="63"/>
      <c r="X6" s="56"/>
      <c r="Y6" s="326" t="s">
        <v>20</v>
      </c>
      <c r="Z6" s="326" t="s">
        <v>75</v>
      </c>
      <c r="AA6" s="326" t="s">
        <v>76</v>
      </c>
      <c r="AB6" s="64"/>
      <c r="AC6" s="65"/>
      <c r="AD6" s="64"/>
      <c r="AE6" s="65"/>
      <c r="AF6" s="64"/>
      <c r="AG6" s="65"/>
      <c r="AH6" s="64"/>
      <c r="AI6" s="65"/>
      <c r="AJ6" s="64"/>
      <c r="AK6" s="65"/>
      <c r="AL6" s="56"/>
      <c r="AM6" s="2"/>
      <c r="AN6" s="2"/>
      <c r="AO6" s="2"/>
      <c r="AP6" s="2"/>
      <c r="AQ6" s="2"/>
    </row>
    <row r="7">
      <c r="A7" s="64"/>
      <c r="B7" s="64"/>
      <c r="C7" s="57" t="s">
        <v>77</v>
      </c>
      <c r="D7" s="7"/>
      <c r="E7" s="55" t="s">
        <v>78</v>
      </c>
      <c r="F7" s="26"/>
      <c r="G7" s="101" t="s">
        <v>79</v>
      </c>
      <c r="H7" s="55" t="s">
        <v>77</v>
      </c>
      <c r="I7" s="7"/>
      <c r="J7" s="55" t="s">
        <v>78</v>
      </c>
      <c r="K7" s="7"/>
      <c r="L7" s="327" t="s">
        <v>77</v>
      </c>
      <c r="M7" s="63"/>
      <c r="N7" s="327" t="s">
        <v>78</v>
      </c>
      <c r="O7" s="63"/>
      <c r="P7" s="327" t="s">
        <v>77</v>
      </c>
      <c r="Q7" s="63"/>
      <c r="R7" s="327" t="s">
        <v>78</v>
      </c>
      <c r="S7" s="63"/>
      <c r="T7" s="327" t="s">
        <v>77</v>
      </c>
      <c r="U7" s="63"/>
      <c r="V7" s="327" t="s">
        <v>78</v>
      </c>
      <c r="W7" s="63"/>
      <c r="X7" s="56"/>
      <c r="Y7" s="56"/>
      <c r="Z7" s="56"/>
      <c r="AA7" s="56"/>
      <c r="AB7" s="61"/>
      <c r="AC7" s="63"/>
      <c r="AD7" s="61"/>
      <c r="AE7" s="63"/>
      <c r="AF7" s="61"/>
      <c r="AG7" s="63"/>
      <c r="AH7" s="61"/>
      <c r="AI7" s="63"/>
      <c r="AJ7" s="61"/>
      <c r="AK7" s="63"/>
      <c r="AL7" s="56"/>
      <c r="AM7" s="2"/>
      <c r="AN7" s="2"/>
      <c r="AO7" s="2"/>
      <c r="AP7" s="2"/>
      <c r="AQ7" s="2"/>
    </row>
    <row r="8">
      <c r="A8" s="61"/>
      <c r="B8" s="61"/>
      <c r="C8" s="328" t="s">
        <v>18</v>
      </c>
      <c r="D8" s="68" t="s">
        <v>19</v>
      </c>
      <c r="E8" s="68" t="s">
        <v>18</v>
      </c>
      <c r="F8" s="68" t="s">
        <v>19</v>
      </c>
      <c r="G8" s="12"/>
      <c r="H8" s="68" t="s">
        <v>18</v>
      </c>
      <c r="I8" s="68" t="s">
        <v>19</v>
      </c>
      <c r="J8" s="68" t="s">
        <v>18</v>
      </c>
      <c r="K8" s="68" t="s">
        <v>19</v>
      </c>
      <c r="L8" s="329" t="s">
        <v>18</v>
      </c>
      <c r="M8" s="329" t="s">
        <v>19</v>
      </c>
      <c r="N8" s="329" t="s">
        <v>18</v>
      </c>
      <c r="O8" s="329" t="s">
        <v>19</v>
      </c>
      <c r="P8" s="329" t="s">
        <v>18</v>
      </c>
      <c r="Q8" s="329" t="s">
        <v>19</v>
      </c>
      <c r="R8" s="329" t="s">
        <v>18</v>
      </c>
      <c r="S8" s="329" t="s">
        <v>19</v>
      </c>
      <c r="T8" s="329" t="s">
        <v>18</v>
      </c>
      <c r="U8" s="329" t="s">
        <v>19</v>
      </c>
      <c r="V8" s="329" t="s">
        <v>18</v>
      </c>
      <c r="W8" s="329" t="s">
        <v>19</v>
      </c>
      <c r="X8" s="12"/>
      <c r="Y8" s="12"/>
      <c r="Z8" s="12"/>
      <c r="AA8" s="12"/>
      <c r="AB8" s="68" t="s">
        <v>18</v>
      </c>
      <c r="AC8" s="68" t="s">
        <v>19</v>
      </c>
      <c r="AD8" s="68" t="s">
        <v>18</v>
      </c>
      <c r="AE8" s="68" t="s">
        <v>19</v>
      </c>
      <c r="AF8" s="68" t="s">
        <v>18</v>
      </c>
      <c r="AG8" s="68" t="s">
        <v>19</v>
      </c>
      <c r="AH8" s="68" t="s">
        <v>18</v>
      </c>
      <c r="AI8" s="68" t="s">
        <v>19</v>
      </c>
      <c r="AJ8" s="68" t="s">
        <v>18</v>
      </c>
      <c r="AK8" s="68" t="s">
        <v>19</v>
      </c>
      <c r="AL8" s="12"/>
      <c r="AM8" s="2"/>
      <c r="AN8" s="2"/>
      <c r="AO8" s="2"/>
      <c r="AP8" s="2"/>
      <c r="AQ8" s="2"/>
    </row>
    <row r="9">
      <c r="A9" s="330">
        <v>1.0</v>
      </c>
      <c r="B9" s="331">
        <v>2.0</v>
      </c>
      <c r="C9" s="331">
        <v>3.0</v>
      </c>
      <c r="D9" s="331">
        <v>4.0</v>
      </c>
      <c r="E9" s="331">
        <v>5.0</v>
      </c>
      <c r="F9" s="331">
        <v>6.0</v>
      </c>
      <c r="G9" s="88"/>
      <c r="H9" s="331">
        <v>7.0</v>
      </c>
      <c r="I9" s="331">
        <v>8.0</v>
      </c>
      <c r="J9" s="331">
        <v>9.0</v>
      </c>
      <c r="K9" s="331">
        <v>10.0</v>
      </c>
      <c r="L9" s="71">
        <v>11.0</v>
      </c>
      <c r="M9" s="71">
        <v>12.0</v>
      </c>
      <c r="N9" s="71">
        <v>13.0</v>
      </c>
      <c r="O9" s="71">
        <v>14.0</v>
      </c>
      <c r="P9" s="71">
        <v>15.0</v>
      </c>
      <c r="Q9" s="71">
        <v>16.0</v>
      </c>
      <c r="R9" s="71">
        <v>17.0</v>
      </c>
      <c r="S9" s="71">
        <v>18.0</v>
      </c>
      <c r="T9" s="71">
        <v>19.0</v>
      </c>
      <c r="U9" s="71">
        <v>20.0</v>
      </c>
      <c r="V9" s="71">
        <v>21.0</v>
      </c>
      <c r="W9" s="71">
        <v>22.0</v>
      </c>
      <c r="X9" s="71">
        <v>23.0</v>
      </c>
      <c r="Y9" s="71">
        <v>24.0</v>
      </c>
      <c r="Z9" s="71">
        <v>25.0</v>
      </c>
      <c r="AA9" s="71">
        <v>26.0</v>
      </c>
      <c r="AB9" s="71">
        <v>27.0</v>
      </c>
      <c r="AC9" s="71">
        <v>28.0</v>
      </c>
      <c r="AD9" s="71">
        <v>29.0</v>
      </c>
      <c r="AE9" s="71">
        <v>30.0</v>
      </c>
      <c r="AF9" s="71">
        <v>31.0</v>
      </c>
      <c r="AG9" s="71">
        <v>32.0</v>
      </c>
      <c r="AH9" s="71">
        <v>33.0</v>
      </c>
      <c r="AI9" s="71">
        <v>34.0</v>
      </c>
      <c r="AJ9" s="71">
        <v>35.0</v>
      </c>
      <c r="AK9" s="71">
        <v>36.0</v>
      </c>
      <c r="AL9" s="71">
        <v>37.0</v>
      </c>
      <c r="AM9" s="2"/>
      <c r="AN9" s="2"/>
      <c r="AO9" s="2"/>
      <c r="AP9" s="2"/>
      <c r="AQ9" s="2"/>
    </row>
    <row r="10">
      <c r="A10" s="332">
        <v>1.0</v>
      </c>
      <c r="B10" s="333" t="s">
        <v>80</v>
      </c>
      <c r="C10" s="74">
        <v>0.0</v>
      </c>
      <c r="D10" s="74">
        <v>0.0</v>
      </c>
      <c r="E10" s="21">
        <f>SUM(H69,H71,H75)</f>
        <v>0</v>
      </c>
      <c r="F10" s="21">
        <f>SUM(H66:H68)</f>
        <v>3</v>
      </c>
      <c r="G10" s="81">
        <f t="shared" ref="G10:G21" si="1">SUM(C10:F10)</f>
        <v>3</v>
      </c>
      <c r="H10" s="76">
        <v>0.0</v>
      </c>
      <c r="I10" s="76">
        <f>sum(H91)</f>
        <v>1</v>
      </c>
      <c r="J10" s="77">
        <f>sum(H108,H110,H111,H117,H122,H123,H82,H84,H85,H88,H90)</f>
        <v>8</v>
      </c>
      <c r="K10" s="77">
        <f>sum(H107,H109,H111,H112,H113,H114,H115,H116,H118,H119,H120,H121,H124,H125,H126,H83,H86,H87,H89,H91,H92,H93,H66,H67,H68)</f>
        <v>14</v>
      </c>
      <c r="L10" s="82">
        <f>Sum(H201)</f>
        <v>1</v>
      </c>
      <c r="M10" s="82">
        <f>sum(H202)</f>
        <v>1</v>
      </c>
      <c r="N10" s="334">
        <f>SUM(H135,H136,H138,H139,H140,H141,H142,H145,H146,H148,H150,H152,H153,H158,H159,H160,H161,H167,H170,H172,H176,H177,H178,H181,H183,H184,H185,H187,H189,H191,H192,H194,H195,H197,H200)</f>
        <v>2</v>
      </c>
      <c r="O10" s="82">
        <f>SUM(H134,H137,H143,H144,H147,H149,H151,H154,H155,H156,H157,H162,H163,H164,H165,H166,H168,H169,H171,H173,H174,H175,H179,H180,H182,H186,H188,H190,H193,H196,H198,H199)</f>
        <v>2</v>
      </c>
      <c r="P10" s="82"/>
      <c r="Q10" s="82"/>
      <c r="R10" s="82"/>
      <c r="S10" s="82"/>
      <c r="T10" s="335">
        <v>0.0</v>
      </c>
      <c r="U10" s="335">
        <v>0.0</v>
      </c>
      <c r="V10" s="335">
        <v>22.0</v>
      </c>
      <c r="W10" s="335">
        <v>7.0</v>
      </c>
      <c r="X10" s="77">
        <v>173.0</v>
      </c>
      <c r="Y10" s="77">
        <v>121.0</v>
      </c>
      <c r="Z10" s="77">
        <f>A55</f>
        <v>23</v>
      </c>
      <c r="AA10" s="77"/>
      <c r="AB10" s="76"/>
      <c r="AC10" s="77"/>
      <c r="AD10" s="76"/>
      <c r="AE10" s="76"/>
      <c r="AF10" s="76"/>
      <c r="AG10" s="77"/>
      <c r="AH10" s="77"/>
      <c r="AI10" s="76"/>
      <c r="AJ10" s="76"/>
      <c r="AK10" s="76"/>
      <c r="AL10" s="43"/>
      <c r="AM10" s="2"/>
      <c r="AN10" s="2"/>
      <c r="AO10" s="2"/>
      <c r="AP10" s="2"/>
      <c r="AQ10" s="2"/>
    </row>
    <row r="11">
      <c r="A11" s="332">
        <v>2.0</v>
      </c>
      <c r="B11" s="333" t="s">
        <v>81</v>
      </c>
      <c r="C11" s="74">
        <v>0.0</v>
      </c>
      <c r="D11" s="74">
        <v>0.0</v>
      </c>
      <c r="E11" s="21">
        <f>SUM(I69,I71,I75)</f>
        <v>0</v>
      </c>
      <c r="F11" s="21">
        <f>sum(I66:I68)</f>
        <v>3</v>
      </c>
      <c r="G11" s="81">
        <f t="shared" si="1"/>
        <v>3</v>
      </c>
      <c r="H11" s="21">
        <v>0.0</v>
      </c>
      <c r="I11" s="21">
        <v>0.0</v>
      </c>
      <c r="J11" s="78">
        <f>sum(I108,I110,I111,I117,I122,I123,I82,I84,I85,I88,I90)</f>
        <v>6</v>
      </c>
      <c r="K11" s="78">
        <f>sum(I107,I109,I111,I112,I113,I114,I115,I116,I118,I119,I120,I121,I124,I125,I126,I83,I86,I87,I89,I91,I92,I93,I66,I67,I68)</f>
        <v>16</v>
      </c>
      <c r="L11" s="79">
        <v>0.0</v>
      </c>
      <c r="M11" s="74">
        <v>0.0</v>
      </c>
      <c r="N11" s="80">
        <f>SUM(I135,I136,I138,I139,I140,I141,I142,I145,I146,I148,I150,I152,I153,I158,I159,I160,I161,I167,I170,I172,I176,I177,I178,I181,I183,I184,I185,I187,I189,I191,I192,I194,I195,I197,I200,I201)</f>
        <v>2</v>
      </c>
      <c r="O11" s="80">
        <f>SUM(I134,I137,I143,I144,I147,I149,I151,I154,I155,I156,I157,I162,I163,I164,I165,I166,I168,I169,I171,I173,I174,I175,I179,I180,I182,I186,I188,I190,I193,I196,I198,I199,I202)</f>
        <v>3</v>
      </c>
      <c r="P11" s="72"/>
      <c r="Q11" s="72"/>
      <c r="R11" s="82"/>
      <c r="S11" s="82"/>
      <c r="T11" s="335">
        <v>0.0</v>
      </c>
      <c r="U11" s="335">
        <v>0.0</v>
      </c>
      <c r="V11" s="335">
        <v>22.0</v>
      </c>
      <c r="W11" s="335">
        <v>7.0</v>
      </c>
      <c r="X11" s="77">
        <v>173.0</v>
      </c>
      <c r="Y11" s="77">
        <v>121.0</v>
      </c>
      <c r="Z11" s="77"/>
      <c r="AA11" s="77"/>
      <c r="AB11" s="76"/>
      <c r="AC11" s="77"/>
      <c r="AD11" s="76"/>
      <c r="AE11" s="76"/>
      <c r="AF11" s="76"/>
      <c r="AG11" s="77"/>
      <c r="AH11" s="77"/>
      <c r="AI11" s="76"/>
      <c r="AJ11" s="76"/>
      <c r="AK11" s="76"/>
      <c r="AL11" s="43"/>
      <c r="AM11" s="2"/>
      <c r="AN11" s="2"/>
      <c r="AO11" s="2"/>
      <c r="AP11" s="2"/>
      <c r="AQ11" s="2"/>
    </row>
    <row r="12">
      <c r="A12" s="332">
        <v>3.0</v>
      </c>
      <c r="B12" s="333" t="s">
        <v>82</v>
      </c>
      <c r="C12" s="81">
        <f>SUM(J69)</f>
        <v>1</v>
      </c>
      <c r="D12" s="74">
        <v>0.0</v>
      </c>
      <c r="E12" s="21">
        <f>SUM(J71,J75)</f>
        <v>0</v>
      </c>
      <c r="F12" s="21">
        <f>sum(I66:I68)</f>
        <v>3</v>
      </c>
      <c r="G12" s="81">
        <f t="shared" si="1"/>
        <v>4</v>
      </c>
      <c r="H12" s="21">
        <v>0.0</v>
      </c>
      <c r="I12" s="21">
        <v>0.0</v>
      </c>
      <c r="J12" s="78">
        <f>sum(J108,J110,J111,J117,J122,J123,J82,J84,J85,J88,J90)</f>
        <v>4</v>
      </c>
      <c r="K12" s="21">
        <f>sum(J107,J109,J111,J112,J113,J114,J115,J116,J118,J119,J120,J121,J124,J125,J126,J83,J86,J87,J89,J91,J92,J93,J66,J67,J68)</f>
        <v>14</v>
      </c>
      <c r="L12" s="79">
        <v>0.0</v>
      </c>
      <c r="M12" s="79">
        <v>0.0</v>
      </c>
      <c r="N12" s="80">
        <f>SUM(J135,J136,J138,J139,J140,J141,J142,J145,J146,J148,J150,J152,J153,J158,J159,J160,J161,J167,J170,J172,J176,J177,J178,J181,J183,J184,J185,J187,J189,J191,J192,J194,J195,J197,J200,J201)</f>
        <v>4</v>
      </c>
      <c r="O12" s="80">
        <f>SUM(J134,J137,J143,J144,J147,J149,J151,J154,J155,J156,J157,J162,J163,J164,J165,J166,J168,J169,J171,J173,J174,J175,J179,J180,J182,J186,J188,J190,J193,J196,J198,J199,J202)</f>
        <v>3</v>
      </c>
      <c r="P12" s="72"/>
      <c r="Q12" s="72"/>
      <c r="R12" s="82"/>
      <c r="S12" s="82"/>
      <c r="T12" s="335">
        <v>0.0</v>
      </c>
      <c r="U12" s="335">
        <v>0.0</v>
      </c>
      <c r="V12" s="335">
        <v>22.0</v>
      </c>
      <c r="W12" s="335">
        <v>7.0</v>
      </c>
      <c r="X12" s="77">
        <v>173.0</v>
      </c>
      <c r="Y12" s="77">
        <v>121.0</v>
      </c>
      <c r="Z12" s="77"/>
      <c r="AA12" s="77"/>
      <c r="AB12" s="76"/>
      <c r="AC12" s="77"/>
      <c r="AD12" s="76"/>
      <c r="AE12" s="76"/>
      <c r="AF12" s="76"/>
      <c r="AG12" s="77"/>
      <c r="AH12" s="76"/>
      <c r="AI12" s="76"/>
      <c r="AJ12" s="76"/>
      <c r="AK12" s="76"/>
      <c r="AL12" s="82"/>
      <c r="AM12" s="2"/>
      <c r="AN12" s="2"/>
      <c r="AO12" s="2"/>
      <c r="AP12" s="2"/>
      <c r="AQ12" s="2"/>
    </row>
    <row r="13">
      <c r="A13" s="332">
        <v>4.0</v>
      </c>
      <c r="B13" s="333" t="s">
        <v>83</v>
      </c>
      <c r="C13" s="81">
        <f>SUM(K71)</f>
        <v>1</v>
      </c>
      <c r="D13" s="81">
        <f>SUM(K70,K72)</f>
        <v>2</v>
      </c>
      <c r="E13" s="81">
        <f>SUM(K69)</f>
        <v>1</v>
      </c>
      <c r="F13" s="21">
        <f>SUM(K66:K68)</f>
        <v>2</v>
      </c>
      <c r="G13" s="81">
        <f t="shared" si="1"/>
        <v>6</v>
      </c>
      <c r="H13" s="21">
        <v>0.0</v>
      </c>
      <c r="I13" s="21">
        <v>0.0</v>
      </c>
      <c r="J13" s="78">
        <f>sum(K108,K110,K111,K117,K122,K123,K82,K84,K85,K88,K90)</f>
        <v>6</v>
      </c>
      <c r="K13" s="78">
        <f>sum(K107,K109,K111,K112,K113,K114,K115,K116,K118,K119,K120,K121,K124,K125,K126,K83,K86,K87,K89,K91,K92,K93,K66,K67,K68)</f>
        <v>17</v>
      </c>
      <c r="L13" s="79">
        <v>0.0</v>
      </c>
      <c r="M13" s="72">
        <f>sum(K203)</f>
        <v>1</v>
      </c>
      <c r="N13" s="80">
        <f>SUM(K135,K136,K138,K139,K140,K141,K142,K145,K146,K148,K150,K152,K153,K158,K159,K160,K161,K167,K170,K172,K176,K177,K178,K181,K183,K184,K185,K187,K189,K191,K192,K194,K195,K197,K200,K201)</f>
        <v>3</v>
      </c>
      <c r="O13" s="80">
        <f>SUM(K134,K137,K143,K144,K147,K149,K151,K154,K155,K156,K157,K162,K163,K164,K165,K166,K168,K169,K171,K173,K174,K175,K179,K180,K182,K186,K188,K190,K193,K196,K198,K199,K202)</f>
        <v>3</v>
      </c>
      <c r="P13" s="72"/>
      <c r="Q13" s="72"/>
      <c r="R13" s="82"/>
      <c r="S13" s="82"/>
      <c r="T13" s="335">
        <v>0.0</v>
      </c>
      <c r="U13" s="335">
        <v>0.0</v>
      </c>
      <c r="V13" s="335">
        <v>22.0</v>
      </c>
      <c r="W13" s="335">
        <v>7.0</v>
      </c>
      <c r="X13" s="77">
        <v>173.0</v>
      </c>
      <c r="Y13" s="77">
        <v>121.0</v>
      </c>
      <c r="Z13" s="77"/>
      <c r="AA13" s="77"/>
      <c r="AB13" s="76"/>
      <c r="AC13" s="77"/>
      <c r="AD13" s="76"/>
      <c r="AE13" s="76"/>
      <c r="AF13" s="76"/>
      <c r="AG13" s="77"/>
      <c r="AH13" s="76"/>
      <c r="AI13" s="76"/>
      <c r="AJ13" s="76"/>
      <c r="AK13" s="76"/>
      <c r="AL13" s="82"/>
      <c r="AM13" s="2"/>
      <c r="AN13" s="2"/>
      <c r="AO13" s="2"/>
      <c r="AP13" s="2"/>
      <c r="AQ13" s="2"/>
    </row>
    <row r="14">
      <c r="A14" s="332">
        <v>5.0</v>
      </c>
      <c r="B14" s="333" t="s">
        <v>84</v>
      </c>
      <c r="C14" s="74">
        <v>0.0</v>
      </c>
      <c r="D14" s="74">
        <v>0.0</v>
      </c>
      <c r="E14" s="21">
        <f>SUM(L69,L71)</f>
        <v>2</v>
      </c>
      <c r="F14" s="21">
        <f>SUM(L66:L68,L70,L72)</f>
        <v>4</v>
      </c>
      <c r="G14" s="81">
        <f t="shared" si="1"/>
        <v>6</v>
      </c>
      <c r="H14" s="21">
        <v>0.0</v>
      </c>
      <c r="I14" s="21">
        <f>sum(L92,L93)</f>
        <v>2</v>
      </c>
      <c r="J14" s="78">
        <f>sum(L108,L110,L111,L117,L122,L123,L82,L84,L85,L88,L90)</f>
        <v>4</v>
      </c>
      <c r="K14" s="78">
        <f>sum(L107,L109,L111,L112,L113,L114,L115,L116,L118,L119,L120,L121,L124,L125,L126,L83,L86,L87,L89,L91,L92,L93,L66,L67,L68)</f>
        <v>14</v>
      </c>
      <c r="L14" s="72">
        <f>Sum(L101,L102)</f>
        <v>2</v>
      </c>
      <c r="M14" s="79">
        <v>0.0</v>
      </c>
      <c r="N14" s="80">
        <f>SUM(L135,L136,L138,L139,L140,L141,L142,L145,L146,L148,L150,L152,L153,L158,L159,L160,L161,L167,L170,L172,L176,L177,L178,L181,L183,L184,L185,L187,L189,L191,L192,L194,L195,L197,L200,L201)</f>
        <v>2</v>
      </c>
      <c r="O14" s="80">
        <f>SUM(L134,L137,L143,L144,L147,L149,L151,L154,L155,L156,L157,L162,L163,L164,L165,L166,L168,L169,L171,L173,L174,L175,L179,L180,L182,L186,L188,L190,L193,L196,L198,L199,L202,L203)</f>
        <v>5</v>
      </c>
      <c r="P14" s="72"/>
      <c r="Q14" s="72"/>
      <c r="R14" s="82"/>
      <c r="S14" s="82"/>
      <c r="T14" s="335">
        <v>1.0</v>
      </c>
      <c r="U14" s="335">
        <v>0.0</v>
      </c>
      <c r="V14" s="335">
        <v>23.0</v>
      </c>
      <c r="W14" s="335">
        <v>7.0</v>
      </c>
      <c r="X14" s="77">
        <v>173.0</v>
      </c>
      <c r="Y14" s="77">
        <v>121.0</v>
      </c>
      <c r="Z14" s="77"/>
      <c r="AA14" s="77"/>
      <c r="AB14" s="76"/>
      <c r="AC14" s="77"/>
      <c r="AD14" s="76"/>
      <c r="AE14" s="76"/>
      <c r="AF14" s="76"/>
      <c r="AG14" s="77"/>
      <c r="AH14" s="76"/>
      <c r="AI14" s="77"/>
      <c r="AJ14" s="76"/>
      <c r="AK14" s="76"/>
      <c r="AL14" s="82"/>
      <c r="AM14" s="2"/>
      <c r="AN14" s="2"/>
      <c r="AO14" s="2"/>
      <c r="AP14" s="2"/>
      <c r="AQ14" s="2"/>
    </row>
    <row r="15">
      <c r="A15" s="332">
        <v>6.0</v>
      </c>
      <c r="B15" s="333" t="s">
        <v>85</v>
      </c>
      <c r="C15" s="74">
        <v>0.0</v>
      </c>
      <c r="D15" s="74">
        <f>SUM(M73)</f>
        <v>1</v>
      </c>
      <c r="E15" s="21">
        <f>SUM(M69,M71,M75)</f>
        <v>2</v>
      </c>
      <c r="F15" s="21">
        <f>SUM(M66:M68,M70,M72)</f>
        <v>3</v>
      </c>
      <c r="G15" s="81">
        <f t="shared" si="1"/>
        <v>6</v>
      </c>
      <c r="H15" s="21">
        <v>0.0</v>
      </c>
      <c r="I15" s="21">
        <v>0.0</v>
      </c>
      <c r="J15" s="78">
        <f>sum(M108,M110,M111,M117,M122,M123,M82,M84,M85,M88,M90)</f>
        <v>4</v>
      </c>
      <c r="K15" s="78">
        <f>sum(M107,M109,M111,M112,M113,M114,M115,M116,M118,M119,M120,M121,M124,M125,M126,M83,M86,M87,M89,M91,M92,M93,M66,M67,M68)</f>
        <v>15</v>
      </c>
      <c r="L15" s="72">
        <f>sum(M103)</f>
        <v>1</v>
      </c>
      <c r="M15" s="79">
        <v>0.0</v>
      </c>
      <c r="N15" s="80">
        <f>SUM(M135,M136,M138,M139,M140,M141,M142,M145,M146,M148,M150,M152,M153,M158,M159,M160,M161,M167,M170,M172,M176,M177,M178,M181,M183,M184,M185,M187,M189,M191,M192,M194,M195,M197,M200,M201,M101,M102)</f>
        <v>3</v>
      </c>
      <c r="O15" s="80">
        <f>SUM(M134,M137,M143,M144,M147,M149,M151,M154,M155,M156,M157,M162,M163,M164,M165,M166,M168,M169,M171,M173,M174,M175,M179,M180,M182,M186,M188,M190,M193,M196,M198,M199,M202,M203)</f>
        <v>1</v>
      </c>
      <c r="P15" s="72"/>
      <c r="Q15" s="72"/>
      <c r="R15" s="82"/>
      <c r="S15" s="82"/>
      <c r="T15" s="335">
        <v>1.0</v>
      </c>
      <c r="U15" s="335">
        <v>0.0</v>
      </c>
      <c r="V15" s="335">
        <v>24.0</v>
      </c>
      <c r="W15" s="335">
        <v>7.0</v>
      </c>
      <c r="X15" s="77">
        <v>173.0</v>
      </c>
      <c r="Y15" s="77">
        <v>121.0</v>
      </c>
      <c r="Z15" s="77"/>
      <c r="AA15" s="77"/>
      <c r="AB15" s="76"/>
      <c r="AC15" s="77"/>
      <c r="AD15" s="76"/>
      <c r="AE15" s="76"/>
      <c r="AF15" s="76"/>
      <c r="AG15" s="77"/>
      <c r="AH15" s="76"/>
      <c r="AI15" s="77"/>
      <c r="AJ15" s="76"/>
      <c r="AK15" s="76"/>
      <c r="AL15" s="43"/>
      <c r="AM15" s="2"/>
      <c r="AN15" s="2"/>
      <c r="AO15" s="2"/>
      <c r="AP15" s="2"/>
      <c r="AQ15" s="2"/>
    </row>
    <row r="16">
      <c r="A16" s="332">
        <v>7.0</v>
      </c>
      <c r="B16" s="333" t="s">
        <v>86</v>
      </c>
      <c r="C16" s="74">
        <v>0.0</v>
      </c>
      <c r="D16" s="81">
        <f>SUM(N74)</f>
        <v>1</v>
      </c>
      <c r="E16" s="21">
        <f>SUM(N71)</f>
        <v>1</v>
      </c>
      <c r="F16" s="21">
        <f>SUM(N66:N68,N70,N72,N73)</f>
        <v>5</v>
      </c>
      <c r="G16" s="81">
        <f t="shared" si="1"/>
        <v>7</v>
      </c>
      <c r="H16" s="21">
        <v>0.0</v>
      </c>
      <c r="I16" s="21">
        <f>sum(N66)</f>
        <v>1</v>
      </c>
      <c r="J16" s="78">
        <f>sum(N108,N110,N111,N117,N122,N123,N82,N84,N85,N88,N90)</f>
        <v>5</v>
      </c>
      <c r="K16" s="78">
        <f>sum(N107,N109,N111,N112,N113,N114,N115,N116,N118,N119,N120,N121,N124,N125,N126,N83,N86,N87,N89,N91,N92,N93,N66,N67,N68)</f>
        <v>14</v>
      </c>
      <c r="L16" s="79">
        <v>0.0</v>
      </c>
      <c r="M16" s="79">
        <v>0.0</v>
      </c>
      <c r="N16" s="80">
        <f>SUM(N135,N136,N138,N139,N140,N141,N142,N145,N146,N148,N150,N152,N153,N158,N159,N160,N161,N167,N170,N172,N176,N177,N178,N181,N183,N184,N185,N187,N189,N191,N192,N194,N195,N197,N200,N201,N101,N102,N103)</f>
        <v>1</v>
      </c>
      <c r="O16" s="80">
        <f>SUM(N134,N137,N143,N144,N147,N149,N151,N154,N155,N156,N157,N162,N163,N164,N165,N166,N168,N169,N171,N173,N174,N175,N179,N180,N182,N186,N188,N190,N193,N196,N198,N199,N202,N203)</f>
        <v>1</v>
      </c>
      <c r="P16" s="72"/>
      <c r="Q16" s="72"/>
      <c r="R16" s="82"/>
      <c r="S16" s="82"/>
      <c r="T16" s="335">
        <v>1.0</v>
      </c>
      <c r="U16" s="335">
        <v>1.0</v>
      </c>
      <c r="V16" s="335">
        <v>25.0</v>
      </c>
      <c r="W16" s="335">
        <v>8.0</v>
      </c>
      <c r="X16" s="77">
        <v>173.0</v>
      </c>
      <c r="Y16" s="77">
        <v>121.0</v>
      </c>
      <c r="Z16" s="77"/>
      <c r="AA16" s="77"/>
      <c r="AB16" s="76"/>
      <c r="AC16" s="77"/>
      <c r="AD16" s="76"/>
      <c r="AE16" s="76"/>
      <c r="AF16" s="76"/>
      <c r="AG16" s="76"/>
      <c r="AH16" s="76"/>
      <c r="AI16" s="76"/>
      <c r="AJ16" s="76"/>
      <c r="AK16" s="76"/>
      <c r="AL16" s="82"/>
      <c r="AM16" s="2"/>
      <c r="AN16" s="2"/>
      <c r="AO16" s="2"/>
      <c r="AP16" s="2"/>
      <c r="AQ16" s="2"/>
    </row>
    <row r="17">
      <c r="A17" s="332">
        <v>8.0</v>
      </c>
      <c r="B17" s="333" t="s">
        <v>87</v>
      </c>
      <c r="C17" s="74">
        <v>0.0</v>
      </c>
      <c r="D17" s="74">
        <v>0.0</v>
      </c>
      <c r="E17" s="21">
        <f>SUM(O69,O71)</f>
        <v>2</v>
      </c>
      <c r="F17" s="21">
        <f>SUM(O66:O68,O70,O72,O73,O74)</f>
        <v>6</v>
      </c>
      <c r="G17" s="81">
        <f t="shared" si="1"/>
        <v>8</v>
      </c>
      <c r="H17" s="21">
        <v>0.0</v>
      </c>
      <c r="I17" s="21">
        <v>0.0</v>
      </c>
      <c r="J17" s="78">
        <f>SUM(O108,O110,O111,O117,O122,O123,O82,O84,O85,O88,O90)</f>
        <v>5</v>
      </c>
      <c r="K17" s="83">
        <f>suM(O107,O109,O111,O112,O113,O114,O115,O116,O118,O119,O120,O121,O124,O125,O126,O83,O86,O87,O89,O91,O92,O93,O66,O67,O68)</f>
        <v>13</v>
      </c>
      <c r="L17" s="79">
        <v>0.0</v>
      </c>
      <c r="M17" s="79">
        <v>0.0</v>
      </c>
      <c r="N17" s="80">
        <f>SUM(O135,O136,O138,O139,O140,O141,O142,O145,O146,O148,O150,O152,O153,O158,O159,O160,O161,O167,O170,O172,O176,O177,O178,O181,O183,O184,O185,O187,O189,O191,O192,O194,O195,O197,O200,O201,O101,O102,O103)</f>
        <v>0</v>
      </c>
      <c r="O17" s="80">
        <f>SUM(O134,O137,O143,O144,O147,O149,O151,O154,O155,O156,O157,O162,O163,O164,O165,O166,O168,O169,O171,O173,O174,O175,O179,O180,O182,O186,O188,O190,O193,O196,O198,O199,O202,O203)</f>
        <v>1</v>
      </c>
      <c r="P17" s="72"/>
      <c r="Q17" s="72"/>
      <c r="R17" s="72"/>
      <c r="S17" s="72"/>
      <c r="T17" s="79">
        <v>1.0</v>
      </c>
      <c r="U17" s="79">
        <v>0.0</v>
      </c>
      <c r="V17" s="335">
        <v>26.0</v>
      </c>
      <c r="W17" s="335">
        <v>8.0</v>
      </c>
      <c r="X17" s="77">
        <v>173.0</v>
      </c>
      <c r="Y17" s="77">
        <v>121.0</v>
      </c>
      <c r="Z17" s="21"/>
      <c r="AA17" s="21"/>
      <c r="AB17" s="76"/>
      <c r="AC17" s="21"/>
      <c r="AD17" s="76"/>
      <c r="AE17" s="76"/>
      <c r="AF17" s="76"/>
      <c r="AG17" s="76"/>
      <c r="AH17" s="76"/>
      <c r="AI17" s="76"/>
      <c r="AJ17" s="76"/>
      <c r="AK17" s="76"/>
      <c r="AL17" s="43"/>
      <c r="AM17" s="2"/>
      <c r="AN17" s="2"/>
      <c r="AO17" s="2"/>
      <c r="AP17" s="2"/>
      <c r="AQ17" s="2"/>
    </row>
    <row r="18">
      <c r="A18" s="332">
        <v>9.0</v>
      </c>
      <c r="B18" s="333" t="s">
        <v>88</v>
      </c>
      <c r="C18" s="81">
        <f>SUM(P75)</f>
        <v>1</v>
      </c>
      <c r="D18" s="74">
        <v>0.0</v>
      </c>
      <c r="E18" s="21">
        <f>SUM(P69,P71)</f>
        <v>2</v>
      </c>
      <c r="F18" s="21">
        <f>SUM(P66:P68,P70,P72,P73,P74)</f>
        <v>6</v>
      </c>
      <c r="G18" s="81">
        <f t="shared" si="1"/>
        <v>9</v>
      </c>
      <c r="H18" s="21">
        <v>0.0</v>
      </c>
      <c r="I18" s="84">
        <f>sum(P67)</f>
        <v>1</v>
      </c>
      <c r="J18" s="78">
        <f>suM(P108,P110,P111,P117,P122,P123,P82,P84,P85,P88,P90)</f>
        <v>6</v>
      </c>
      <c r="K18" s="78">
        <f>suM(P107,P109,P111,P112,P113,P114,P115,P116,P118,P119,P120,P121,P124,P125,P126,P83,P86,P87,P89,P91,P92,P93,P66,P67,P68)</f>
        <v>15</v>
      </c>
      <c r="L18" s="85">
        <v>0.0</v>
      </c>
      <c r="M18" s="85">
        <v>0.0</v>
      </c>
      <c r="N18" s="80">
        <f>SUM(P135,P136,P138,P139,P140,P141,P142,P145,P146,P148,P150,P152,P153,P158,P159,P160,P161,P167,P170,P172,P176,P177,P178,P181,P183,P184,P185,P187,P189,P191,P192,P194,P195,P197,P200,P201,P101,P102,P103)</f>
        <v>2</v>
      </c>
      <c r="O18" s="80">
        <f>SUM(P134,P137,P143,P144,P147,P149,P151,P154,P155,P156,P157,P162,P163,P164,P165,P166,P168,P169,P171,P173,P174,P175,P179,P180,P182,P186,P188,P190,P193,P196,P198,P199,P202,P203)</f>
        <v>1</v>
      </c>
      <c r="P18" s="86"/>
      <c r="Q18" s="86"/>
      <c r="R18" s="43"/>
      <c r="S18" s="43"/>
      <c r="T18" s="336">
        <v>0.0</v>
      </c>
      <c r="U18" s="336">
        <v>0.0</v>
      </c>
      <c r="V18" s="335">
        <v>26.0</v>
      </c>
      <c r="W18" s="335">
        <v>8.0</v>
      </c>
      <c r="X18" s="77">
        <v>173.0</v>
      </c>
      <c r="Y18" s="77">
        <v>121.0</v>
      </c>
      <c r="Z18" s="77"/>
      <c r="AA18" s="77"/>
      <c r="AB18" s="76"/>
      <c r="AC18" s="77"/>
      <c r="AD18" s="76"/>
      <c r="AE18" s="76"/>
      <c r="AF18" s="76"/>
      <c r="AG18" s="76"/>
      <c r="AH18" s="76"/>
      <c r="AI18" s="76"/>
      <c r="AJ18" s="76"/>
      <c r="AK18" s="76"/>
      <c r="AL18" s="43"/>
      <c r="AM18" s="2"/>
      <c r="AN18" s="2"/>
      <c r="AO18" s="2"/>
      <c r="AP18" s="2"/>
      <c r="AQ18" s="2"/>
    </row>
    <row r="19">
      <c r="A19" s="332">
        <v>10.0</v>
      </c>
      <c r="B19" s="333" t="s">
        <v>89</v>
      </c>
      <c r="C19" s="74">
        <v>0.0</v>
      </c>
      <c r="D19" s="74">
        <v>0.0</v>
      </c>
      <c r="E19" s="84">
        <f>SUM(Q69,Q71,Q75)</f>
        <v>3</v>
      </c>
      <c r="F19" s="84">
        <f>SUM(Q66:Q68,Q70,Q72,Q73,Q74)</f>
        <v>4</v>
      </c>
      <c r="G19" s="81">
        <f t="shared" si="1"/>
        <v>7</v>
      </c>
      <c r="H19" s="21">
        <v>0.0</v>
      </c>
      <c r="I19" s="74">
        <v>0.0</v>
      </c>
      <c r="J19" s="87">
        <f>suM(Q108,Q110,Q111,Q117,Q122,Q123,Q82,Q84,Q85,Q88,Q90)</f>
        <v>6</v>
      </c>
      <c r="K19" s="87">
        <f>suM(Q107,Q109,Q111,Q112,Q113,Q114,Q115,Q116,Q118,Q119,Q120,Q121,Q124,Q125,Q126,Q83,Q86,Q87,Q89,Q91,Q92,Q93,Q66,Q67,Q68)</f>
        <v>13</v>
      </c>
      <c r="L19" s="85">
        <v>0.0</v>
      </c>
      <c r="M19" s="84">
        <f>SUM(Q104)</f>
        <v>1</v>
      </c>
      <c r="N19" s="80">
        <f>SUM(Q135,Q136,Q138,Q139,Q140,Q141,Q142,Q145,Q146,Q148,Q150,Q152,Q153,Q158,Q159,Q160,Q161,Q167,Q170,Q172,Q176,Q177,Q178,Q181,Q183,Q184,Q185,Q187,Q189,Q191,Q192,Q194,Q195,Q197,Q200,Q201,Q101,Q102,Q103)</f>
        <v>3</v>
      </c>
      <c r="O19" s="80">
        <f>SUM(Q134,Q137,Q143,Q144,Q147,Q149,Q151,Q154,Q155,Q156,Q157,Q162,Q163,Q164,Q165,Q166,Q168,Q169,Q171,Q173,Q174,Q175,Q179,Q180,Q182,Q186,Q188,Q190,Q193,Q196,Q198,Q199,Q202,Q203)</f>
        <v>0</v>
      </c>
      <c r="P19" s="86"/>
      <c r="Q19" s="86"/>
      <c r="R19" s="43"/>
      <c r="S19" s="43"/>
      <c r="T19" s="336">
        <v>0.0</v>
      </c>
      <c r="U19" s="336">
        <v>2.0</v>
      </c>
      <c r="V19" s="335">
        <v>26.0</v>
      </c>
      <c r="W19" s="335">
        <v>10.0</v>
      </c>
      <c r="X19" s="77">
        <v>173.0</v>
      </c>
      <c r="Y19" s="77">
        <v>121.0</v>
      </c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2"/>
      <c r="AN19" s="2"/>
      <c r="AO19" s="2"/>
      <c r="AP19" s="2"/>
      <c r="AQ19" s="2"/>
    </row>
    <row r="20">
      <c r="A20" s="332">
        <v>11.0</v>
      </c>
      <c r="B20" s="333" t="s">
        <v>90</v>
      </c>
      <c r="C20" s="74">
        <v>0.0</v>
      </c>
      <c r="D20" s="74">
        <v>0.0</v>
      </c>
      <c r="E20" s="84">
        <f>SUM(Q69,Q71,Q75)</f>
        <v>3</v>
      </c>
      <c r="F20" s="84">
        <f>SUM(R66:R68,R70,R72,R73,R74)</f>
        <v>7</v>
      </c>
      <c r="G20" s="81">
        <f t="shared" si="1"/>
        <v>10</v>
      </c>
      <c r="H20" s="21">
        <v>0.0</v>
      </c>
      <c r="I20" s="74">
        <f>sum(R68)</f>
        <v>1</v>
      </c>
      <c r="J20" s="87">
        <f>suM(R108,R110,R111,R117,R122,R123,R82,R84,R85,R88,R90)</f>
        <v>8</v>
      </c>
      <c r="K20" s="87">
        <f>suM(R107,R109,R111,R112,R113,R114,R115,R116,R118,R119,R120,R121,R124,R125,R126,R83,R86,R87,R89,R91,R92,R93,R66,R67,R68)</f>
        <v>15</v>
      </c>
      <c r="L20" s="85">
        <v>0.0</v>
      </c>
      <c r="M20" s="84">
        <f>SUM(R105)</f>
        <v>1</v>
      </c>
      <c r="N20" s="80">
        <f>SUM(R135,R136,R138,R139,R140,R141,R142,R145,R146,R148,R150,R152,R153,R158,R159,R160,R161,R167,R170,R172,R176,R177,R178,R181,R183,R184,R185,R187,R189,R191,R192,R194,R195,R197,R200,R201,R101,R102,R103)</f>
        <v>2</v>
      </c>
      <c r="O20" s="80">
        <f>SUM(R134,R137,R143,R144,R147,R149,R151,R154,R155,R156,R157,R162,R163,R164,R165,R166,R168,R169,R171,R173,R174,R175,R179,R180,R182,R186,R188,R190,R193,R196,R198,R199,R202,R203,R104)</f>
        <v>2</v>
      </c>
      <c r="P20" s="86"/>
      <c r="Q20" s="86"/>
      <c r="R20" s="43"/>
      <c r="S20" s="43"/>
      <c r="T20" s="336">
        <v>0.0</v>
      </c>
      <c r="U20" s="336">
        <v>0.0</v>
      </c>
      <c r="V20" s="335">
        <v>26.0</v>
      </c>
      <c r="W20" s="335">
        <v>10.0</v>
      </c>
      <c r="X20" s="77">
        <v>173.0</v>
      </c>
      <c r="Y20" s="77">
        <v>121.0</v>
      </c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2"/>
      <c r="AN20" s="2"/>
      <c r="AO20" s="2"/>
      <c r="AP20" s="2"/>
      <c r="AQ20" s="2"/>
    </row>
    <row r="21">
      <c r="A21" s="332">
        <v>12.0</v>
      </c>
      <c r="B21" s="333" t="s">
        <v>91</v>
      </c>
      <c r="C21" s="74">
        <v>0.0</v>
      </c>
      <c r="D21" s="74">
        <v>0.0</v>
      </c>
      <c r="E21" s="84">
        <f>SUM(S69,S71,S75)</f>
        <v>2</v>
      </c>
      <c r="F21" s="84">
        <f>SUM(S66:S68,S70,S72,S73,S74)</f>
        <v>5</v>
      </c>
      <c r="G21" s="81">
        <f t="shared" si="1"/>
        <v>7</v>
      </c>
      <c r="H21" s="21">
        <v>0.0</v>
      </c>
      <c r="I21" s="85">
        <v>0.0</v>
      </c>
      <c r="J21" s="87">
        <f>suM(S108,S110,S111,S117,S122,S123,S82,S84,S85,S88,S90)</f>
        <v>8</v>
      </c>
      <c r="K21" s="87">
        <f>suM(S107,S109,S111,S112,S113,S114,S115,S116,S118,S119,S120,S121,S124,S125,S126,S83,S86,S87,S89,S91,S92,S93,S66,S67,S68)</f>
        <v>14</v>
      </c>
      <c r="L21" s="85">
        <v>0.0</v>
      </c>
      <c r="M21" s="84">
        <f>SUM(S106)</f>
        <v>1</v>
      </c>
      <c r="N21" s="80">
        <f>SUM(S135,S136,S138,S139,S140,S141,S142,S145,S146,S148,S150,S152,S153,S158,S159,S160,S161,S167,S170,S172,S176,S177,S178,S181,S183,S184,S185,S187,S189,S191,S192,S194,S195,S197,S200,S201,S101,S102,S103)</f>
        <v>1</v>
      </c>
      <c r="O21" s="80">
        <f>SUM(S134,S137,S143,S144,S147,S149,S151,S154,S155,S156,S157,S162,S163,S164,S165,S166,S168,S169,S171,S173,S174,S175,S179,S180,S182,S186,S188,S190,S193,S196,S198,S199,S202,S203,S104,S105)</f>
        <v>3</v>
      </c>
      <c r="P21" s="88"/>
      <c r="Q21" s="86"/>
      <c r="R21" s="43"/>
      <c r="S21" s="43"/>
      <c r="T21" s="336">
        <v>0.0</v>
      </c>
      <c r="U21" s="336">
        <v>1.0</v>
      </c>
      <c r="V21" s="335">
        <v>26.0</v>
      </c>
      <c r="W21" s="335">
        <v>11.0</v>
      </c>
      <c r="X21" s="77">
        <v>173.0</v>
      </c>
      <c r="Y21" s="77">
        <v>121.0</v>
      </c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2"/>
      <c r="AN21" s="2"/>
      <c r="AO21" s="2"/>
      <c r="AP21" s="2"/>
      <c r="AQ21" s="2"/>
    </row>
    <row r="22">
      <c r="A22" s="337"/>
      <c r="B22" s="123" t="s">
        <v>79</v>
      </c>
      <c r="C22" s="338">
        <f t="shared" ref="C22:AL22" si="2">SUM(C10:C21)</f>
        <v>3</v>
      </c>
      <c r="D22" s="338">
        <f t="shared" si="2"/>
        <v>4</v>
      </c>
      <c r="E22" s="338">
        <f t="shared" si="2"/>
        <v>18</v>
      </c>
      <c r="F22" s="338">
        <f t="shared" si="2"/>
        <v>51</v>
      </c>
      <c r="G22" s="338">
        <f t="shared" si="2"/>
        <v>76</v>
      </c>
      <c r="H22" s="338">
        <f t="shared" si="2"/>
        <v>0</v>
      </c>
      <c r="I22" s="338">
        <f t="shared" si="2"/>
        <v>6</v>
      </c>
      <c r="J22" s="338">
        <f t="shared" si="2"/>
        <v>70</v>
      </c>
      <c r="K22" s="338">
        <f t="shared" si="2"/>
        <v>174</v>
      </c>
      <c r="L22" s="338">
        <f t="shared" si="2"/>
        <v>4</v>
      </c>
      <c r="M22" s="338">
        <f t="shared" si="2"/>
        <v>5</v>
      </c>
      <c r="N22" s="338">
        <f t="shared" si="2"/>
        <v>25</v>
      </c>
      <c r="O22" s="338">
        <f t="shared" si="2"/>
        <v>25</v>
      </c>
      <c r="P22" s="338">
        <f t="shared" si="2"/>
        <v>0</v>
      </c>
      <c r="Q22" s="338">
        <f t="shared" si="2"/>
        <v>0</v>
      </c>
      <c r="R22" s="338">
        <f t="shared" si="2"/>
        <v>0</v>
      </c>
      <c r="S22" s="338">
        <f t="shared" si="2"/>
        <v>0</v>
      </c>
      <c r="T22" s="338">
        <f t="shared" si="2"/>
        <v>4</v>
      </c>
      <c r="U22" s="338">
        <f t="shared" si="2"/>
        <v>4</v>
      </c>
      <c r="V22" s="338">
        <f t="shared" si="2"/>
        <v>290</v>
      </c>
      <c r="W22" s="338">
        <f t="shared" si="2"/>
        <v>97</v>
      </c>
      <c r="X22" s="338">
        <f t="shared" si="2"/>
        <v>2076</v>
      </c>
      <c r="Y22" s="338">
        <f t="shared" si="2"/>
        <v>1452</v>
      </c>
      <c r="Z22" s="338">
        <f t="shared" si="2"/>
        <v>23</v>
      </c>
      <c r="AA22" s="338">
        <f t="shared" si="2"/>
        <v>0</v>
      </c>
      <c r="AB22" s="338">
        <f t="shared" si="2"/>
        <v>0</v>
      </c>
      <c r="AC22" s="338">
        <f t="shared" si="2"/>
        <v>0</v>
      </c>
      <c r="AD22" s="338">
        <f t="shared" si="2"/>
        <v>0</v>
      </c>
      <c r="AE22" s="338">
        <f t="shared" si="2"/>
        <v>0</v>
      </c>
      <c r="AF22" s="338">
        <f t="shared" si="2"/>
        <v>0</v>
      </c>
      <c r="AG22" s="338">
        <f t="shared" si="2"/>
        <v>0</v>
      </c>
      <c r="AH22" s="338">
        <f t="shared" si="2"/>
        <v>0</v>
      </c>
      <c r="AI22" s="338">
        <f t="shared" si="2"/>
        <v>0</v>
      </c>
      <c r="AJ22" s="338">
        <f t="shared" si="2"/>
        <v>0</v>
      </c>
      <c r="AK22" s="338">
        <f t="shared" si="2"/>
        <v>0</v>
      </c>
      <c r="AL22" s="338">
        <f t="shared" si="2"/>
        <v>0</v>
      </c>
      <c r="AM22" s="2"/>
      <c r="AN22" s="2"/>
      <c r="AO22" s="2"/>
      <c r="AP22" s="2"/>
      <c r="AQ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>
      <c r="A24" s="9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>
      <c r="A25" s="92" t="s">
        <v>92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0">
        <v>26.0</v>
      </c>
      <c r="W25" s="30">
        <v>11.0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>
      <c r="A26" s="95" t="s">
        <v>93</v>
      </c>
      <c r="B26" s="96" t="s">
        <v>94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>
      <c r="A27" s="95" t="s">
        <v>95</v>
      </c>
      <c r="B27" s="96">
        <v>2025.0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>
      <c r="A28" s="95"/>
      <c r="B28" s="9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>
      <c r="A29" s="97" t="s">
        <v>96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ht="21.0" customHeight="1">
      <c r="A30" s="339" t="s">
        <v>2</v>
      </c>
      <c r="B30" s="340" t="s">
        <v>97</v>
      </c>
      <c r="C30" s="59"/>
      <c r="D30" s="59"/>
      <c r="E30" s="341" t="s">
        <v>1772</v>
      </c>
      <c r="F30" s="342" t="s">
        <v>99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7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>
      <c r="A31" s="12"/>
      <c r="B31" s="343" t="s">
        <v>100</v>
      </c>
      <c r="C31" s="343" t="s">
        <v>101</v>
      </c>
      <c r="D31" s="343" t="s">
        <v>102</v>
      </c>
      <c r="E31" s="343" t="s">
        <v>2435</v>
      </c>
      <c r="F31" s="343" t="s">
        <v>103</v>
      </c>
      <c r="G31" s="343" t="s">
        <v>104</v>
      </c>
      <c r="H31" s="343" t="s">
        <v>105</v>
      </c>
      <c r="I31" s="343" t="s">
        <v>106</v>
      </c>
      <c r="J31" s="343" t="s">
        <v>84</v>
      </c>
      <c r="K31" s="343" t="s">
        <v>107</v>
      </c>
      <c r="L31" s="343" t="s">
        <v>108</v>
      </c>
      <c r="M31" s="343" t="s">
        <v>109</v>
      </c>
      <c r="N31" s="343" t="s">
        <v>110</v>
      </c>
      <c r="O31" s="343" t="s">
        <v>111</v>
      </c>
      <c r="P31" s="343" t="s">
        <v>112</v>
      </c>
      <c r="Q31" s="343" t="s">
        <v>113</v>
      </c>
      <c r="R31" s="344" t="s">
        <v>35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>
      <c r="A32" s="70">
        <v>1.0</v>
      </c>
      <c r="B32" s="70">
        <v>2.0</v>
      </c>
      <c r="C32" s="70">
        <v>3.0</v>
      </c>
      <c r="D32" s="70">
        <v>4.0</v>
      </c>
      <c r="E32" s="70"/>
      <c r="F32" s="70">
        <v>5.0</v>
      </c>
      <c r="G32" s="70">
        <v>6.0</v>
      </c>
      <c r="H32" s="70">
        <v>7.0</v>
      </c>
      <c r="I32" s="70">
        <v>8.0</v>
      </c>
      <c r="J32" s="70">
        <v>9.0</v>
      </c>
      <c r="K32" s="70">
        <v>10.0</v>
      </c>
      <c r="L32" s="70">
        <v>11.0</v>
      </c>
      <c r="M32" s="70">
        <v>12.0</v>
      </c>
      <c r="N32" s="70">
        <v>13.0</v>
      </c>
      <c r="O32" s="70">
        <v>14.0</v>
      </c>
      <c r="P32" s="70">
        <v>15.0</v>
      </c>
      <c r="Q32" s="70">
        <v>16.0</v>
      </c>
      <c r="R32" s="10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>
      <c r="A33" s="105">
        <v>1.0</v>
      </c>
      <c r="B33" s="125" t="s">
        <v>2436</v>
      </c>
      <c r="C33" s="125" t="s">
        <v>2437</v>
      </c>
      <c r="D33" s="136" t="s">
        <v>2438</v>
      </c>
      <c r="E33" s="137">
        <v>44930.0</v>
      </c>
      <c r="F33" s="109">
        <v>1.0</v>
      </c>
      <c r="G33" s="109">
        <v>1.0</v>
      </c>
      <c r="H33" s="109">
        <v>1.0</v>
      </c>
      <c r="I33" s="109">
        <v>1.0</v>
      </c>
      <c r="J33" s="109">
        <v>0.0</v>
      </c>
      <c r="K33" s="109">
        <v>0.0</v>
      </c>
      <c r="L33" s="109">
        <v>0.0</v>
      </c>
      <c r="M33" s="109">
        <v>0.0</v>
      </c>
      <c r="N33" s="109">
        <v>0.0</v>
      </c>
      <c r="O33" s="109">
        <v>1.0</v>
      </c>
      <c r="P33" s="109">
        <v>1.0</v>
      </c>
      <c r="Q33" s="109">
        <v>1.0</v>
      </c>
      <c r="R33" s="86">
        <f t="shared" ref="R33:R55" si="3">SUM(F33:Q33)</f>
        <v>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>
      <c r="A34" s="105">
        <f t="shared" ref="A34:A55" si="4">A33+1</f>
        <v>2</v>
      </c>
      <c r="B34" s="125" t="s">
        <v>2439</v>
      </c>
      <c r="C34" s="125" t="s">
        <v>2440</v>
      </c>
      <c r="D34" s="136" t="s">
        <v>2441</v>
      </c>
      <c r="E34" s="137">
        <v>44931.0</v>
      </c>
      <c r="F34" s="109">
        <v>1.0</v>
      </c>
      <c r="G34" s="109">
        <v>1.0</v>
      </c>
      <c r="H34" s="109">
        <v>1.0</v>
      </c>
      <c r="I34" s="109">
        <v>1.0</v>
      </c>
      <c r="J34" s="109">
        <v>1.0</v>
      </c>
      <c r="K34" s="109">
        <v>1.0</v>
      </c>
      <c r="L34" s="109">
        <v>1.0</v>
      </c>
      <c r="M34" s="109">
        <v>0.0</v>
      </c>
      <c r="N34" s="109">
        <v>0.0</v>
      </c>
      <c r="O34" s="109">
        <v>0.0</v>
      </c>
      <c r="P34" s="109">
        <v>1.0</v>
      </c>
      <c r="Q34" s="109">
        <v>1.0</v>
      </c>
      <c r="R34" s="86">
        <f t="shared" si="3"/>
        <v>9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>
      <c r="A35" s="105">
        <f t="shared" si="4"/>
        <v>3</v>
      </c>
      <c r="B35" s="125" t="s">
        <v>2442</v>
      </c>
      <c r="C35" s="125" t="s">
        <v>2443</v>
      </c>
      <c r="D35" s="136" t="s">
        <v>2444</v>
      </c>
      <c r="E35" s="137">
        <v>44993.0</v>
      </c>
      <c r="F35" s="109">
        <v>1.0</v>
      </c>
      <c r="G35" s="109">
        <v>1.0</v>
      </c>
      <c r="H35" s="109">
        <v>0.0</v>
      </c>
      <c r="I35" s="109">
        <v>0.0</v>
      </c>
      <c r="J35" s="109">
        <v>0.0</v>
      </c>
      <c r="K35" s="109">
        <v>1.0</v>
      </c>
      <c r="L35" s="109">
        <v>1.0</v>
      </c>
      <c r="M35" s="109">
        <v>1.0</v>
      </c>
      <c r="N35" s="109">
        <v>1.0</v>
      </c>
      <c r="O35" s="109">
        <v>1.0</v>
      </c>
      <c r="P35" s="109">
        <v>1.0</v>
      </c>
      <c r="Q35" s="109">
        <v>1.0</v>
      </c>
      <c r="R35" s="86">
        <f t="shared" si="3"/>
        <v>9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>
      <c r="A36" s="105">
        <f t="shared" si="4"/>
        <v>4</v>
      </c>
      <c r="B36" s="125" t="s">
        <v>2442</v>
      </c>
      <c r="C36" s="125" t="s">
        <v>2443</v>
      </c>
      <c r="D36" s="136" t="s">
        <v>2445</v>
      </c>
      <c r="E36" s="137">
        <v>44993.0</v>
      </c>
      <c r="F36" s="109">
        <v>1.0</v>
      </c>
      <c r="G36" s="109">
        <v>1.0</v>
      </c>
      <c r="H36" s="109">
        <v>0.0</v>
      </c>
      <c r="I36" s="109">
        <v>0.0</v>
      </c>
      <c r="J36" s="109">
        <v>0.0</v>
      </c>
      <c r="K36" s="109">
        <v>1.0</v>
      </c>
      <c r="L36" s="109">
        <v>1.0</v>
      </c>
      <c r="M36" s="109">
        <v>1.0</v>
      </c>
      <c r="N36" s="109">
        <v>1.0</v>
      </c>
      <c r="O36" s="109">
        <v>1.0</v>
      </c>
      <c r="P36" s="109">
        <v>1.0</v>
      </c>
      <c r="Q36" s="109">
        <v>1.0</v>
      </c>
      <c r="R36" s="86">
        <f t="shared" si="3"/>
        <v>9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>
      <c r="A37" s="105">
        <f t="shared" si="4"/>
        <v>5</v>
      </c>
      <c r="B37" s="125" t="s">
        <v>2446</v>
      </c>
      <c r="C37" s="125" t="s">
        <v>2447</v>
      </c>
      <c r="D37" s="136" t="s">
        <v>2448</v>
      </c>
      <c r="E37" s="137">
        <v>45034.0</v>
      </c>
      <c r="F37" s="109">
        <v>1.0</v>
      </c>
      <c r="G37" s="109">
        <v>1.0</v>
      </c>
      <c r="H37" s="109">
        <v>1.0</v>
      </c>
      <c r="I37" s="109">
        <v>1.0</v>
      </c>
      <c r="J37" s="109">
        <v>1.0</v>
      </c>
      <c r="K37" s="109">
        <v>1.0</v>
      </c>
      <c r="L37" s="109">
        <v>0.0</v>
      </c>
      <c r="M37" s="109">
        <v>1.0</v>
      </c>
      <c r="N37" s="109">
        <v>1.0</v>
      </c>
      <c r="O37" s="109">
        <v>1.0</v>
      </c>
      <c r="P37" s="109">
        <v>0.0</v>
      </c>
      <c r="Q37" s="109">
        <v>1.0</v>
      </c>
      <c r="R37" s="86">
        <f t="shared" si="3"/>
        <v>10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>
      <c r="A38" s="105">
        <f t="shared" si="4"/>
        <v>6</v>
      </c>
      <c r="B38" s="125" t="s">
        <v>2449</v>
      </c>
      <c r="C38" s="125" t="s">
        <v>2450</v>
      </c>
      <c r="D38" s="136" t="s">
        <v>2451</v>
      </c>
      <c r="E38" s="137">
        <v>45047.0</v>
      </c>
      <c r="F38" s="109">
        <v>1.0</v>
      </c>
      <c r="G38" s="109">
        <v>1.0</v>
      </c>
      <c r="H38" s="109">
        <v>1.0</v>
      </c>
      <c r="I38" s="109">
        <v>1.0</v>
      </c>
      <c r="J38" s="109">
        <v>1.0</v>
      </c>
      <c r="K38" s="109">
        <v>1.0</v>
      </c>
      <c r="L38" s="109">
        <v>1.0</v>
      </c>
      <c r="M38" s="109">
        <v>1.0</v>
      </c>
      <c r="N38" s="109">
        <v>1.0</v>
      </c>
      <c r="O38" s="109">
        <v>1.0</v>
      </c>
      <c r="P38" s="109">
        <v>1.0</v>
      </c>
      <c r="Q38" s="109">
        <v>1.0</v>
      </c>
      <c r="R38" s="86">
        <f t="shared" si="3"/>
        <v>12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>
      <c r="A39" s="105">
        <f t="shared" si="4"/>
        <v>7</v>
      </c>
      <c r="B39" s="125" t="s">
        <v>2452</v>
      </c>
      <c r="C39" s="125" t="s">
        <v>2453</v>
      </c>
      <c r="D39" s="136" t="s">
        <v>2454</v>
      </c>
      <c r="E39" s="137">
        <v>45062.0</v>
      </c>
      <c r="F39" s="109">
        <v>0.0</v>
      </c>
      <c r="G39" s="109">
        <v>0.0</v>
      </c>
      <c r="H39" s="109">
        <v>1.0</v>
      </c>
      <c r="I39" s="109">
        <v>1.0</v>
      </c>
      <c r="J39" s="109">
        <v>1.0</v>
      </c>
      <c r="K39" s="109">
        <v>0.0</v>
      </c>
      <c r="L39" s="109">
        <v>0.0</v>
      </c>
      <c r="M39" s="109">
        <v>0.0</v>
      </c>
      <c r="N39" s="109">
        <v>0.0</v>
      </c>
      <c r="O39" s="109">
        <v>1.0</v>
      </c>
      <c r="P39" s="109">
        <v>1.0</v>
      </c>
      <c r="Q39" s="109">
        <v>1.0</v>
      </c>
      <c r="R39" s="86">
        <f t="shared" si="3"/>
        <v>6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>
      <c r="A40" s="105">
        <f t="shared" si="4"/>
        <v>8</v>
      </c>
      <c r="B40" s="125" t="s">
        <v>2455</v>
      </c>
      <c r="C40" s="125" t="s">
        <v>2456</v>
      </c>
      <c r="D40" s="136" t="s">
        <v>2457</v>
      </c>
      <c r="E40" s="137">
        <v>45138.0</v>
      </c>
      <c r="F40" s="109">
        <v>1.0</v>
      </c>
      <c r="G40" s="109">
        <v>1.0</v>
      </c>
      <c r="H40" s="109">
        <v>1.0</v>
      </c>
      <c r="I40" s="109">
        <v>1.0</v>
      </c>
      <c r="J40" s="109">
        <v>1.0</v>
      </c>
      <c r="K40" s="109">
        <v>1.0</v>
      </c>
      <c r="L40" s="109">
        <v>1.0</v>
      </c>
      <c r="M40" s="109">
        <v>1.0</v>
      </c>
      <c r="N40" s="109">
        <v>1.0</v>
      </c>
      <c r="O40" s="109">
        <v>1.0</v>
      </c>
      <c r="P40" s="109">
        <v>1.0</v>
      </c>
      <c r="Q40" s="109">
        <v>1.0</v>
      </c>
      <c r="R40" s="86">
        <f t="shared" si="3"/>
        <v>12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>
      <c r="A41" s="105">
        <f t="shared" si="4"/>
        <v>9</v>
      </c>
      <c r="B41" s="125" t="s">
        <v>2458</v>
      </c>
      <c r="C41" s="125" t="s">
        <v>2459</v>
      </c>
      <c r="D41" s="136" t="s">
        <v>2460</v>
      </c>
      <c r="E41" s="137">
        <v>45223.0</v>
      </c>
      <c r="F41" s="109">
        <v>1.0</v>
      </c>
      <c r="G41" s="109">
        <v>0.0</v>
      </c>
      <c r="H41" s="109">
        <v>0.0</v>
      </c>
      <c r="I41" s="109">
        <v>1.0</v>
      </c>
      <c r="J41" s="109">
        <v>1.0</v>
      </c>
      <c r="K41" s="109">
        <v>0.0</v>
      </c>
      <c r="L41" s="109">
        <v>1.0</v>
      </c>
      <c r="M41" s="109">
        <v>1.0</v>
      </c>
      <c r="N41" s="109">
        <v>1.0</v>
      </c>
      <c r="O41" s="109">
        <v>0.0</v>
      </c>
      <c r="P41" s="109">
        <v>0.0</v>
      </c>
      <c r="Q41" s="109">
        <v>1.0</v>
      </c>
      <c r="R41" s="86">
        <f t="shared" si="3"/>
        <v>7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>
      <c r="A42" s="105">
        <f t="shared" si="4"/>
        <v>10</v>
      </c>
      <c r="B42" s="125" t="s">
        <v>2461</v>
      </c>
      <c r="C42" s="125" t="s">
        <v>2462</v>
      </c>
      <c r="D42" s="136" t="s">
        <v>2463</v>
      </c>
      <c r="E42" s="137">
        <v>45306.0</v>
      </c>
      <c r="F42" s="109">
        <v>1.0</v>
      </c>
      <c r="G42" s="109">
        <v>1.0</v>
      </c>
      <c r="H42" s="109">
        <v>0.0</v>
      </c>
      <c r="I42" s="109">
        <v>0.0</v>
      </c>
      <c r="J42" s="109">
        <v>0.0</v>
      </c>
      <c r="K42" s="109">
        <v>0.0</v>
      </c>
      <c r="L42" s="109">
        <v>0.0</v>
      </c>
      <c r="M42" s="109">
        <v>0.0</v>
      </c>
      <c r="N42" s="109">
        <v>0.0</v>
      </c>
      <c r="O42" s="109">
        <v>0.0</v>
      </c>
      <c r="P42" s="109">
        <v>0.0</v>
      </c>
      <c r="Q42" s="109">
        <v>0.0</v>
      </c>
      <c r="R42" s="86">
        <f t="shared" si="3"/>
        <v>2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>
      <c r="A43" s="105">
        <f t="shared" si="4"/>
        <v>11</v>
      </c>
      <c r="B43" s="125" t="s">
        <v>2464</v>
      </c>
      <c r="C43" s="125" t="s">
        <v>2465</v>
      </c>
      <c r="D43" s="136" t="s">
        <v>2466</v>
      </c>
      <c r="E43" s="137">
        <v>45419.0</v>
      </c>
      <c r="F43" s="109">
        <v>0.0</v>
      </c>
      <c r="G43" s="109">
        <v>0.0</v>
      </c>
      <c r="H43" s="109">
        <v>0.0</v>
      </c>
      <c r="I43" s="109">
        <v>0.0</v>
      </c>
      <c r="J43" s="109">
        <v>1.0</v>
      </c>
      <c r="K43" s="109">
        <v>0.0</v>
      </c>
      <c r="L43" s="109">
        <v>0.0</v>
      </c>
      <c r="M43" s="109">
        <v>0.0</v>
      </c>
      <c r="N43" s="109">
        <v>0.0</v>
      </c>
      <c r="O43" s="109">
        <v>1.0</v>
      </c>
      <c r="P43" s="109">
        <v>0.0</v>
      </c>
      <c r="Q43" s="109">
        <v>1.0</v>
      </c>
      <c r="R43" s="86">
        <f t="shared" si="3"/>
        <v>3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>
      <c r="A44" s="105">
        <f t="shared" si="4"/>
        <v>12</v>
      </c>
      <c r="B44" s="125" t="s">
        <v>2467</v>
      </c>
      <c r="C44" s="90" t="s">
        <v>2468</v>
      </c>
      <c r="D44" s="136" t="s">
        <v>2469</v>
      </c>
      <c r="E44" s="137">
        <v>45428.0</v>
      </c>
      <c r="F44" s="109">
        <v>0.0</v>
      </c>
      <c r="G44" s="109">
        <v>1.0</v>
      </c>
      <c r="H44" s="109">
        <v>1.0</v>
      </c>
      <c r="I44" s="109">
        <v>1.0</v>
      </c>
      <c r="J44" s="109">
        <v>1.0</v>
      </c>
      <c r="K44" s="109">
        <v>1.0</v>
      </c>
      <c r="L44" s="109">
        <v>1.0</v>
      </c>
      <c r="M44" s="109">
        <v>1.0</v>
      </c>
      <c r="N44" s="109">
        <v>1.0</v>
      </c>
      <c r="O44" s="109">
        <v>1.0</v>
      </c>
      <c r="P44" s="109">
        <v>1.0</v>
      </c>
      <c r="Q44" s="109">
        <v>1.0</v>
      </c>
      <c r="R44" s="86">
        <f t="shared" si="3"/>
        <v>11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105">
        <f t="shared" si="4"/>
        <v>13</v>
      </c>
      <c r="B45" s="125" t="s">
        <v>2470</v>
      </c>
      <c r="C45" s="125" t="s">
        <v>2471</v>
      </c>
      <c r="D45" s="136" t="s">
        <v>2472</v>
      </c>
      <c r="E45" s="137">
        <v>45485.0</v>
      </c>
      <c r="F45" s="109">
        <v>1.0</v>
      </c>
      <c r="G45" s="109">
        <v>1.0</v>
      </c>
      <c r="H45" s="109">
        <v>1.0</v>
      </c>
      <c r="I45" s="109">
        <v>1.0</v>
      </c>
      <c r="J45" s="109">
        <v>1.0</v>
      </c>
      <c r="K45" s="109">
        <v>1.0</v>
      </c>
      <c r="L45" s="109">
        <v>1.0</v>
      </c>
      <c r="M45" s="109">
        <v>1.0</v>
      </c>
      <c r="N45" s="109">
        <v>1.0</v>
      </c>
      <c r="O45" s="109">
        <v>0.0</v>
      </c>
      <c r="P45" s="109">
        <v>1.0</v>
      </c>
      <c r="Q45" s="109">
        <v>1.0</v>
      </c>
      <c r="R45" s="86">
        <f t="shared" si="3"/>
        <v>11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105">
        <f t="shared" si="4"/>
        <v>14</v>
      </c>
      <c r="B46" s="125" t="s">
        <v>2473</v>
      </c>
      <c r="C46" s="125" t="s">
        <v>2474</v>
      </c>
      <c r="D46" s="136" t="s">
        <v>2475</v>
      </c>
      <c r="E46" s="137">
        <v>45552.0</v>
      </c>
      <c r="F46" s="109">
        <v>1.0</v>
      </c>
      <c r="G46" s="109">
        <v>1.0</v>
      </c>
      <c r="H46" s="109">
        <v>1.0</v>
      </c>
      <c r="I46" s="109">
        <v>1.0</v>
      </c>
      <c r="J46" s="109">
        <v>1.0</v>
      </c>
      <c r="K46" s="109">
        <v>1.0</v>
      </c>
      <c r="L46" s="109">
        <v>1.0</v>
      </c>
      <c r="M46" s="109">
        <v>1.0</v>
      </c>
      <c r="N46" s="109">
        <v>1.0</v>
      </c>
      <c r="O46" s="109">
        <v>1.0</v>
      </c>
      <c r="P46" s="109">
        <v>1.0</v>
      </c>
      <c r="Q46" s="109">
        <v>1.0</v>
      </c>
      <c r="R46" s="86">
        <f t="shared" si="3"/>
        <v>12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105">
        <f t="shared" si="4"/>
        <v>15</v>
      </c>
      <c r="B47" s="126" t="s">
        <v>2476</v>
      </c>
      <c r="C47" s="126" t="s">
        <v>2477</v>
      </c>
      <c r="D47" s="90" t="s">
        <v>2478</v>
      </c>
      <c r="E47" s="152">
        <v>45623.0</v>
      </c>
      <c r="F47" s="109">
        <v>1.0</v>
      </c>
      <c r="G47" s="109">
        <v>1.0</v>
      </c>
      <c r="H47" s="109">
        <v>1.0</v>
      </c>
      <c r="I47" s="109">
        <v>0.0</v>
      </c>
      <c r="J47" s="109">
        <v>0.0</v>
      </c>
      <c r="K47" s="109">
        <v>0.0</v>
      </c>
      <c r="L47" s="109">
        <v>0.0</v>
      </c>
      <c r="M47" s="109">
        <v>0.0</v>
      </c>
      <c r="N47" s="109">
        <v>0.0</v>
      </c>
      <c r="O47" s="109">
        <v>0.0</v>
      </c>
      <c r="P47" s="109">
        <v>1.0</v>
      </c>
      <c r="Q47" s="109">
        <v>0.0</v>
      </c>
      <c r="R47" s="86">
        <f t="shared" si="3"/>
        <v>4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105">
        <f t="shared" si="4"/>
        <v>16</v>
      </c>
      <c r="B48" s="106" t="s">
        <v>2479</v>
      </c>
      <c r="C48" s="90" t="s">
        <v>2103</v>
      </c>
      <c r="D48" s="90" t="s">
        <v>55</v>
      </c>
      <c r="E48" s="85">
        <v>0.0</v>
      </c>
      <c r="F48" s="85">
        <v>0.0</v>
      </c>
      <c r="G48" s="85">
        <v>0.0</v>
      </c>
      <c r="H48" s="85">
        <v>0.0</v>
      </c>
      <c r="I48" s="85">
        <v>0.0</v>
      </c>
      <c r="J48" s="85">
        <v>0.0</v>
      </c>
      <c r="K48" s="85">
        <v>0.0</v>
      </c>
      <c r="L48" s="85">
        <v>0.0</v>
      </c>
      <c r="M48" s="85">
        <v>0.0</v>
      </c>
      <c r="N48" s="85">
        <v>0.0</v>
      </c>
      <c r="O48" s="85">
        <v>1.0</v>
      </c>
      <c r="P48" s="85">
        <v>1.0</v>
      </c>
      <c r="Q48" s="85">
        <v>0.0</v>
      </c>
      <c r="R48" s="86">
        <f t="shared" si="3"/>
        <v>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105">
        <f t="shared" si="4"/>
        <v>17</v>
      </c>
      <c r="B49" s="106" t="s">
        <v>2480</v>
      </c>
      <c r="C49" s="90" t="s">
        <v>2481</v>
      </c>
      <c r="D49" s="90" t="s">
        <v>2482</v>
      </c>
      <c r="E49" s="345">
        <v>45734.0</v>
      </c>
      <c r="F49" s="85">
        <v>0.0</v>
      </c>
      <c r="G49" s="85">
        <v>0.0</v>
      </c>
      <c r="H49" s="109">
        <v>1.0</v>
      </c>
      <c r="I49" s="109">
        <v>1.0</v>
      </c>
      <c r="J49" s="109">
        <v>1.0</v>
      </c>
      <c r="K49" s="109">
        <v>1.0</v>
      </c>
      <c r="L49" s="85">
        <v>0.0</v>
      </c>
      <c r="M49" s="109">
        <v>1.0</v>
      </c>
      <c r="N49" s="109">
        <v>1.0</v>
      </c>
      <c r="O49" s="109">
        <v>1.0</v>
      </c>
      <c r="P49" s="109">
        <v>1.0</v>
      </c>
      <c r="Q49" s="85">
        <v>0.0</v>
      </c>
      <c r="R49" s="86">
        <f t="shared" si="3"/>
        <v>8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105">
        <f t="shared" si="4"/>
        <v>18</v>
      </c>
      <c r="B50" s="105" t="s">
        <v>2483</v>
      </c>
      <c r="C50" s="90" t="s">
        <v>2484</v>
      </c>
      <c r="D50" s="90" t="s">
        <v>2485</v>
      </c>
      <c r="E50" s="152">
        <v>45757.0</v>
      </c>
      <c r="F50" s="109">
        <v>1.0</v>
      </c>
      <c r="G50" s="109">
        <v>1.0</v>
      </c>
      <c r="H50" s="109">
        <v>0.0</v>
      </c>
      <c r="I50" s="109">
        <v>1.0</v>
      </c>
      <c r="J50" s="109">
        <v>1.0</v>
      </c>
      <c r="K50" s="109">
        <v>1.0</v>
      </c>
      <c r="L50" s="109">
        <v>1.0</v>
      </c>
      <c r="M50" s="109">
        <v>1.0</v>
      </c>
      <c r="N50" s="109">
        <v>1.0</v>
      </c>
      <c r="O50" s="109">
        <v>1.0</v>
      </c>
      <c r="P50" s="109">
        <v>1.0</v>
      </c>
      <c r="Q50" s="109">
        <v>1.0</v>
      </c>
      <c r="R50" s="86">
        <f t="shared" si="3"/>
        <v>11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105">
        <f t="shared" si="4"/>
        <v>19</v>
      </c>
      <c r="B51" s="105" t="s">
        <v>2486</v>
      </c>
      <c r="C51" s="90" t="s">
        <v>2487</v>
      </c>
      <c r="D51" s="90" t="s">
        <v>2488</v>
      </c>
      <c r="E51" s="152">
        <v>45767.0</v>
      </c>
      <c r="F51" s="109">
        <v>1.0</v>
      </c>
      <c r="G51" s="109">
        <v>1.0</v>
      </c>
      <c r="H51" s="109">
        <v>0.0</v>
      </c>
      <c r="I51" s="85">
        <v>1.0</v>
      </c>
      <c r="J51" s="109">
        <v>1.0</v>
      </c>
      <c r="K51" s="109">
        <v>1.0</v>
      </c>
      <c r="L51" s="109">
        <v>1.0</v>
      </c>
      <c r="M51" s="109">
        <v>1.0</v>
      </c>
      <c r="N51" s="109">
        <v>1.0</v>
      </c>
      <c r="O51" s="109">
        <v>1.0</v>
      </c>
      <c r="P51" s="109">
        <v>1.0</v>
      </c>
      <c r="Q51" s="109">
        <v>1.0</v>
      </c>
      <c r="R51" s="86">
        <f t="shared" si="3"/>
        <v>11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105">
        <f t="shared" si="4"/>
        <v>20</v>
      </c>
      <c r="B52" s="105" t="s">
        <v>2489</v>
      </c>
      <c r="C52" s="90" t="s">
        <v>2490</v>
      </c>
      <c r="D52" s="90" t="s">
        <v>2491</v>
      </c>
      <c r="E52" s="152">
        <v>45771.0</v>
      </c>
      <c r="F52" s="109">
        <v>1.0</v>
      </c>
      <c r="G52" s="109">
        <v>0.0</v>
      </c>
      <c r="H52" s="109">
        <v>0.0</v>
      </c>
      <c r="I52" s="85">
        <v>1.0</v>
      </c>
      <c r="J52" s="109">
        <v>1.0</v>
      </c>
      <c r="K52" s="85">
        <v>0.0</v>
      </c>
      <c r="L52" s="109">
        <v>1.0</v>
      </c>
      <c r="M52" s="109">
        <v>1.0</v>
      </c>
      <c r="N52" s="109">
        <v>1.0</v>
      </c>
      <c r="O52" s="109">
        <v>1.0</v>
      </c>
      <c r="P52" s="109">
        <v>1.0</v>
      </c>
      <c r="Q52" s="85">
        <v>0.0</v>
      </c>
      <c r="R52" s="86">
        <f t="shared" si="3"/>
        <v>8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105">
        <f t="shared" si="4"/>
        <v>21</v>
      </c>
      <c r="B53" s="105" t="s">
        <v>2492</v>
      </c>
      <c r="C53" s="90" t="s">
        <v>2493</v>
      </c>
      <c r="D53" s="90" t="s">
        <v>2494</v>
      </c>
      <c r="E53" s="152">
        <v>45819.0</v>
      </c>
      <c r="F53" s="109">
        <v>1.0</v>
      </c>
      <c r="G53" s="109">
        <v>1.0</v>
      </c>
      <c r="H53" s="109">
        <v>0.0</v>
      </c>
      <c r="I53" s="109">
        <v>1.0</v>
      </c>
      <c r="J53" s="109">
        <v>0.0</v>
      </c>
      <c r="K53" s="109">
        <v>1.0</v>
      </c>
      <c r="L53" s="109">
        <v>1.0</v>
      </c>
      <c r="M53" s="109">
        <v>1.0</v>
      </c>
      <c r="N53" s="109">
        <v>1.0</v>
      </c>
      <c r="O53" s="109">
        <v>1.0</v>
      </c>
      <c r="P53" s="109">
        <v>1.0</v>
      </c>
      <c r="Q53" s="109">
        <v>1.0</v>
      </c>
      <c r="R53" s="86">
        <f t="shared" si="3"/>
        <v>10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105">
        <f t="shared" si="4"/>
        <v>22</v>
      </c>
      <c r="B54" s="105" t="s">
        <v>2495</v>
      </c>
      <c r="C54" s="90" t="s">
        <v>2496</v>
      </c>
      <c r="D54" s="90" t="s">
        <v>2497</v>
      </c>
      <c r="E54" s="152">
        <v>45861.0</v>
      </c>
      <c r="F54" s="109">
        <v>1.0</v>
      </c>
      <c r="G54" s="109">
        <v>0.0</v>
      </c>
      <c r="H54" s="109">
        <v>1.0</v>
      </c>
      <c r="I54" s="109">
        <v>0.0</v>
      </c>
      <c r="J54" s="109">
        <v>0.0</v>
      </c>
      <c r="K54" s="109">
        <v>0.0</v>
      </c>
      <c r="L54" s="109">
        <v>1.0</v>
      </c>
      <c r="M54" s="109">
        <v>1.0</v>
      </c>
      <c r="N54" s="109">
        <v>1.0</v>
      </c>
      <c r="O54" s="109">
        <v>0.0</v>
      </c>
      <c r="P54" s="109">
        <v>1.0</v>
      </c>
      <c r="Q54" s="109">
        <v>1.0</v>
      </c>
      <c r="R54" s="86">
        <f t="shared" si="3"/>
        <v>7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105">
        <f t="shared" si="4"/>
        <v>23</v>
      </c>
      <c r="B55" s="105" t="s">
        <v>2498</v>
      </c>
      <c r="C55" s="90" t="s">
        <v>2499</v>
      </c>
      <c r="D55" s="90" t="s">
        <v>2500</v>
      </c>
      <c r="E55" s="152">
        <v>45912.0</v>
      </c>
      <c r="F55" s="109">
        <v>1.0</v>
      </c>
      <c r="G55" s="109">
        <v>1.0</v>
      </c>
      <c r="H55" s="109">
        <v>1.0</v>
      </c>
      <c r="I55" s="109">
        <v>1.0</v>
      </c>
      <c r="J55" s="109">
        <v>1.0</v>
      </c>
      <c r="K55" s="109">
        <v>1.0</v>
      </c>
      <c r="L55" s="109">
        <v>1.0</v>
      </c>
      <c r="M55" s="85">
        <v>1.0</v>
      </c>
      <c r="N55" s="109">
        <v>1.0</v>
      </c>
      <c r="O55" s="109">
        <v>1.0</v>
      </c>
      <c r="P55" s="109">
        <v>1.0</v>
      </c>
      <c r="Q55" s="109">
        <v>1.0</v>
      </c>
      <c r="R55" s="86">
        <f t="shared" si="3"/>
        <v>12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346" t="s">
        <v>35</v>
      </c>
      <c r="B56" s="59"/>
      <c r="C56" s="59"/>
      <c r="D56" s="59"/>
      <c r="E56" s="9"/>
      <c r="F56" s="347">
        <f t="shared" ref="F56:R56" si="5">SUM(F33:F55)</f>
        <v>18</v>
      </c>
      <c r="G56" s="347">
        <f t="shared" si="5"/>
        <v>16</v>
      </c>
      <c r="H56" s="347">
        <f t="shared" si="5"/>
        <v>13</v>
      </c>
      <c r="I56" s="347">
        <f t="shared" si="5"/>
        <v>16</v>
      </c>
      <c r="J56" s="347">
        <f t="shared" si="5"/>
        <v>15</v>
      </c>
      <c r="K56" s="347">
        <f t="shared" si="5"/>
        <v>14</v>
      </c>
      <c r="L56" s="347">
        <f t="shared" si="5"/>
        <v>15</v>
      </c>
      <c r="M56" s="347">
        <f t="shared" si="5"/>
        <v>16</v>
      </c>
      <c r="N56" s="347">
        <f t="shared" si="5"/>
        <v>16</v>
      </c>
      <c r="O56" s="347">
        <f t="shared" si="5"/>
        <v>17</v>
      </c>
      <c r="P56" s="347">
        <f t="shared" si="5"/>
        <v>19</v>
      </c>
      <c r="Q56" s="347">
        <f t="shared" si="5"/>
        <v>18</v>
      </c>
      <c r="R56" s="112">
        <f t="shared" si="5"/>
        <v>193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113"/>
      <c r="B57" s="113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A58" s="96"/>
      <c r="B58" s="9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11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A59" s="96"/>
      <c r="B59" s="9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11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2"/>
      <c r="B60" s="3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1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116" t="s">
        <v>128</v>
      </c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50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348" t="s">
        <v>2</v>
      </c>
      <c r="B63" s="348" t="s">
        <v>129</v>
      </c>
      <c r="C63" s="348" t="s">
        <v>130</v>
      </c>
      <c r="D63" s="348" t="s">
        <v>98</v>
      </c>
      <c r="E63" s="349" t="s">
        <v>131</v>
      </c>
      <c r="F63" s="350" t="s">
        <v>132</v>
      </c>
      <c r="G63" s="7"/>
      <c r="H63" s="350" t="s">
        <v>133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7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>
      <c r="A64" s="12"/>
      <c r="B64" s="12"/>
      <c r="C64" s="12"/>
      <c r="D64" s="12"/>
      <c r="E64" s="12"/>
      <c r="F64" s="351" t="s">
        <v>67</v>
      </c>
      <c r="G64" s="351" t="s">
        <v>134</v>
      </c>
      <c r="H64" s="351" t="s">
        <v>103</v>
      </c>
      <c r="I64" s="351" t="s">
        <v>104</v>
      </c>
      <c r="J64" s="351" t="s">
        <v>105</v>
      </c>
      <c r="K64" s="351" t="s">
        <v>106</v>
      </c>
      <c r="L64" s="351" t="s">
        <v>84</v>
      </c>
      <c r="M64" s="351" t="s">
        <v>107</v>
      </c>
      <c r="N64" s="351" t="s">
        <v>108</v>
      </c>
      <c r="O64" s="351" t="s">
        <v>109</v>
      </c>
      <c r="P64" s="351" t="s">
        <v>110</v>
      </c>
      <c r="Q64" s="351" t="s">
        <v>111</v>
      </c>
      <c r="R64" s="351" t="s">
        <v>112</v>
      </c>
      <c r="S64" s="351" t="s">
        <v>113</v>
      </c>
      <c r="T64" s="352" t="s">
        <v>35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124">
        <v>1.0</v>
      </c>
      <c r="B65" s="124">
        <v>2.0</v>
      </c>
      <c r="C65" s="124">
        <v>3.0</v>
      </c>
      <c r="D65" s="124">
        <v>4.0</v>
      </c>
      <c r="E65" s="124"/>
      <c r="F65" s="124">
        <v>5.0</v>
      </c>
      <c r="G65" s="124">
        <v>6.0</v>
      </c>
      <c r="H65" s="124">
        <v>7.0</v>
      </c>
      <c r="I65" s="124">
        <v>8.0</v>
      </c>
      <c r="J65" s="124">
        <v>9.0</v>
      </c>
      <c r="K65" s="124">
        <v>10.0</v>
      </c>
      <c r="L65" s="124">
        <v>11.0</v>
      </c>
      <c r="M65" s="124">
        <v>12.0</v>
      </c>
      <c r="N65" s="124">
        <v>13.0</v>
      </c>
      <c r="O65" s="124">
        <v>14.0</v>
      </c>
      <c r="P65" s="124">
        <v>15.0</v>
      </c>
      <c r="Q65" s="124">
        <v>16.0</v>
      </c>
      <c r="R65" s="124">
        <v>17.0</v>
      </c>
      <c r="S65" s="124">
        <v>18.0</v>
      </c>
      <c r="T65" s="86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>
      <c r="A66" s="125">
        <v>1.0</v>
      </c>
      <c r="B66" s="136" t="s">
        <v>2472</v>
      </c>
      <c r="C66" s="125" t="s">
        <v>144</v>
      </c>
      <c r="D66" s="281">
        <v>45485.0</v>
      </c>
      <c r="E66" s="150" t="str">
        <f t="shared" ref="E66:E68" si="6">DATEDIF(D66,DATE(YEAR(TODAY())-2,12,31),"y") &amp; "tahun" &amp; DATEDIF(D66, today(), "ym") &amp; "bulan"</f>
        <v>0tahun10bulan</v>
      </c>
      <c r="F66" s="125" t="s">
        <v>2470</v>
      </c>
      <c r="G66" s="125" t="s">
        <v>2471</v>
      </c>
      <c r="H66" s="109">
        <v>1.0</v>
      </c>
      <c r="I66" s="109">
        <v>1.0</v>
      </c>
      <c r="J66" s="109">
        <v>1.0</v>
      </c>
      <c r="K66" s="109">
        <v>1.0</v>
      </c>
      <c r="L66" s="109">
        <v>1.0</v>
      </c>
      <c r="M66" s="109">
        <v>1.0</v>
      </c>
      <c r="N66" s="109">
        <v>1.0</v>
      </c>
      <c r="O66" s="109">
        <v>1.0</v>
      </c>
      <c r="P66" s="109">
        <v>1.0</v>
      </c>
      <c r="Q66" s="109">
        <v>0.0</v>
      </c>
      <c r="R66" s="109">
        <v>1.0</v>
      </c>
      <c r="S66" s="109">
        <v>1.0</v>
      </c>
      <c r="T66" s="86">
        <f t="shared" ref="T66:T75" si="7">SUM(H66:S66)</f>
        <v>11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>
      <c r="A67" s="125">
        <f t="shared" ref="A67:A75" si="8">A66+1</f>
        <v>2</v>
      </c>
      <c r="B67" s="136" t="s">
        <v>2475</v>
      </c>
      <c r="C67" s="125" t="s">
        <v>144</v>
      </c>
      <c r="D67" s="281">
        <v>45552.0</v>
      </c>
      <c r="E67" s="150" t="str">
        <f t="shared" si="6"/>
        <v>0tahun8bulan</v>
      </c>
      <c r="F67" s="125" t="s">
        <v>2473</v>
      </c>
      <c r="G67" s="125" t="s">
        <v>2474</v>
      </c>
      <c r="H67" s="109">
        <v>1.0</v>
      </c>
      <c r="I67" s="109">
        <v>1.0</v>
      </c>
      <c r="J67" s="109">
        <v>1.0</v>
      </c>
      <c r="K67" s="109">
        <v>1.0</v>
      </c>
      <c r="L67" s="109">
        <v>1.0</v>
      </c>
      <c r="M67" s="109">
        <v>1.0</v>
      </c>
      <c r="N67" s="109">
        <v>1.0</v>
      </c>
      <c r="O67" s="109">
        <v>1.0</v>
      </c>
      <c r="P67" s="109">
        <v>1.0</v>
      </c>
      <c r="Q67" s="109">
        <v>1.0</v>
      </c>
      <c r="R67" s="109">
        <v>1.0</v>
      </c>
      <c r="S67" s="109">
        <v>1.0</v>
      </c>
      <c r="T67" s="86">
        <f t="shared" si="7"/>
        <v>12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>
      <c r="A68" s="125">
        <f t="shared" si="8"/>
        <v>3</v>
      </c>
      <c r="B68" s="90" t="s">
        <v>2478</v>
      </c>
      <c r="C68" s="125" t="s">
        <v>144</v>
      </c>
      <c r="D68" s="128">
        <v>45623.0</v>
      </c>
      <c r="E68" s="150" t="str">
        <f t="shared" si="6"/>
        <v>0tahun6bulan</v>
      </c>
      <c r="F68" s="126" t="s">
        <v>2476</v>
      </c>
      <c r="G68" s="126" t="s">
        <v>2477</v>
      </c>
      <c r="H68" s="109">
        <v>1.0</v>
      </c>
      <c r="I68" s="109">
        <v>1.0</v>
      </c>
      <c r="J68" s="109">
        <v>1.0</v>
      </c>
      <c r="K68" s="109">
        <v>0.0</v>
      </c>
      <c r="L68" s="109">
        <v>0.0</v>
      </c>
      <c r="M68" s="109">
        <v>0.0</v>
      </c>
      <c r="N68" s="109">
        <v>0.0</v>
      </c>
      <c r="O68" s="109">
        <v>0.0</v>
      </c>
      <c r="P68" s="109">
        <v>0.0</v>
      </c>
      <c r="Q68" s="109">
        <v>0.0</v>
      </c>
      <c r="R68" s="109">
        <v>1.0</v>
      </c>
      <c r="S68" s="109">
        <v>0.0</v>
      </c>
      <c r="T68" s="86">
        <f t="shared" si="7"/>
        <v>4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>
      <c r="A69" s="125">
        <f t="shared" si="8"/>
        <v>4</v>
      </c>
      <c r="B69" s="126" t="s">
        <v>2482</v>
      </c>
      <c r="C69" s="126" t="s">
        <v>136</v>
      </c>
      <c r="D69" s="127">
        <v>45734.0</v>
      </c>
      <c r="E69" s="109" t="str">
        <f t="shared" ref="E69:E70" si="9">DATEDIF(D69,DATE(YEAR(TODAY())-1,12,31),"y") &amp; "tahun" &amp; DATEDIF(D69, today(), "ym") &amp; "bulan"</f>
        <v>0tahun2bulan</v>
      </c>
      <c r="F69" s="90" t="s">
        <v>2480</v>
      </c>
      <c r="G69" s="90" t="s">
        <v>2481</v>
      </c>
      <c r="H69" s="85">
        <v>0.0</v>
      </c>
      <c r="I69" s="85">
        <v>0.0</v>
      </c>
      <c r="J69" s="109">
        <v>1.0</v>
      </c>
      <c r="K69" s="109">
        <v>1.0</v>
      </c>
      <c r="L69" s="109">
        <v>1.0</v>
      </c>
      <c r="M69" s="109">
        <v>1.0</v>
      </c>
      <c r="N69" s="85">
        <v>0.0</v>
      </c>
      <c r="O69" s="109">
        <v>1.0</v>
      </c>
      <c r="P69" s="109">
        <v>1.0</v>
      </c>
      <c r="Q69" s="109">
        <v>1.0</v>
      </c>
      <c r="R69" s="109">
        <v>1.0</v>
      </c>
      <c r="S69" s="85">
        <v>0.0</v>
      </c>
      <c r="T69" s="86">
        <f t="shared" si="7"/>
        <v>8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>
      <c r="A70" s="125">
        <f t="shared" si="8"/>
        <v>5</v>
      </c>
      <c r="B70" s="90" t="s">
        <v>2488</v>
      </c>
      <c r="C70" s="125" t="s">
        <v>144</v>
      </c>
      <c r="D70" s="128">
        <v>45757.0</v>
      </c>
      <c r="E70" s="109" t="str">
        <f t="shared" si="9"/>
        <v>0tahun2bulan</v>
      </c>
      <c r="F70" s="90" t="s">
        <v>2486</v>
      </c>
      <c r="G70" s="90" t="s">
        <v>2487</v>
      </c>
      <c r="H70" s="109">
        <v>0.0</v>
      </c>
      <c r="I70" s="109">
        <v>0.0</v>
      </c>
      <c r="J70" s="109">
        <v>0.0</v>
      </c>
      <c r="K70" s="109">
        <v>1.0</v>
      </c>
      <c r="L70" s="109">
        <v>1.0</v>
      </c>
      <c r="M70" s="109">
        <v>1.0</v>
      </c>
      <c r="N70" s="109">
        <v>1.0</v>
      </c>
      <c r="O70" s="109">
        <v>1.0</v>
      </c>
      <c r="P70" s="109">
        <v>1.0</v>
      </c>
      <c r="Q70" s="109">
        <v>1.0</v>
      </c>
      <c r="R70" s="109">
        <v>1.0</v>
      </c>
      <c r="S70" s="109">
        <v>1.0</v>
      </c>
      <c r="T70" s="86">
        <f t="shared" si="7"/>
        <v>9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>
      <c r="A71" s="125">
        <f t="shared" si="8"/>
        <v>6</v>
      </c>
      <c r="B71" s="90" t="s">
        <v>2485</v>
      </c>
      <c r="C71" s="90" t="s">
        <v>136</v>
      </c>
      <c r="D71" s="128">
        <v>45767.0</v>
      </c>
      <c r="E71" s="109" t="str">
        <f>DATEDIF(D71,DATE(YEAR(TODAY())-1,12,31),"M") &amp; "Bulan" &amp; DATEDIF(D71, DATE(YEAR(today())-1,12,31),"MD") &amp; "Hari"</f>
        <v>8Bulan11Hari</v>
      </c>
      <c r="F71" s="90" t="s">
        <v>2483</v>
      </c>
      <c r="G71" s="90" t="s">
        <v>2484</v>
      </c>
      <c r="H71" s="109">
        <v>0.0</v>
      </c>
      <c r="I71" s="109">
        <v>0.0</v>
      </c>
      <c r="J71" s="109">
        <v>0.0</v>
      </c>
      <c r="K71" s="85">
        <v>1.0</v>
      </c>
      <c r="L71" s="109">
        <v>1.0</v>
      </c>
      <c r="M71" s="109">
        <v>1.0</v>
      </c>
      <c r="N71" s="109">
        <v>1.0</v>
      </c>
      <c r="O71" s="109">
        <v>1.0</v>
      </c>
      <c r="P71" s="109">
        <v>1.0</v>
      </c>
      <c r="Q71" s="109">
        <v>1.0</v>
      </c>
      <c r="R71" s="109">
        <v>1.0</v>
      </c>
      <c r="S71" s="109">
        <v>1.0</v>
      </c>
      <c r="T71" s="86">
        <f t="shared" si="7"/>
        <v>9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>
      <c r="A72" s="125">
        <f t="shared" si="8"/>
        <v>7</v>
      </c>
      <c r="B72" s="90" t="s">
        <v>2491</v>
      </c>
      <c r="C72" s="90" t="s">
        <v>144</v>
      </c>
      <c r="D72" s="128">
        <v>45771.0</v>
      </c>
      <c r="E72" s="109" t="str">
        <f t="shared" ref="E72:E75" si="10">DATEDIF(D72,DATE(YEAR(TODAY())-1,12,31),"y") &amp; "tahun" &amp; DATEDIF(D72, today(), "ym") &amp; "bulan"</f>
        <v>0tahun1bulan</v>
      </c>
      <c r="F72" s="90" t="s">
        <v>2501</v>
      </c>
      <c r="G72" s="90" t="s">
        <v>2490</v>
      </c>
      <c r="H72" s="109">
        <v>0.0</v>
      </c>
      <c r="I72" s="109">
        <v>0.0</v>
      </c>
      <c r="J72" s="109">
        <v>0.0</v>
      </c>
      <c r="K72" s="85">
        <v>1.0</v>
      </c>
      <c r="L72" s="109">
        <v>1.0</v>
      </c>
      <c r="M72" s="85">
        <v>0.0</v>
      </c>
      <c r="N72" s="109">
        <v>1.0</v>
      </c>
      <c r="O72" s="109">
        <v>1.0</v>
      </c>
      <c r="P72" s="109">
        <v>1.0</v>
      </c>
      <c r="Q72" s="109">
        <v>1.0</v>
      </c>
      <c r="R72" s="109">
        <v>1.0</v>
      </c>
      <c r="S72" s="85">
        <v>0.0</v>
      </c>
      <c r="T72" s="86">
        <f t="shared" si="7"/>
        <v>7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>
      <c r="A73" s="125">
        <f t="shared" si="8"/>
        <v>8</v>
      </c>
      <c r="B73" s="90" t="s">
        <v>2494</v>
      </c>
      <c r="C73" s="90" t="s">
        <v>144</v>
      </c>
      <c r="D73" s="128">
        <v>45819.0</v>
      </c>
      <c r="E73" s="109" t="str">
        <f t="shared" si="10"/>
        <v>0tahun11bulan</v>
      </c>
      <c r="F73" s="90" t="s">
        <v>2502</v>
      </c>
      <c r="G73" s="90" t="s">
        <v>2503</v>
      </c>
      <c r="H73" s="109">
        <v>0.0</v>
      </c>
      <c r="I73" s="109">
        <v>0.0</v>
      </c>
      <c r="J73" s="109">
        <v>0.0</v>
      </c>
      <c r="K73" s="109">
        <v>0.0</v>
      </c>
      <c r="L73" s="109">
        <v>0.0</v>
      </c>
      <c r="M73" s="109">
        <v>1.0</v>
      </c>
      <c r="N73" s="109">
        <v>1.0</v>
      </c>
      <c r="O73" s="109">
        <v>1.0</v>
      </c>
      <c r="P73" s="109">
        <v>1.0</v>
      </c>
      <c r="Q73" s="109">
        <v>1.0</v>
      </c>
      <c r="R73" s="109">
        <v>1.0</v>
      </c>
      <c r="S73" s="109">
        <v>1.0</v>
      </c>
      <c r="T73" s="86">
        <f t="shared" si="7"/>
        <v>7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>
      <c r="A74" s="125">
        <f t="shared" si="8"/>
        <v>9</v>
      </c>
      <c r="B74" s="90" t="s">
        <v>2497</v>
      </c>
      <c r="C74" s="90" t="s">
        <v>144</v>
      </c>
      <c r="D74" s="128">
        <v>45861.0</v>
      </c>
      <c r="E74" s="109" t="str">
        <f t="shared" si="10"/>
        <v>0tahun10bulan</v>
      </c>
      <c r="F74" s="90" t="s">
        <v>2446</v>
      </c>
      <c r="G74" s="90" t="s">
        <v>2496</v>
      </c>
      <c r="H74" s="109">
        <v>0.0</v>
      </c>
      <c r="I74" s="109">
        <v>0.0</v>
      </c>
      <c r="J74" s="109">
        <v>0.0</v>
      </c>
      <c r="K74" s="109">
        <v>0.0</v>
      </c>
      <c r="L74" s="109">
        <v>0.0</v>
      </c>
      <c r="M74" s="109">
        <v>0.0</v>
      </c>
      <c r="N74" s="109">
        <v>1.0</v>
      </c>
      <c r="O74" s="109">
        <v>1.0</v>
      </c>
      <c r="P74" s="109">
        <v>1.0</v>
      </c>
      <c r="Q74" s="109">
        <v>0.0</v>
      </c>
      <c r="R74" s="109">
        <v>1.0</v>
      </c>
      <c r="S74" s="109">
        <v>1.0</v>
      </c>
      <c r="T74" s="86">
        <f t="shared" si="7"/>
        <v>5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>
      <c r="A75" s="125">
        <f t="shared" si="8"/>
        <v>10</v>
      </c>
      <c r="B75" s="90" t="s">
        <v>2500</v>
      </c>
      <c r="C75" s="90" t="s">
        <v>136</v>
      </c>
      <c r="D75" s="128">
        <v>45912.0</v>
      </c>
      <c r="E75" s="109" t="str">
        <f t="shared" si="10"/>
        <v>0tahun8bulan</v>
      </c>
      <c r="F75" s="90" t="s">
        <v>2498</v>
      </c>
      <c r="G75" s="90" t="s">
        <v>2504</v>
      </c>
      <c r="H75" s="109">
        <v>0.0</v>
      </c>
      <c r="I75" s="109">
        <v>0.0</v>
      </c>
      <c r="J75" s="109">
        <v>0.0</v>
      </c>
      <c r="K75" s="109">
        <v>0.0</v>
      </c>
      <c r="L75" s="109">
        <v>0.0</v>
      </c>
      <c r="M75" s="109">
        <v>0.0</v>
      </c>
      <c r="N75" s="109">
        <v>0.0</v>
      </c>
      <c r="O75" s="85">
        <v>0.0</v>
      </c>
      <c r="P75" s="109">
        <v>1.0</v>
      </c>
      <c r="Q75" s="109">
        <v>1.0</v>
      </c>
      <c r="R75" s="109">
        <v>1.0</v>
      </c>
      <c r="S75" s="109">
        <v>1.0</v>
      </c>
      <c r="T75" s="86">
        <f t="shared" si="7"/>
        <v>4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>
      <c r="A76" s="129"/>
      <c r="B76" s="188" t="s">
        <v>151</v>
      </c>
      <c r="C76" s="189"/>
      <c r="D76" s="189"/>
      <c r="E76" s="189"/>
      <c r="F76" s="189"/>
      <c r="G76" s="189"/>
      <c r="H76" s="155">
        <f t="shared" ref="H76:T76" si="11">SUM(H66:H75)</f>
        <v>3</v>
      </c>
      <c r="I76" s="155">
        <f t="shared" si="11"/>
        <v>3</v>
      </c>
      <c r="J76" s="155">
        <f t="shared" si="11"/>
        <v>4</v>
      </c>
      <c r="K76" s="155">
        <f t="shared" si="11"/>
        <v>6</v>
      </c>
      <c r="L76" s="155">
        <f t="shared" si="11"/>
        <v>6</v>
      </c>
      <c r="M76" s="155">
        <f t="shared" si="11"/>
        <v>6</v>
      </c>
      <c r="N76" s="155">
        <f t="shared" si="11"/>
        <v>7</v>
      </c>
      <c r="O76" s="155">
        <f t="shared" si="11"/>
        <v>8</v>
      </c>
      <c r="P76" s="155">
        <f t="shared" si="11"/>
        <v>9</v>
      </c>
      <c r="Q76" s="155">
        <f t="shared" si="11"/>
        <v>7</v>
      </c>
      <c r="R76" s="155">
        <f t="shared" si="11"/>
        <v>10</v>
      </c>
      <c r="S76" s="155">
        <f t="shared" si="11"/>
        <v>7</v>
      </c>
      <c r="T76" s="155">
        <f t="shared" si="11"/>
        <v>76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>
      <c r="A79" s="116" t="s">
        <v>2505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2"/>
      <c r="U79" s="2"/>
      <c r="V79" s="2"/>
      <c r="W79" s="2"/>
    </row>
    <row r="80">
      <c r="A80" s="353" t="s">
        <v>2</v>
      </c>
      <c r="B80" s="353" t="s">
        <v>2506</v>
      </c>
      <c r="C80" s="353" t="s">
        <v>130</v>
      </c>
      <c r="D80" s="353" t="s">
        <v>98</v>
      </c>
      <c r="E80" s="354" t="s">
        <v>131</v>
      </c>
      <c r="F80" s="355" t="s">
        <v>132</v>
      </c>
      <c r="G80" s="7"/>
      <c r="H80" s="356" t="s">
        <v>153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7"/>
      <c r="U80" s="2"/>
      <c r="V80" s="2"/>
      <c r="W80" s="2"/>
    </row>
    <row r="81">
      <c r="A81" s="12"/>
      <c r="B81" s="12"/>
      <c r="C81" s="12"/>
      <c r="D81" s="12"/>
      <c r="E81" s="12"/>
      <c r="F81" s="357" t="s">
        <v>67</v>
      </c>
      <c r="G81" s="357" t="s">
        <v>134</v>
      </c>
      <c r="H81" s="358" t="s">
        <v>103</v>
      </c>
      <c r="I81" s="358" t="s">
        <v>104</v>
      </c>
      <c r="J81" s="358" t="s">
        <v>105</v>
      </c>
      <c r="K81" s="358" t="s">
        <v>106</v>
      </c>
      <c r="L81" s="358" t="s">
        <v>84</v>
      </c>
      <c r="M81" s="358" t="s">
        <v>107</v>
      </c>
      <c r="N81" s="358" t="s">
        <v>108</v>
      </c>
      <c r="O81" s="358" t="s">
        <v>109</v>
      </c>
      <c r="P81" s="358" t="s">
        <v>110</v>
      </c>
      <c r="Q81" s="358" t="s">
        <v>111</v>
      </c>
      <c r="R81" s="358" t="s">
        <v>112</v>
      </c>
      <c r="S81" s="358" t="s">
        <v>113</v>
      </c>
      <c r="T81" s="359" t="s">
        <v>35</v>
      </c>
      <c r="U81" s="2"/>
      <c r="V81" s="2"/>
      <c r="W81" s="2"/>
    </row>
    <row r="82">
      <c r="A82" s="125">
        <v>1.0</v>
      </c>
      <c r="B82" s="136" t="s">
        <v>2438</v>
      </c>
      <c r="C82" s="125" t="s">
        <v>136</v>
      </c>
      <c r="D82" s="137">
        <v>44930.0</v>
      </c>
      <c r="E82" s="150" t="str">
        <f t="shared" ref="E82:E88" si="12">DATEDIF(D82,DATE(YEAR(TODAY())-1,12,31),"y") &amp; "tahun" &amp; DATEDIF(D82, today(), "ym") &amp; "bulan"</f>
        <v>2tahun5bulan</v>
      </c>
      <c r="F82" s="125" t="s">
        <v>2436</v>
      </c>
      <c r="G82" s="125" t="s">
        <v>2437</v>
      </c>
      <c r="H82" s="109">
        <v>1.0</v>
      </c>
      <c r="I82" s="109">
        <v>1.0</v>
      </c>
      <c r="J82" s="109">
        <v>1.0</v>
      </c>
      <c r="K82" s="109">
        <v>1.0</v>
      </c>
      <c r="L82" s="109">
        <v>0.0</v>
      </c>
      <c r="M82" s="109">
        <v>0.0</v>
      </c>
      <c r="N82" s="109">
        <v>0.0</v>
      </c>
      <c r="O82" s="109">
        <v>0.0</v>
      </c>
      <c r="P82" s="109">
        <v>0.0</v>
      </c>
      <c r="Q82" s="109">
        <v>1.0</v>
      </c>
      <c r="R82" s="109">
        <v>1.0</v>
      </c>
      <c r="S82" s="109">
        <v>1.0</v>
      </c>
      <c r="T82" s="86">
        <f t="shared" ref="T82:T93" si="13">SUM(H82:S82)</f>
        <v>7</v>
      </c>
      <c r="U82" s="2"/>
      <c r="V82" s="2"/>
      <c r="W82" s="2"/>
    </row>
    <row r="83">
      <c r="A83" s="125">
        <f t="shared" ref="A83:A93" si="14">A82+1</f>
        <v>2</v>
      </c>
      <c r="B83" s="136" t="s">
        <v>2441</v>
      </c>
      <c r="C83" s="125" t="s">
        <v>144</v>
      </c>
      <c r="D83" s="137">
        <v>44931.0</v>
      </c>
      <c r="E83" s="150" t="str">
        <f t="shared" si="12"/>
        <v>2tahun5bulan</v>
      </c>
      <c r="F83" s="125" t="s">
        <v>2439</v>
      </c>
      <c r="G83" s="125" t="s">
        <v>2440</v>
      </c>
      <c r="H83" s="109">
        <v>1.0</v>
      </c>
      <c r="I83" s="109">
        <v>1.0</v>
      </c>
      <c r="J83" s="109">
        <v>1.0</v>
      </c>
      <c r="K83" s="109">
        <v>1.0</v>
      </c>
      <c r="L83" s="109">
        <v>1.0</v>
      </c>
      <c r="M83" s="109">
        <v>1.0</v>
      </c>
      <c r="N83" s="109">
        <v>1.0</v>
      </c>
      <c r="O83" s="109">
        <v>0.0</v>
      </c>
      <c r="P83" s="109">
        <v>0.0</v>
      </c>
      <c r="Q83" s="109">
        <v>0.0</v>
      </c>
      <c r="R83" s="109">
        <v>1.0</v>
      </c>
      <c r="S83" s="109">
        <v>1.0</v>
      </c>
      <c r="T83" s="86">
        <f t="shared" si="13"/>
        <v>9</v>
      </c>
      <c r="U83" s="2"/>
      <c r="V83" s="2"/>
      <c r="W83" s="2"/>
    </row>
    <row r="84">
      <c r="A84" s="125">
        <f t="shared" si="14"/>
        <v>3</v>
      </c>
      <c r="B84" s="136" t="s">
        <v>2444</v>
      </c>
      <c r="C84" s="125" t="s">
        <v>136</v>
      </c>
      <c r="D84" s="137">
        <v>44993.0</v>
      </c>
      <c r="E84" s="150" t="str">
        <f t="shared" si="12"/>
        <v>2tahun3bulan</v>
      </c>
      <c r="F84" s="125" t="s">
        <v>2442</v>
      </c>
      <c r="G84" s="125" t="s">
        <v>2443</v>
      </c>
      <c r="H84" s="109">
        <v>1.0</v>
      </c>
      <c r="I84" s="109">
        <v>1.0</v>
      </c>
      <c r="J84" s="109">
        <v>0.0</v>
      </c>
      <c r="K84" s="109">
        <v>0.0</v>
      </c>
      <c r="L84" s="109">
        <v>0.0</v>
      </c>
      <c r="M84" s="109">
        <v>1.0</v>
      </c>
      <c r="N84" s="109">
        <v>1.0</v>
      </c>
      <c r="O84" s="109">
        <v>1.0</v>
      </c>
      <c r="P84" s="109">
        <v>1.0</v>
      </c>
      <c r="Q84" s="109">
        <v>1.0</v>
      </c>
      <c r="R84" s="109">
        <v>1.0</v>
      </c>
      <c r="S84" s="109">
        <v>1.0</v>
      </c>
      <c r="T84" s="86">
        <f t="shared" si="13"/>
        <v>9</v>
      </c>
      <c r="U84" s="2"/>
      <c r="V84" s="2"/>
      <c r="W84" s="2"/>
    </row>
    <row r="85">
      <c r="A85" s="125">
        <f t="shared" si="14"/>
        <v>4</v>
      </c>
      <c r="B85" s="136" t="s">
        <v>2445</v>
      </c>
      <c r="C85" s="125" t="s">
        <v>136</v>
      </c>
      <c r="D85" s="137">
        <v>44993.0</v>
      </c>
      <c r="E85" s="150" t="str">
        <f t="shared" si="12"/>
        <v>2tahun3bulan</v>
      </c>
      <c r="F85" s="125" t="s">
        <v>2442</v>
      </c>
      <c r="G85" s="125" t="s">
        <v>2443</v>
      </c>
      <c r="H85" s="109">
        <v>1.0</v>
      </c>
      <c r="I85" s="109">
        <v>1.0</v>
      </c>
      <c r="J85" s="109">
        <v>0.0</v>
      </c>
      <c r="K85" s="109">
        <v>0.0</v>
      </c>
      <c r="L85" s="109">
        <v>0.0</v>
      </c>
      <c r="M85" s="109">
        <v>1.0</v>
      </c>
      <c r="N85" s="109">
        <v>1.0</v>
      </c>
      <c r="O85" s="109">
        <v>1.0</v>
      </c>
      <c r="P85" s="109">
        <v>1.0</v>
      </c>
      <c r="Q85" s="109">
        <v>1.0</v>
      </c>
      <c r="R85" s="109">
        <v>1.0</v>
      </c>
      <c r="S85" s="109">
        <v>1.0</v>
      </c>
      <c r="T85" s="86">
        <f t="shared" si="13"/>
        <v>9</v>
      </c>
      <c r="U85" s="2"/>
      <c r="V85" s="2"/>
      <c r="W85" s="2"/>
    </row>
    <row r="86">
      <c r="A86" s="125">
        <f t="shared" si="14"/>
        <v>5</v>
      </c>
      <c r="B86" s="136" t="s">
        <v>2448</v>
      </c>
      <c r="C86" s="125" t="s">
        <v>144</v>
      </c>
      <c r="D86" s="137">
        <v>45034.0</v>
      </c>
      <c r="E86" s="150" t="str">
        <f t="shared" si="12"/>
        <v>2tahun1bulan</v>
      </c>
      <c r="F86" s="125" t="s">
        <v>2446</v>
      </c>
      <c r="G86" s="125" t="s">
        <v>2447</v>
      </c>
      <c r="H86" s="109">
        <v>1.0</v>
      </c>
      <c r="I86" s="109">
        <v>1.0</v>
      </c>
      <c r="J86" s="109">
        <v>1.0</v>
      </c>
      <c r="K86" s="109">
        <v>1.0</v>
      </c>
      <c r="L86" s="109">
        <v>1.0</v>
      </c>
      <c r="M86" s="109">
        <v>1.0</v>
      </c>
      <c r="N86" s="109">
        <v>0.0</v>
      </c>
      <c r="O86" s="109">
        <v>1.0</v>
      </c>
      <c r="P86" s="109">
        <v>1.0</v>
      </c>
      <c r="Q86" s="109">
        <v>1.0</v>
      </c>
      <c r="R86" s="109">
        <v>0.0</v>
      </c>
      <c r="S86" s="109">
        <v>1.0</v>
      </c>
      <c r="T86" s="86">
        <f t="shared" si="13"/>
        <v>10</v>
      </c>
      <c r="U86" s="2"/>
      <c r="V86" s="2"/>
      <c r="W86" s="2"/>
    </row>
    <row r="87">
      <c r="A87" s="125">
        <f t="shared" si="14"/>
        <v>6</v>
      </c>
      <c r="B87" s="136" t="s">
        <v>2451</v>
      </c>
      <c r="C87" s="125" t="s">
        <v>144</v>
      </c>
      <c r="D87" s="137">
        <v>45047.0</v>
      </c>
      <c r="E87" s="150" t="str">
        <f t="shared" si="12"/>
        <v>2tahun1bulan</v>
      </c>
      <c r="F87" s="125" t="s">
        <v>2449</v>
      </c>
      <c r="G87" s="125" t="s">
        <v>2450</v>
      </c>
      <c r="H87" s="109">
        <v>1.0</v>
      </c>
      <c r="I87" s="109">
        <v>1.0</v>
      </c>
      <c r="J87" s="109">
        <v>1.0</v>
      </c>
      <c r="K87" s="109">
        <v>1.0</v>
      </c>
      <c r="L87" s="109">
        <v>1.0</v>
      </c>
      <c r="M87" s="109">
        <v>1.0</v>
      </c>
      <c r="N87" s="109">
        <v>1.0</v>
      </c>
      <c r="O87" s="109">
        <v>1.0</v>
      </c>
      <c r="P87" s="109">
        <v>1.0</v>
      </c>
      <c r="Q87" s="109">
        <v>1.0</v>
      </c>
      <c r="R87" s="109">
        <v>1.0</v>
      </c>
      <c r="S87" s="109">
        <v>1.0</v>
      </c>
      <c r="T87" s="86">
        <f t="shared" si="13"/>
        <v>12</v>
      </c>
      <c r="U87" s="2"/>
      <c r="V87" s="2"/>
      <c r="W87" s="2"/>
    </row>
    <row r="88">
      <c r="A88" s="125">
        <f t="shared" si="14"/>
        <v>7</v>
      </c>
      <c r="B88" s="136" t="s">
        <v>2454</v>
      </c>
      <c r="C88" s="125" t="s">
        <v>136</v>
      </c>
      <c r="D88" s="137">
        <v>45062.0</v>
      </c>
      <c r="E88" s="150" t="str">
        <f t="shared" si="12"/>
        <v>2tahun0bulan</v>
      </c>
      <c r="F88" s="125" t="s">
        <v>2452</v>
      </c>
      <c r="G88" s="125" t="s">
        <v>2453</v>
      </c>
      <c r="H88" s="109">
        <v>0.0</v>
      </c>
      <c r="I88" s="109">
        <v>0.0</v>
      </c>
      <c r="J88" s="109">
        <v>1.0</v>
      </c>
      <c r="K88" s="109">
        <v>1.0</v>
      </c>
      <c r="L88" s="109">
        <v>1.0</v>
      </c>
      <c r="M88" s="109">
        <v>0.0</v>
      </c>
      <c r="N88" s="109">
        <v>0.0</v>
      </c>
      <c r="O88" s="109">
        <v>0.0</v>
      </c>
      <c r="P88" s="109">
        <v>0.0</v>
      </c>
      <c r="Q88" s="109">
        <v>1.0</v>
      </c>
      <c r="R88" s="109">
        <v>1.0</v>
      </c>
      <c r="S88" s="109">
        <v>1.0</v>
      </c>
      <c r="T88" s="86">
        <f t="shared" si="13"/>
        <v>6</v>
      </c>
      <c r="U88" s="2"/>
      <c r="V88" s="2"/>
      <c r="W88" s="2"/>
    </row>
    <row r="89">
      <c r="A89" s="125">
        <f t="shared" si="14"/>
        <v>8</v>
      </c>
      <c r="B89" s="136" t="s">
        <v>2457</v>
      </c>
      <c r="C89" s="125" t="s">
        <v>144</v>
      </c>
      <c r="D89" s="137">
        <v>45138.0</v>
      </c>
      <c r="E89" s="150" t="str">
        <f t="shared" ref="E89:E90" si="15">DATEDIF(D89,DATE(YEAR(TODAY())-2,12,31),"y") &amp; "tahun" &amp; DATEDIF(D89, today(), "ym") &amp; "bulan"</f>
        <v>1tahun10bulan</v>
      </c>
      <c r="F89" s="125" t="s">
        <v>2455</v>
      </c>
      <c r="G89" s="125" t="s">
        <v>2456</v>
      </c>
      <c r="H89" s="109">
        <v>1.0</v>
      </c>
      <c r="I89" s="109">
        <v>1.0</v>
      </c>
      <c r="J89" s="109">
        <v>1.0</v>
      </c>
      <c r="K89" s="109">
        <v>1.0</v>
      </c>
      <c r="L89" s="109">
        <v>1.0</v>
      </c>
      <c r="M89" s="109">
        <v>1.0</v>
      </c>
      <c r="N89" s="109">
        <v>1.0</v>
      </c>
      <c r="O89" s="109">
        <v>1.0</v>
      </c>
      <c r="P89" s="109">
        <v>1.0</v>
      </c>
      <c r="Q89" s="109">
        <v>1.0</v>
      </c>
      <c r="R89" s="109">
        <v>1.0</v>
      </c>
      <c r="S89" s="109">
        <v>1.0</v>
      </c>
      <c r="T89" s="86">
        <f t="shared" si="13"/>
        <v>12</v>
      </c>
      <c r="U89" s="2"/>
      <c r="V89" s="2"/>
      <c r="W89" s="2"/>
    </row>
    <row r="90">
      <c r="A90" s="125">
        <f t="shared" si="14"/>
        <v>9</v>
      </c>
      <c r="B90" s="136" t="s">
        <v>2460</v>
      </c>
      <c r="C90" s="125" t="s">
        <v>136</v>
      </c>
      <c r="D90" s="137">
        <v>45223.0</v>
      </c>
      <c r="E90" s="150" t="str">
        <f t="shared" si="15"/>
        <v>1tahun7bulan</v>
      </c>
      <c r="F90" s="125" t="s">
        <v>2458</v>
      </c>
      <c r="G90" s="125" t="s">
        <v>2459</v>
      </c>
      <c r="H90" s="109">
        <v>1.0</v>
      </c>
      <c r="I90" s="109">
        <v>0.0</v>
      </c>
      <c r="J90" s="109">
        <v>0.0</v>
      </c>
      <c r="K90" s="109">
        <v>1.0</v>
      </c>
      <c r="L90" s="109">
        <v>1.0</v>
      </c>
      <c r="M90" s="109">
        <v>0.0</v>
      </c>
      <c r="N90" s="109">
        <v>1.0</v>
      </c>
      <c r="O90" s="109">
        <v>1.0</v>
      </c>
      <c r="P90" s="109">
        <v>1.0</v>
      </c>
      <c r="Q90" s="109">
        <v>0.0</v>
      </c>
      <c r="R90" s="109">
        <v>0.0</v>
      </c>
      <c r="S90" s="109">
        <v>1.0</v>
      </c>
      <c r="T90" s="86">
        <f t="shared" si="13"/>
        <v>7</v>
      </c>
      <c r="U90" s="2"/>
      <c r="V90" s="2"/>
      <c r="W90" s="2"/>
    </row>
    <row r="91">
      <c r="A91" s="125">
        <f t="shared" si="14"/>
        <v>10</v>
      </c>
      <c r="B91" s="136" t="s">
        <v>2463</v>
      </c>
      <c r="C91" s="125" t="s">
        <v>144</v>
      </c>
      <c r="D91" s="137">
        <v>45306.0</v>
      </c>
      <c r="E91" s="150" t="str">
        <f t="shared" ref="E91:E93" si="16">DATEDIF(D91,DATE(YEAR(TODAY())-1,12,31),"y") &amp; "tahun" &amp; DATEDIF(D91, today(), "ym") &amp; "bulan"</f>
        <v>1tahun4bulan</v>
      </c>
      <c r="F91" s="125" t="s">
        <v>2461</v>
      </c>
      <c r="G91" s="125" t="s">
        <v>2462</v>
      </c>
      <c r="H91" s="109">
        <v>1.0</v>
      </c>
      <c r="I91" s="109">
        <v>1.0</v>
      </c>
      <c r="J91" s="109">
        <v>0.0</v>
      </c>
      <c r="K91" s="109">
        <v>0.0</v>
      </c>
      <c r="L91" s="109">
        <v>0.0</v>
      </c>
      <c r="M91" s="109">
        <v>0.0</v>
      </c>
      <c r="N91" s="109">
        <v>0.0</v>
      </c>
      <c r="O91" s="109">
        <v>0.0</v>
      </c>
      <c r="P91" s="109">
        <v>0.0</v>
      </c>
      <c r="Q91" s="109">
        <v>0.0</v>
      </c>
      <c r="R91" s="109">
        <v>0.0</v>
      </c>
      <c r="S91" s="109">
        <v>0.0</v>
      </c>
      <c r="T91" s="86">
        <f t="shared" si="13"/>
        <v>2</v>
      </c>
      <c r="U91" s="2"/>
      <c r="V91" s="2"/>
      <c r="W91" s="2"/>
    </row>
    <row r="92">
      <c r="A92" s="125">
        <f t="shared" si="14"/>
        <v>11</v>
      </c>
      <c r="B92" s="136" t="s">
        <v>2466</v>
      </c>
      <c r="C92" s="125" t="s">
        <v>144</v>
      </c>
      <c r="D92" s="137">
        <v>45419.0</v>
      </c>
      <c r="E92" s="150" t="str">
        <f t="shared" si="16"/>
        <v>1tahun1bulan</v>
      </c>
      <c r="F92" s="125" t="s">
        <v>2464</v>
      </c>
      <c r="G92" s="125" t="s">
        <v>2465</v>
      </c>
      <c r="H92" s="109">
        <v>0.0</v>
      </c>
      <c r="I92" s="109">
        <v>0.0</v>
      </c>
      <c r="J92" s="109">
        <v>0.0</v>
      </c>
      <c r="K92" s="109">
        <v>0.0</v>
      </c>
      <c r="L92" s="109">
        <v>1.0</v>
      </c>
      <c r="M92" s="109">
        <v>0.0</v>
      </c>
      <c r="N92" s="109">
        <v>0.0</v>
      </c>
      <c r="O92" s="109">
        <v>0.0</v>
      </c>
      <c r="P92" s="109">
        <v>0.0</v>
      </c>
      <c r="Q92" s="109">
        <v>1.0</v>
      </c>
      <c r="R92" s="109">
        <v>0.0</v>
      </c>
      <c r="S92" s="109">
        <v>1.0</v>
      </c>
      <c r="T92" s="86">
        <f t="shared" si="13"/>
        <v>3</v>
      </c>
      <c r="U92" s="2"/>
      <c r="V92" s="2"/>
      <c r="W92" s="2"/>
    </row>
    <row r="93">
      <c r="A93" s="125">
        <f t="shared" si="14"/>
        <v>12</v>
      </c>
      <c r="B93" s="136" t="s">
        <v>2469</v>
      </c>
      <c r="C93" s="125" t="s">
        <v>144</v>
      </c>
      <c r="D93" s="137">
        <v>45428.0</v>
      </c>
      <c r="E93" s="150" t="str">
        <f t="shared" si="16"/>
        <v>1tahun0bulan</v>
      </c>
      <c r="F93" s="125" t="s">
        <v>2467</v>
      </c>
      <c r="G93" s="125" t="s">
        <v>2468</v>
      </c>
      <c r="H93" s="109">
        <v>0.0</v>
      </c>
      <c r="I93" s="109">
        <v>1.0</v>
      </c>
      <c r="J93" s="109">
        <v>1.0</v>
      </c>
      <c r="K93" s="109">
        <v>1.0</v>
      </c>
      <c r="L93" s="109">
        <v>1.0</v>
      </c>
      <c r="M93" s="109">
        <v>1.0</v>
      </c>
      <c r="N93" s="109">
        <v>1.0</v>
      </c>
      <c r="O93" s="109">
        <v>1.0</v>
      </c>
      <c r="P93" s="109">
        <v>1.0</v>
      </c>
      <c r="Q93" s="109">
        <v>1.0</v>
      </c>
      <c r="R93" s="109">
        <v>1.0</v>
      </c>
      <c r="S93" s="109">
        <v>1.0</v>
      </c>
      <c r="T93" s="86">
        <f t="shared" si="13"/>
        <v>11</v>
      </c>
      <c r="U93" s="2"/>
      <c r="V93" s="2"/>
      <c r="W93" s="2"/>
    </row>
    <row r="94">
      <c r="A94" s="153"/>
      <c r="B94" s="154" t="s">
        <v>35</v>
      </c>
      <c r="C94" s="26"/>
      <c r="D94" s="26"/>
      <c r="E94" s="26"/>
      <c r="F94" s="26"/>
      <c r="G94" s="7"/>
      <c r="H94" s="155">
        <f t="shared" ref="H94:T94" si="17">SUM(H79:H93)</f>
        <v>9</v>
      </c>
      <c r="I94" s="155">
        <f t="shared" si="17"/>
        <v>9</v>
      </c>
      <c r="J94" s="155">
        <f t="shared" si="17"/>
        <v>7</v>
      </c>
      <c r="K94" s="155">
        <f t="shared" si="17"/>
        <v>8</v>
      </c>
      <c r="L94" s="155">
        <f t="shared" si="17"/>
        <v>8</v>
      </c>
      <c r="M94" s="155">
        <f t="shared" si="17"/>
        <v>7</v>
      </c>
      <c r="N94" s="155">
        <f t="shared" si="17"/>
        <v>7</v>
      </c>
      <c r="O94" s="155">
        <f t="shared" si="17"/>
        <v>7</v>
      </c>
      <c r="P94" s="155">
        <f t="shared" si="17"/>
        <v>7</v>
      </c>
      <c r="Q94" s="155">
        <f t="shared" si="17"/>
        <v>9</v>
      </c>
      <c r="R94" s="155">
        <f t="shared" si="17"/>
        <v>8</v>
      </c>
      <c r="S94" s="155">
        <f t="shared" si="17"/>
        <v>11</v>
      </c>
      <c r="T94" s="155">
        <f t="shared" si="17"/>
        <v>97</v>
      </c>
      <c r="U94" s="2"/>
      <c r="V94" s="2"/>
      <c r="W94" s="2"/>
    </row>
    <row r="95">
      <c r="A95" s="143"/>
      <c r="B95" s="144"/>
      <c r="C95" s="143"/>
      <c r="D95" s="145"/>
      <c r="E95" s="146"/>
      <c r="F95" s="143"/>
      <c r="G95" s="143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116" t="s">
        <v>162</v>
      </c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353" t="s">
        <v>2</v>
      </c>
      <c r="B98" s="353" t="s">
        <v>163</v>
      </c>
      <c r="C98" s="353" t="s">
        <v>130</v>
      </c>
      <c r="D98" s="353" t="s">
        <v>98</v>
      </c>
      <c r="E98" s="354" t="s">
        <v>131</v>
      </c>
      <c r="F98" s="356" t="s">
        <v>132</v>
      </c>
      <c r="G98" s="7"/>
      <c r="H98" s="356" t="s">
        <v>153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7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12"/>
      <c r="B99" s="12"/>
      <c r="C99" s="12"/>
      <c r="D99" s="12"/>
      <c r="E99" s="12"/>
      <c r="F99" s="358" t="s">
        <v>67</v>
      </c>
      <c r="G99" s="358" t="s">
        <v>134</v>
      </c>
      <c r="H99" s="358" t="s">
        <v>103</v>
      </c>
      <c r="I99" s="358" t="s">
        <v>104</v>
      </c>
      <c r="J99" s="358" t="s">
        <v>105</v>
      </c>
      <c r="K99" s="358" t="s">
        <v>106</v>
      </c>
      <c r="L99" s="358" t="s">
        <v>84</v>
      </c>
      <c r="M99" s="358" t="s">
        <v>107</v>
      </c>
      <c r="N99" s="358" t="s">
        <v>108</v>
      </c>
      <c r="O99" s="358" t="s">
        <v>109</v>
      </c>
      <c r="P99" s="358" t="s">
        <v>110</v>
      </c>
      <c r="Q99" s="358" t="s">
        <v>111</v>
      </c>
      <c r="R99" s="358" t="s">
        <v>112</v>
      </c>
      <c r="S99" s="358" t="s">
        <v>113</v>
      </c>
      <c r="T99" s="359" t="s">
        <v>35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124">
        <v>1.0</v>
      </c>
      <c r="B100" s="124">
        <v>2.0</v>
      </c>
      <c r="C100" s="124">
        <v>3.0</v>
      </c>
      <c r="D100" s="124">
        <v>4.0</v>
      </c>
      <c r="E100" s="124">
        <v>5.0</v>
      </c>
      <c r="F100" s="124">
        <v>6.0</v>
      </c>
      <c r="G100" s="124">
        <v>7.0</v>
      </c>
      <c r="H100" s="124">
        <v>8.0</v>
      </c>
      <c r="I100" s="124">
        <v>9.0</v>
      </c>
      <c r="J100" s="124">
        <v>10.0</v>
      </c>
      <c r="K100" s="124">
        <v>11.0</v>
      </c>
      <c r="L100" s="124">
        <v>12.0</v>
      </c>
      <c r="M100" s="124">
        <v>13.0</v>
      </c>
      <c r="N100" s="124">
        <v>14.0</v>
      </c>
      <c r="O100" s="124">
        <v>15.0</v>
      </c>
      <c r="P100" s="124">
        <v>16.0</v>
      </c>
      <c r="Q100" s="124">
        <v>17.0</v>
      </c>
      <c r="R100" s="124">
        <v>18.0</v>
      </c>
      <c r="T100" s="86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125">
        <v>1.0</v>
      </c>
      <c r="B101" s="156" t="s">
        <v>2507</v>
      </c>
      <c r="C101" s="156" t="s">
        <v>136</v>
      </c>
      <c r="D101" s="201">
        <v>43600.0</v>
      </c>
      <c r="E101" s="109" t="str">
        <f t="shared" ref="E101:E102" si="18">DATEDIF(D101,DATE(YEAR(TODAY())-1,12,31),"y") &amp; "tahun" &amp; DATEDIF(D101, today(), "ym") &amp; "bulan"</f>
        <v>6tahun0bulan</v>
      </c>
      <c r="F101" s="156" t="s">
        <v>2480</v>
      </c>
      <c r="G101" s="156" t="s">
        <v>2481</v>
      </c>
      <c r="H101" s="166">
        <v>0.0</v>
      </c>
      <c r="I101" s="165">
        <v>0.0</v>
      </c>
      <c r="J101" s="165">
        <v>0.0</v>
      </c>
      <c r="K101" s="165">
        <v>0.0</v>
      </c>
      <c r="L101" s="166">
        <v>1.0</v>
      </c>
      <c r="M101" s="166">
        <v>1.0</v>
      </c>
      <c r="N101" s="165">
        <v>0.0</v>
      </c>
      <c r="O101" s="165">
        <v>0.0</v>
      </c>
      <c r="P101" s="165">
        <v>0.0</v>
      </c>
      <c r="Q101" s="166">
        <v>1.0</v>
      </c>
      <c r="R101" s="165">
        <v>0.0</v>
      </c>
      <c r="S101" s="165">
        <v>0.0</v>
      </c>
      <c r="T101" s="86">
        <f t="shared" ref="T101:T126" si="19">SUM(H101:S101)</f>
        <v>3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125">
        <f t="shared" ref="A102:A126" si="20">A101+1</f>
        <v>2</v>
      </c>
      <c r="B102" s="156" t="s">
        <v>2508</v>
      </c>
      <c r="C102" s="156" t="s">
        <v>136</v>
      </c>
      <c r="D102" s="201">
        <v>43600.0</v>
      </c>
      <c r="E102" s="109" t="str">
        <f t="shared" si="18"/>
        <v>6tahun0bulan</v>
      </c>
      <c r="F102" s="156" t="s">
        <v>2509</v>
      </c>
      <c r="G102" s="156" t="s">
        <v>2447</v>
      </c>
      <c r="H102" s="166">
        <v>0.0</v>
      </c>
      <c r="I102" s="165">
        <v>0.0</v>
      </c>
      <c r="J102" s="165">
        <v>0.0</v>
      </c>
      <c r="K102" s="166">
        <v>0.0</v>
      </c>
      <c r="L102" s="166">
        <v>1.0</v>
      </c>
      <c r="M102" s="165">
        <v>0.0</v>
      </c>
      <c r="N102" s="165">
        <v>0.0</v>
      </c>
      <c r="O102" s="165">
        <v>0.0</v>
      </c>
      <c r="P102" s="166">
        <v>1.0</v>
      </c>
      <c r="Q102" s="165">
        <v>0.0</v>
      </c>
      <c r="R102" s="166">
        <v>1.0</v>
      </c>
      <c r="S102" s="165">
        <v>0.0</v>
      </c>
      <c r="T102" s="86">
        <f t="shared" si="19"/>
        <v>3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125">
        <f t="shared" si="20"/>
        <v>3</v>
      </c>
      <c r="B103" s="156" t="s">
        <v>2510</v>
      </c>
      <c r="C103" s="156" t="s">
        <v>136</v>
      </c>
      <c r="D103" s="201">
        <v>43628.0</v>
      </c>
      <c r="E103" s="109" t="str">
        <f t="shared" ref="E103:E106" si="21">DATEDIF(D103,DATE(YEAR(TODAY())-2,12,31),"y") &amp; "tahun" &amp; DATEDIF(D103, today(), "ym") &amp; "bulan"</f>
        <v>5tahun11bulan</v>
      </c>
      <c r="F103" s="156" t="s">
        <v>2511</v>
      </c>
      <c r="G103" s="156" t="s">
        <v>2512</v>
      </c>
      <c r="H103" s="165">
        <v>0.0</v>
      </c>
      <c r="I103" s="165">
        <v>0.0</v>
      </c>
      <c r="J103" s="165">
        <v>0.0</v>
      </c>
      <c r="K103" s="165">
        <v>0.0</v>
      </c>
      <c r="L103" s="165">
        <v>0.0</v>
      </c>
      <c r="M103" s="165">
        <v>1.0</v>
      </c>
      <c r="N103" s="165">
        <v>1.0</v>
      </c>
      <c r="O103" s="165">
        <v>0.0</v>
      </c>
      <c r="P103" s="165">
        <v>0.0</v>
      </c>
      <c r="Q103" s="165">
        <v>1.0</v>
      </c>
      <c r="R103" s="165">
        <v>1.0</v>
      </c>
      <c r="S103" s="165">
        <v>1.0</v>
      </c>
      <c r="T103" s="86">
        <f t="shared" si="19"/>
        <v>5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125">
        <f t="shared" si="20"/>
        <v>4</v>
      </c>
      <c r="B104" s="156" t="s">
        <v>2513</v>
      </c>
      <c r="C104" s="156" t="s">
        <v>144</v>
      </c>
      <c r="D104" s="202">
        <v>43768.0</v>
      </c>
      <c r="E104" s="109" t="str">
        <f t="shared" si="21"/>
        <v>5tahun7bulan</v>
      </c>
      <c r="F104" s="156" t="s">
        <v>2514</v>
      </c>
      <c r="G104" s="156" t="s">
        <v>2515</v>
      </c>
      <c r="H104" s="165">
        <v>0.0</v>
      </c>
      <c r="I104" s="165">
        <v>0.0</v>
      </c>
      <c r="J104" s="165">
        <v>0.0</v>
      </c>
      <c r="K104" s="165">
        <v>0.0</v>
      </c>
      <c r="L104" s="165">
        <v>0.0</v>
      </c>
      <c r="M104" s="165">
        <v>0.0</v>
      </c>
      <c r="N104" s="165">
        <v>0.0</v>
      </c>
      <c r="O104" s="165">
        <v>0.0</v>
      </c>
      <c r="P104" s="165">
        <v>0.0</v>
      </c>
      <c r="Q104" s="165">
        <v>1.0</v>
      </c>
      <c r="R104" s="166">
        <v>1.0</v>
      </c>
      <c r="S104" s="166">
        <v>1.0</v>
      </c>
      <c r="T104" s="86">
        <f t="shared" si="19"/>
        <v>3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125">
        <f t="shared" si="20"/>
        <v>5</v>
      </c>
      <c r="B105" s="156" t="s">
        <v>2516</v>
      </c>
      <c r="C105" s="156" t="s">
        <v>144</v>
      </c>
      <c r="D105" s="201">
        <v>43777.0</v>
      </c>
      <c r="E105" s="109" t="str">
        <f t="shared" si="21"/>
        <v>5tahun7bulan</v>
      </c>
      <c r="F105" s="156" t="s">
        <v>2517</v>
      </c>
      <c r="G105" s="156" t="s">
        <v>2518</v>
      </c>
      <c r="H105" s="165">
        <v>0.0</v>
      </c>
      <c r="I105" s="165">
        <v>0.0</v>
      </c>
      <c r="J105" s="165">
        <v>0.0</v>
      </c>
      <c r="K105" s="165">
        <v>0.0</v>
      </c>
      <c r="L105" s="165">
        <v>0.0</v>
      </c>
      <c r="M105" s="165">
        <v>0.0</v>
      </c>
      <c r="N105" s="165">
        <v>0.0</v>
      </c>
      <c r="O105" s="165">
        <v>0.0</v>
      </c>
      <c r="P105" s="165">
        <v>0.0</v>
      </c>
      <c r="Q105" s="165">
        <v>0.0</v>
      </c>
      <c r="R105" s="165">
        <v>1.0</v>
      </c>
      <c r="S105" s="166">
        <v>1.0</v>
      </c>
      <c r="T105" s="86">
        <f t="shared" si="19"/>
        <v>2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125">
        <f t="shared" si="20"/>
        <v>6</v>
      </c>
      <c r="B106" s="156" t="s">
        <v>2519</v>
      </c>
      <c r="C106" s="156" t="s">
        <v>144</v>
      </c>
      <c r="D106" s="202">
        <v>43822.0</v>
      </c>
      <c r="E106" s="109" t="str">
        <f t="shared" si="21"/>
        <v>5tahun5bulan</v>
      </c>
      <c r="F106" s="156" t="s">
        <v>2486</v>
      </c>
      <c r="G106" s="156" t="s">
        <v>2487</v>
      </c>
      <c r="H106" s="165">
        <v>0.0</v>
      </c>
      <c r="I106" s="165">
        <v>0.0</v>
      </c>
      <c r="J106" s="165">
        <v>0.0</v>
      </c>
      <c r="K106" s="165">
        <v>0.0</v>
      </c>
      <c r="L106" s="165">
        <v>0.0</v>
      </c>
      <c r="M106" s="165">
        <v>0.0</v>
      </c>
      <c r="N106" s="165">
        <v>0.0</v>
      </c>
      <c r="O106" s="165">
        <v>0.0</v>
      </c>
      <c r="P106" s="165">
        <v>0.0</v>
      </c>
      <c r="Q106" s="165">
        <v>0.0</v>
      </c>
      <c r="R106" s="165">
        <v>0.0</v>
      </c>
      <c r="S106" s="165">
        <v>1.0</v>
      </c>
      <c r="T106" s="86">
        <f t="shared" si="19"/>
        <v>1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125">
        <f t="shared" si="20"/>
        <v>7</v>
      </c>
      <c r="B107" s="125" t="s">
        <v>2520</v>
      </c>
      <c r="C107" s="125" t="s">
        <v>144</v>
      </c>
      <c r="D107" s="134">
        <v>43844.0</v>
      </c>
      <c r="E107" s="109" t="str">
        <f t="shared" ref="E107:E112" si="22">DATEDIF(D107,DATE(YEAR(TODAY())-1,12,31),"y") &amp; "tahun" &amp; DATEDIF(D107, today(), "ym") &amp; "bulan"</f>
        <v>5tahun4bulan</v>
      </c>
      <c r="F107" s="125" t="s">
        <v>1046</v>
      </c>
      <c r="G107" s="125" t="s">
        <v>1047</v>
      </c>
      <c r="H107" s="109">
        <v>0.0</v>
      </c>
      <c r="I107" s="109">
        <v>0.0</v>
      </c>
      <c r="J107" s="109">
        <v>1.0</v>
      </c>
      <c r="K107" s="109">
        <v>0.0</v>
      </c>
      <c r="L107" s="109">
        <v>0.0</v>
      </c>
      <c r="M107" s="109">
        <v>0.0</v>
      </c>
      <c r="N107" s="109">
        <v>0.0</v>
      </c>
      <c r="O107" s="109">
        <v>0.0</v>
      </c>
      <c r="P107" s="109">
        <v>0.0</v>
      </c>
      <c r="Q107" s="109">
        <v>0.0</v>
      </c>
      <c r="R107" s="109">
        <v>0.0</v>
      </c>
      <c r="S107" s="109">
        <v>0.0</v>
      </c>
      <c r="T107" s="86">
        <f t="shared" si="19"/>
        <v>1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125">
        <f t="shared" si="20"/>
        <v>8</v>
      </c>
      <c r="B108" s="125" t="s">
        <v>2521</v>
      </c>
      <c r="C108" s="125" t="s">
        <v>136</v>
      </c>
      <c r="D108" s="134">
        <v>43894.0</v>
      </c>
      <c r="E108" s="109" t="str">
        <f t="shared" si="22"/>
        <v>5tahun3bulan</v>
      </c>
      <c r="F108" s="125" t="s">
        <v>2522</v>
      </c>
      <c r="G108" s="125" t="s">
        <v>2523</v>
      </c>
      <c r="H108" s="109">
        <v>1.0</v>
      </c>
      <c r="I108" s="109">
        <v>0.0</v>
      </c>
      <c r="J108" s="109">
        <v>0.0</v>
      </c>
      <c r="K108" s="109">
        <v>0.0</v>
      </c>
      <c r="L108" s="109">
        <v>0.0</v>
      </c>
      <c r="M108" s="109">
        <v>0.0</v>
      </c>
      <c r="N108" s="109">
        <v>0.0</v>
      </c>
      <c r="O108" s="109">
        <v>0.0</v>
      </c>
      <c r="P108" s="109">
        <v>0.0</v>
      </c>
      <c r="Q108" s="109">
        <v>0.0</v>
      </c>
      <c r="R108" s="109">
        <v>0.0</v>
      </c>
      <c r="S108" s="109">
        <v>0.0</v>
      </c>
      <c r="T108" s="86">
        <f t="shared" si="19"/>
        <v>1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125">
        <f t="shared" si="20"/>
        <v>9</v>
      </c>
      <c r="B109" s="125" t="s">
        <v>2524</v>
      </c>
      <c r="C109" s="125" t="s">
        <v>144</v>
      </c>
      <c r="D109" s="134">
        <v>43902.0</v>
      </c>
      <c r="E109" s="109" t="str">
        <f t="shared" si="22"/>
        <v>5tahun2bulan</v>
      </c>
      <c r="F109" s="125" t="s">
        <v>2483</v>
      </c>
      <c r="G109" s="125" t="s">
        <v>2484</v>
      </c>
      <c r="H109" s="109">
        <v>0.0</v>
      </c>
      <c r="I109" s="109">
        <v>1.0</v>
      </c>
      <c r="J109" s="109">
        <v>0.0</v>
      </c>
      <c r="K109" s="109">
        <v>0.0</v>
      </c>
      <c r="L109" s="109">
        <v>0.0</v>
      </c>
      <c r="M109" s="109">
        <v>0.0</v>
      </c>
      <c r="N109" s="109">
        <v>0.0</v>
      </c>
      <c r="O109" s="109">
        <v>0.0</v>
      </c>
      <c r="P109" s="109">
        <v>0.0</v>
      </c>
      <c r="Q109" s="109">
        <v>0.0</v>
      </c>
      <c r="R109" s="109">
        <v>0.0</v>
      </c>
      <c r="S109" s="109">
        <v>0.0</v>
      </c>
      <c r="T109" s="86">
        <f t="shared" si="19"/>
        <v>1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125">
        <f t="shared" si="20"/>
        <v>10</v>
      </c>
      <c r="B110" s="125" t="s">
        <v>2525</v>
      </c>
      <c r="C110" s="125" t="s">
        <v>136</v>
      </c>
      <c r="D110" s="134">
        <v>43904.0</v>
      </c>
      <c r="E110" s="109" t="str">
        <f t="shared" si="22"/>
        <v>5tahun2bulan</v>
      </c>
      <c r="F110" s="125" t="s">
        <v>2526</v>
      </c>
      <c r="G110" s="125" t="s">
        <v>2527</v>
      </c>
      <c r="H110" s="109">
        <v>1.0</v>
      </c>
      <c r="I110" s="109">
        <v>1.0</v>
      </c>
      <c r="J110" s="109">
        <v>0.0</v>
      </c>
      <c r="K110" s="109">
        <v>1.0</v>
      </c>
      <c r="L110" s="109">
        <v>0.0</v>
      </c>
      <c r="M110" s="109">
        <v>0.0</v>
      </c>
      <c r="N110" s="109">
        <v>0.0</v>
      </c>
      <c r="O110" s="109">
        <v>0.0</v>
      </c>
      <c r="P110" s="109">
        <v>1.0</v>
      </c>
      <c r="Q110" s="109">
        <v>0.0</v>
      </c>
      <c r="R110" s="109">
        <v>1.0</v>
      </c>
      <c r="S110" s="109">
        <v>1.0</v>
      </c>
      <c r="T110" s="86">
        <f t="shared" si="19"/>
        <v>6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125">
        <f t="shared" si="20"/>
        <v>11</v>
      </c>
      <c r="B111" s="125" t="s">
        <v>2528</v>
      </c>
      <c r="C111" s="125" t="s">
        <v>136</v>
      </c>
      <c r="D111" s="134">
        <v>43908.0</v>
      </c>
      <c r="E111" s="109" t="str">
        <f t="shared" si="22"/>
        <v>5tahun2bulan</v>
      </c>
      <c r="F111" s="125" t="s">
        <v>2461</v>
      </c>
      <c r="G111" s="125" t="s">
        <v>2462</v>
      </c>
      <c r="H111" s="109">
        <v>0.0</v>
      </c>
      <c r="I111" s="109">
        <v>0.0</v>
      </c>
      <c r="J111" s="109">
        <v>0.0</v>
      </c>
      <c r="K111" s="109">
        <v>0.0</v>
      </c>
      <c r="L111" s="109">
        <v>0.0</v>
      </c>
      <c r="M111" s="109">
        <v>0.0</v>
      </c>
      <c r="N111" s="109">
        <v>0.0</v>
      </c>
      <c r="O111" s="109">
        <v>0.0</v>
      </c>
      <c r="P111" s="109">
        <v>0.0</v>
      </c>
      <c r="Q111" s="109">
        <v>0.0</v>
      </c>
      <c r="R111" s="109">
        <v>0.0</v>
      </c>
      <c r="S111" s="109">
        <v>0.0</v>
      </c>
      <c r="T111" s="86">
        <f t="shared" si="19"/>
        <v>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125">
        <f t="shared" si="20"/>
        <v>12</v>
      </c>
      <c r="B112" s="125" t="s">
        <v>2529</v>
      </c>
      <c r="C112" s="125" t="s">
        <v>144</v>
      </c>
      <c r="D112" s="134">
        <v>43908.0</v>
      </c>
      <c r="E112" s="109" t="str">
        <f t="shared" si="22"/>
        <v>5tahun2bulan</v>
      </c>
      <c r="F112" s="125" t="s">
        <v>2530</v>
      </c>
      <c r="G112" s="125" t="s">
        <v>2531</v>
      </c>
      <c r="H112" s="109">
        <v>1.0</v>
      </c>
      <c r="I112" s="109">
        <v>1.0</v>
      </c>
      <c r="J112" s="109">
        <v>0.0</v>
      </c>
      <c r="K112" s="109">
        <v>1.0</v>
      </c>
      <c r="L112" s="109">
        <v>0.0</v>
      </c>
      <c r="M112" s="109">
        <v>0.0</v>
      </c>
      <c r="N112" s="109">
        <v>0.0</v>
      </c>
      <c r="O112" s="109">
        <v>0.0</v>
      </c>
      <c r="P112" s="109">
        <v>1.0</v>
      </c>
      <c r="Q112" s="109">
        <v>1.0</v>
      </c>
      <c r="R112" s="109">
        <v>1.0</v>
      </c>
      <c r="S112" s="109">
        <v>1.0</v>
      </c>
      <c r="T112" s="86">
        <f t="shared" si="19"/>
        <v>7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125">
        <f t="shared" si="20"/>
        <v>13</v>
      </c>
      <c r="B113" s="125" t="s">
        <v>2532</v>
      </c>
      <c r="C113" s="125" t="s">
        <v>144</v>
      </c>
      <c r="D113" s="134">
        <v>44013.0</v>
      </c>
      <c r="E113" s="109" t="str">
        <f t="shared" ref="E113:E119" si="23">DATEDIF(D113,DATE(YEAR(TODAY())-2,12,31),"y") &amp; "tahun" &amp; DATEDIF(D113, today(), "ym") &amp; "bulan"</f>
        <v>4tahun11bulan</v>
      </c>
      <c r="F113" s="125" t="s">
        <v>1470</v>
      </c>
      <c r="G113" s="125" t="s">
        <v>2533</v>
      </c>
      <c r="H113" s="109">
        <v>0.0</v>
      </c>
      <c r="I113" s="109">
        <v>0.0</v>
      </c>
      <c r="J113" s="109">
        <v>0.0</v>
      </c>
      <c r="K113" s="109">
        <v>1.0</v>
      </c>
      <c r="L113" s="109">
        <v>1.0</v>
      </c>
      <c r="M113" s="109">
        <v>1.0</v>
      </c>
      <c r="N113" s="109">
        <v>1.0</v>
      </c>
      <c r="O113" s="109">
        <v>0.0</v>
      </c>
      <c r="P113" s="109">
        <v>0.0</v>
      </c>
      <c r="Q113" s="109">
        <v>0.0</v>
      </c>
      <c r="R113" s="109">
        <v>0.0</v>
      </c>
      <c r="S113" s="109">
        <v>0.0</v>
      </c>
      <c r="T113" s="86">
        <f t="shared" si="19"/>
        <v>4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125">
        <f t="shared" si="20"/>
        <v>14</v>
      </c>
      <c r="B114" s="125" t="s">
        <v>2534</v>
      </c>
      <c r="C114" s="125" t="s">
        <v>144</v>
      </c>
      <c r="D114" s="134">
        <v>44022.0</v>
      </c>
      <c r="E114" s="109" t="str">
        <f t="shared" si="23"/>
        <v>4tahun11bulan</v>
      </c>
      <c r="F114" s="125" t="s">
        <v>168</v>
      </c>
      <c r="G114" s="125" t="s">
        <v>826</v>
      </c>
      <c r="H114" s="109">
        <v>1.0</v>
      </c>
      <c r="I114" s="109">
        <v>1.0</v>
      </c>
      <c r="J114" s="109">
        <v>0.0</v>
      </c>
      <c r="K114" s="109">
        <v>1.0</v>
      </c>
      <c r="L114" s="109">
        <v>0.0</v>
      </c>
      <c r="M114" s="109">
        <v>0.0</v>
      </c>
      <c r="N114" s="109">
        <v>0.0</v>
      </c>
      <c r="O114" s="109">
        <v>0.0</v>
      </c>
      <c r="P114" s="109">
        <v>1.0</v>
      </c>
      <c r="Q114" s="109">
        <v>0.0</v>
      </c>
      <c r="R114" s="109">
        <v>1.0</v>
      </c>
      <c r="S114" s="135">
        <v>1.0</v>
      </c>
      <c r="T114" s="86">
        <f t="shared" si="19"/>
        <v>6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125">
        <f t="shared" si="20"/>
        <v>15</v>
      </c>
      <c r="B115" s="125" t="s">
        <v>2535</v>
      </c>
      <c r="C115" s="125" t="s">
        <v>144</v>
      </c>
      <c r="D115" s="134">
        <v>44066.0</v>
      </c>
      <c r="E115" s="109" t="str">
        <f t="shared" si="23"/>
        <v>4tahun9bulan</v>
      </c>
      <c r="F115" s="125" t="s">
        <v>2536</v>
      </c>
      <c r="G115" s="125" t="s">
        <v>2537</v>
      </c>
      <c r="H115" s="109">
        <v>0.0</v>
      </c>
      <c r="I115" s="109">
        <v>0.0</v>
      </c>
      <c r="J115" s="109">
        <v>1.0</v>
      </c>
      <c r="K115" s="109">
        <v>1.0</v>
      </c>
      <c r="L115" s="109">
        <v>0.0</v>
      </c>
      <c r="M115" s="109">
        <v>1.0</v>
      </c>
      <c r="N115" s="109">
        <v>0.0</v>
      </c>
      <c r="O115" s="109">
        <v>0.0</v>
      </c>
      <c r="P115" s="109">
        <v>0.0</v>
      </c>
      <c r="Q115" s="109">
        <v>0.0</v>
      </c>
      <c r="R115" s="109">
        <v>0.0</v>
      </c>
      <c r="S115" s="135">
        <v>0.0</v>
      </c>
      <c r="T115" s="86">
        <f t="shared" si="19"/>
        <v>3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125">
        <f t="shared" si="20"/>
        <v>16</v>
      </c>
      <c r="B116" s="125" t="s">
        <v>2538</v>
      </c>
      <c r="C116" s="125" t="s">
        <v>144</v>
      </c>
      <c r="D116" s="134">
        <v>44088.0</v>
      </c>
      <c r="E116" s="109" t="str">
        <f t="shared" si="23"/>
        <v>4tahun8bulan</v>
      </c>
      <c r="F116" s="125" t="s">
        <v>2539</v>
      </c>
      <c r="G116" s="125" t="s">
        <v>2540</v>
      </c>
      <c r="H116" s="109">
        <v>1.0</v>
      </c>
      <c r="I116" s="109">
        <v>1.0</v>
      </c>
      <c r="J116" s="109">
        <v>1.0</v>
      </c>
      <c r="K116" s="109">
        <v>1.0</v>
      </c>
      <c r="L116" s="109">
        <v>1.0</v>
      </c>
      <c r="M116" s="109">
        <v>1.0</v>
      </c>
      <c r="N116" s="109">
        <v>1.0</v>
      </c>
      <c r="O116" s="109">
        <v>1.0</v>
      </c>
      <c r="P116" s="109">
        <v>1.0</v>
      </c>
      <c r="Q116" s="109">
        <v>0.0</v>
      </c>
      <c r="R116" s="109">
        <v>1.0</v>
      </c>
      <c r="S116" s="109">
        <v>0.0</v>
      </c>
      <c r="T116" s="86">
        <f t="shared" si="19"/>
        <v>10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125">
        <f t="shared" si="20"/>
        <v>17</v>
      </c>
      <c r="B117" s="125" t="s">
        <v>2541</v>
      </c>
      <c r="C117" s="125" t="s">
        <v>136</v>
      </c>
      <c r="D117" s="134">
        <v>44116.0</v>
      </c>
      <c r="E117" s="109" t="str">
        <f t="shared" si="23"/>
        <v>4tahun7bulan</v>
      </c>
      <c r="F117" s="125" t="s">
        <v>2542</v>
      </c>
      <c r="G117" s="125" t="s">
        <v>2543</v>
      </c>
      <c r="H117" s="109">
        <v>1.0</v>
      </c>
      <c r="I117" s="109">
        <v>1.0</v>
      </c>
      <c r="J117" s="109">
        <v>1.0</v>
      </c>
      <c r="K117" s="109">
        <v>1.0</v>
      </c>
      <c r="L117" s="109">
        <v>1.0</v>
      </c>
      <c r="M117" s="109">
        <v>1.0</v>
      </c>
      <c r="N117" s="109">
        <v>1.0</v>
      </c>
      <c r="O117" s="109">
        <v>1.0</v>
      </c>
      <c r="P117" s="109">
        <v>1.0</v>
      </c>
      <c r="Q117" s="109">
        <v>1.0</v>
      </c>
      <c r="R117" s="109">
        <v>1.0</v>
      </c>
      <c r="S117" s="109">
        <v>1.0</v>
      </c>
      <c r="T117" s="86">
        <f t="shared" si="19"/>
        <v>12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125">
        <f t="shared" si="20"/>
        <v>18</v>
      </c>
      <c r="B118" s="125" t="s">
        <v>2544</v>
      </c>
      <c r="C118" s="125" t="s">
        <v>144</v>
      </c>
      <c r="D118" s="134">
        <v>44133.0</v>
      </c>
      <c r="E118" s="109" t="str">
        <f t="shared" si="23"/>
        <v>4tahun7bulan</v>
      </c>
      <c r="F118" s="125" t="s">
        <v>2545</v>
      </c>
      <c r="G118" s="125" t="s">
        <v>2546</v>
      </c>
      <c r="H118" s="109">
        <v>1.0</v>
      </c>
      <c r="I118" s="109">
        <v>1.0</v>
      </c>
      <c r="J118" s="109">
        <v>1.0</v>
      </c>
      <c r="K118" s="109">
        <v>1.0</v>
      </c>
      <c r="L118" s="109">
        <v>1.0</v>
      </c>
      <c r="M118" s="109">
        <v>1.0</v>
      </c>
      <c r="N118" s="109">
        <v>1.0</v>
      </c>
      <c r="O118" s="109">
        <v>1.0</v>
      </c>
      <c r="P118" s="109">
        <v>1.0</v>
      </c>
      <c r="Q118" s="109">
        <v>1.0</v>
      </c>
      <c r="R118" s="109">
        <v>1.0</v>
      </c>
      <c r="S118" s="109">
        <v>1.0</v>
      </c>
      <c r="T118" s="86">
        <f t="shared" si="19"/>
        <v>12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125">
        <f t="shared" si="20"/>
        <v>19</v>
      </c>
      <c r="B119" s="125" t="s">
        <v>2547</v>
      </c>
      <c r="C119" s="125" t="s">
        <v>144</v>
      </c>
      <c r="D119" s="134">
        <v>44138.0</v>
      </c>
      <c r="E119" s="109" t="str">
        <f t="shared" si="23"/>
        <v>4tahun7bulan</v>
      </c>
      <c r="F119" s="125" t="s">
        <v>2548</v>
      </c>
      <c r="G119" s="125" t="s">
        <v>2549</v>
      </c>
      <c r="H119" s="109">
        <v>1.0</v>
      </c>
      <c r="I119" s="109">
        <v>0.0</v>
      </c>
      <c r="J119" s="109">
        <v>0.0</v>
      </c>
      <c r="K119" s="109">
        <v>1.0</v>
      </c>
      <c r="L119" s="109">
        <v>1.0</v>
      </c>
      <c r="M119" s="109">
        <v>1.0</v>
      </c>
      <c r="N119" s="109">
        <v>1.0</v>
      </c>
      <c r="O119" s="109">
        <v>1.0</v>
      </c>
      <c r="P119" s="109">
        <v>1.0</v>
      </c>
      <c r="Q119" s="109">
        <v>1.0</v>
      </c>
      <c r="R119" s="109">
        <v>1.0</v>
      </c>
      <c r="S119" s="109">
        <v>0.0</v>
      </c>
      <c r="T119" s="86">
        <f t="shared" si="19"/>
        <v>9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125">
        <f t="shared" si="20"/>
        <v>20</v>
      </c>
      <c r="B120" s="136" t="s">
        <v>2550</v>
      </c>
      <c r="C120" s="125" t="s">
        <v>144</v>
      </c>
      <c r="D120" s="137">
        <v>44227.0</v>
      </c>
      <c r="E120" s="109" t="str">
        <f>DATEDIF(D120,DATE(YEAR(TODAY())-1,12,31),"y") &amp; "tahun" &amp; DATEDIF(D120, today(), "ym") &amp; "bulan"</f>
        <v>4tahun4bulan</v>
      </c>
      <c r="F120" s="125" t="s">
        <v>2551</v>
      </c>
      <c r="G120" s="125" t="s">
        <v>2552</v>
      </c>
      <c r="H120" s="109">
        <v>0.0</v>
      </c>
      <c r="I120" s="109">
        <v>1.0</v>
      </c>
      <c r="J120" s="109">
        <v>1.0</v>
      </c>
      <c r="K120" s="109">
        <v>1.0</v>
      </c>
      <c r="L120" s="109">
        <v>1.0</v>
      </c>
      <c r="M120" s="109">
        <v>1.0</v>
      </c>
      <c r="N120" s="109">
        <v>1.0</v>
      </c>
      <c r="O120" s="109">
        <v>1.0</v>
      </c>
      <c r="P120" s="109">
        <v>1.0</v>
      </c>
      <c r="Q120" s="109">
        <v>1.0</v>
      </c>
      <c r="R120" s="109">
        <v>1.0</v>
      </c>
      <c r="S120" s="109">
        <v>1.0</v>
      </c>
      <c r="T120" s="86">
        <f t="shared" si="19"/>
        <v>11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125">
        <f t="shared" si="20"/>
        <v>21</v>
      </c>
      <c r="B121" s="136" t="s">
        <v>2553</v>
      </c>
      <c r="C121" s="125" t="s">
        <v>144</v>
      </c>
      <c r="D121" s="137">
        <v>44420.0</v>
      </c>
      <c r="E121" s="109" t="str">
        <f t="shared" ref="E121:E126" si="24">DATEDIF(D121,DATE(YEAR(TODAY())-2,12,31),"y") &amp; "tahun" &amp; DATEDIF(D121, today(), "ym") &amp; "bulan"</f>
        <v>3tahun9bulan</v>
      </c>
      <c r="F121" s="125" t="s">
        <v>2486</v>
      </c>
      <c r="G121" s="125" t="s">
        <v>2487</v>
      </c>
      <c r="H121" s="109">
        <v>0.0</v>
      </c>
      <c r="I121" s="109">
        <v>0.0</v>
      </c>
      <c r="J121" s="109">
        <v>0.0</v>
      </c>
      <c r="K121" s="109">
        <v>1.0</v>
      </c>
      <c r="L121" s="109">
        <v>0.0</v>
      </c>
      <c r="M121" s="109">
        <v>1.0</v>
      </c>
      <c r="N121" s="109">
        <v>1.0</v>
      </c>
      <c r="O121" s="109">
        <v>1.0</v>
      </c>
      <c r="P121" s="109">
        <v>1.0</v>
      </c>
      <c r="Q121" s="109">
        <v>1.0</v>
      </c>
      <c r="R121" s="109">
        <v>1.0</v>
      </c>
      <c r="S121" s="109">
        <v>1.0</v>
      </c>
      <c r="T121" s="86">
        <f t="shared" si="19"/>
        <v>8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125">
        <f t="shared" si="20"/>
        <v>22</v>
      </c>
      <c r="B122" s="136" t="s">
        <v>2554</v>
      </c>
      <c r="C122" s="125" t="s">
        <v>136</v>
      </c>
      <c r="D122" s="137">
        <v>44508.0</v>
      </c>
      <c r="E122" s="109" t="str">
        <f t="shared" si="24"/>
        <v>3tahun7bulan</v>
      </c>
      <c r="F122" s="125" t="s">
        <v>2555</v>
      </c>
      <c r="G122" s="125" t="s">
        <v>2556</v>
      </c>
      <c r="H122" s="109">
        <v>1.0</v>
      </c>
      <c r="I122" s="109">
        <v>1.0</v>
      </c>
      <c r="J122" s="109">
        <v>1.0</v>
      </c>
      <c r="K122" s="109">
        <v>1.0</v>
      </c>
      <c r="L122" s="109">
        <v>1.0</v>
      </c>
      <c r="M122" s="109">
        <v>1.0</v>
      </c>
      <c r="N122" s="109">
        <v>1.0</v>
      </c>
      <c r="O122" s="109">
        <v>1.0</v>
      </c>
      <c r="P122" s="109">
        <v>1.0</v>
      </c>
      <c r="Q122" s="109">
        <v>1.0</v>
      </c>
      <c r="R122" s="109">
        <v>1.0</v>
      </c>
      <c r="S122" s="109">
        <v>1.0</v>
      </c>
      <c r="T122" s="86">
        <f t="shared" si="19"/>
        <v>12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125">
        <f t="shared" si="20"/>
        <v>23</v>
      </c>
      <c r="B123" s="125" t="s">
        <v>2557</v>
      </c>
      <c r="C123" s="125" t="s">
        <v>136</v>
      </c>
      <c r="D123" s="137">
        <v>44525.0</v>
      </c>
      <c r="E123" s="109" t="str">
        <f t="shared" si="24"/>
        <v>3tahun6bulan</v>
      </c>
      <c r="F123" s="125" t="s">
        <v>2558</v>
      </c>
      <c r="G123" s="125" t="s">
        <v>2559</v>
      </c>
      <c r="H123" s="109">
        <v>0.0</v>
      </c>
      <c r="I123" s="109">
        <v>0.0</v>
      </c>
      <c r="J123" s="109">
        <v>0.0</v>
      </c>
      <c r="K123" s="109">
        <v>0.0</v>
      </c>
      <c r="L123" s="109">
        <v>0.0</v>
      </c>
      <c r="M123" s="109">
        <v>0.0</v>
      </c>
      <c r="N123" s="109">
        <v>0.0</v>
      </c>
      <c r="O123" s="109">
        <v>0.0</v>
      </c>
      <c r="P123" s="109">
        <v>0.0</v>
      </c>
      <c r="Q123" s="109">
        <v>0.0</v>
      </c>
      <c r="R123" s="109">
        <v>1.0</v>
      </c>
      <c r="S123" s="109">
        <v>0.0</v>
      </c>
      <c r="T123" s="86">
        <f t="shared" si="19"/>
        <v>1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125">
        <f t="shared" si="20"/>
        <v>24</v>
      </c>
      <c r="B124" s="148" t="s">
        <v>2560</v>
      </c>
      <c r="C124" s="147" t="s">
        <v>144</v>
      </c>
      <c r="D124" s="149">
        <v>44749.0</v>
      </c>
      <c r="E124" s="150" t="str">
        <f t="shared" si="24"/>
        <v>2tahun11bulan</v>
      </c>
      <c r="F124" s="147" t="s">
        <v>2561</v>
      </c>
      <c r="G124" s="147" t="s">
        <v>2562</v>
      </c>
      <c r="H124" s="150">
        <v>0.0</v>
      </c>
      <c r="I124" s="150">
        <v>0.0</v>
      </c>
      <c r="J124" s="150">
        <v>0.0</v>
      </c>
      <c r="K124" s="150">
        <v>0.0</v>
      </c>
      <c r="L124" s="150">
        <v>0.0</v>
      </c>
      <c r="M124" s="150">
        <v>0.0</v>
      </c>
      <c r="N124" s="150">
        <v>0.0</v>
      </c>
      <c r="O124" s="150">
        <v>0.0</v>
      </c>
      <c r="P124" s="150">
        <v>0.0</v>
      </c>
      <c r="Q124" s="150">
        <v>0.0</v>
      </c>
      <c r="R124" s="150">
        <v>0.0</v>
      </c>
      <c r="S124" s="150">
        <v>0.0</v>
      </c>
      <c r="T124" s="151">
        <f t="shared" si="19"/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125">
        <f t="shared" si="20"/>
        <v>25</v>
      </c>
      <c r="B125" s="136" t="s">
        <v>2563</v>
      </c>
      <c r="C125" s="125" t="s">
        <v>144</v>
      </c>
      <c r="D125" s="137">
        <v>44758.0</v>
      </c>
      <c r="E125" s="150" t="str">
        <f t="shared" si="24"/>
        <v>2tahun10bulan</v>
      </c>
      <c r="F125" s="125" t="s">
        <v>2564</v>
      </c>
      <c r="G125" s="125" t="s">
        <v>2565</v>
      </c>
      <c r="H125" s="109">
        <v>0.0</v>
      </c>
      <c r="I125" s="109">
        <v>0.0</v>
      </c>
      <c r="J125" s="109">
        <v>0.0</v>
      </c>
      <c r="K125" s="109">
        <v>0.0</v>
      </c>
      <c r="L125" s="109">
        <v>0.0</v>
      </c>
      <c r="M125" s="109">
        <v>0.0</v>
      </c>
      <c r="N125" s="109">
        <v>1.0</v>
      </c>
      <c r="O125" s="109">
        <v>1.0</v>
      </c>
      <c r="P125" s="109">
        <v>1.0</v>
      </c>
      <c r="Q125" s="109">
        <v>1.0</v>
      </c>
      <c r="R125" s="109">
        <v>0.0</v>
      </c>
      <c r="S125" s="109">
        <v>0.0</v>
      </c>
      <c r="T125" s="86">
        <f t="shared" si="19"/>
        <v>4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125">
        <f t="shared" si="20"/>
        <v>26</v>
      </c>
      <c r="B126" s="136" t="s">
        <v>2566</v>
      </c>
      <c r="C126" s="125" t="s">
        <v>144</v>
      </c>
      <c r="D126" s="137">
        <v>44836.0</v>
      </c>
      <c r="E126" s="150" t="str">
        <f t="shared" si="24"/>
        <v>2tahun8bulan</v>
      </c>
      <c r="F126" s="125" t="s">
        <v>2567</v>
      </c>
      <c r="G126" s="125" t="s">
        <v>2568</v>
      </c>
      <c r="H126" s="109">
        <v>1.0</v>
      </c>
      <c r="I126" s="109">
        <v>1.0</v>
      </c>
      <c r="J126" s="109">
        <v>1.0</v>
      </c>
      <c r="K126" s="109">
        <v>1.0</v>
      </c>
      <c r="L126" s="109">
        <v>1.0</v>
      </c>
      <c r="M126" s="109">
        <v>1.0</v>
      </c>
      <c r="N126" s="109">
        <v>1.0</v>
      </c>
      <c r="O126" s="109">
        <v>1.0</v>
      </c>
      <c r="P126" s="109">
        <v>1.0</v>
      </c>
      <c r="Q126" s="109">
        <v>1.0</v>
      </c>
      <c r="R126" s="109">
        <v>1.0</v>
      </c>
      <c r="S126" s="109">
        <v>1.0</v>
      </c>
      <c r="T126" s="86">
        <f t="shared" si="19"/>
        <v>12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153"/>
      <c r="B127" s="154" t="s">
        <v>35</v>
      </c>
      <c r="C127" s="26"/>
      <c r="D127" s="26"/>
      <c r="E127" s="26"/>
      <c r="F127" s="26"/>
      <c r="G127" s="7"/>
      <c r="H127" s="155">
        <f t="shared" ref="H127:T127" si="25">SUM(H58:H78)</f>
        <v>13</v>
      </c>
      <c r="I127" s="155">
        <f t="shared" si="25"/>
        <v>14</v>
      </c>
      <c r="J127" s="155">
        <f t="shared" si="25"/>
        <v>17</v>
      </c>
      <c r="K127" s="155">
        <f t="shared" si="25"/>
        <v>22</v>
      </c>
      <c r="L127" s="155">
        <f t="shared" si="25"/>
        <v>23</v>
      </c>
      <c r="M127" s="155">
        <f t="shared" si="25"/>
        <v>24</v>
      </c>
      <c r="N127" s="155">
        <f t="shared" si="25"/>
        <v>27</v>
      </c>
      <c r="O127" s="155">
        <f t="shared" si="25"/>
        <v>30</v>
      </c>
      <c r="P127" s="155">
        <f t="shared" si="25"/>
        <v>33</v>
      </c>
      <c r="Q127" s="155">
        <f t="shared" si="25"/>
        <v>30</v>
      </c>
      <c r="R127" s="155">
        <f t="shared" si="25"/>
        <v>37</v>
      </c>
      <c r="S127" s="155">
        <f t="shared" si="25"/>
        <v>32</v>
      </c>
      <c r="T127" s="112">
        <f t="shared" si="25"/>
        <v>152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116"/>
      <c r="B128" s="116"/>
      <c r="C128" s="116"/>
      <c r="D128" s="145"/>
      <c r="E128" s="146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50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116"/>
      <c r="B129" s="116"/>
      <c r="C129" s="116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50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116" t="s">
        <v>2569</v>
      </c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50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360" t="s">
        <v>2</v>
      </c>
      <c r="B131" s="360" t="s">
        <v>2570</v>
      </c>
      <c r="C131" s="360" t="s">
        <v>130</v>
      </c>
      <c r="D131" s="360" t="s">
        <v>98</v>
      </c>
      <c r="E131" s="361" t="s">
        <v>131</v>
      </c>
      <c r="F131" s="362" t="s">
        <v>132</v>
      </c>
      <c r="G131" s="7"/>
      <c r="H131" s="362" t="s">
        <v>212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7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12"/>
      <c r="B132" s="12"/>
      <c r="C132" s="12"/>
      <c r="D132" s="12"/>
      <c r="E132" s="12"/>
      <c r="F132" s="363" t="s">
        <v>67</v>
      </c>
      <c r="G132" s="363" t="s">
        <v>134</v>
      </c>
      <c r="H132" s="363" t="s">
        <v>103</v>
      </c>
      <c r="I132" s="363" t="s">
        <v>104</v>
      </c>
      <c r="J132" s="363" t="s">
        <v>105</v>
      </c>
      <c r="K132" s="363" t="s">
        <v>106</v>
      </c>
      <c r="L132" s="363" t="s">
        <v>84</v>
      </c>
      <c r="M132" s="363" t="s">
        <v>107</v>
      </c>
      <c r="N132" s="363" t="s">
        <v>108</v>
      </c>
      <c r="O132" s="363" t="s">
        <v>109</v>
      </c>
      <c r="P132" s="363" t="s">
        <v>110</v>
      </c>
      <c r="Q132" s="363" t="s">
        <v>111</v>
      </c>
      <c r="R132" s="363" t="s">
        <v>112</v>
      </c>
      <c r="S132" s="363" t="s">
        <v>113</v>
      </c>
      <c r="T132" s="364" t="s">
        <v>35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133">
        <v>1.0</v>
      </c>
      <c r="B133" s="133">
        <v>2.0</v>
      </c>
      <c r="C133" s="133">
        <v>3.0</v>
      </c>
      <c r="D133" s="133">
        <v>4.0</v>
      </c>
      <c r="E133" s="133"/>
      <c r="F133" s="133">
        <v>5.0</v>
      </c>
      <c r="G133" s="133">
        <v>6.0</v>
      </c>
      <c r="H133" s="133">
        <v>7.0</v>
      </c>
      <c r="I133" s="133">
        <v>8.0</v>
      </c>
      <c r="J133" s="133">
        <v>9.0</v>
      </c>
      <c r="K133" s="133">
        <v>10.0</v>
      </c>
      <c r="L133" s="133">
        <v>11.0</v>
      </c>
      <c r="M133" s="133">
        <v>12.0</v>
      </c>
      <c r="N133" s="133">
        <v>13.0</v>
      </c>
      <c r="O133" s="133">
        <v>14.0</v>
      </c>
      <c r="P133" s="133">
        <v>15.0</v>
      </c>
      <c r="Q133" s="133">
        <v>16.0</v>
      </c>
      <c r="R133" s="133">
        <v>17.0</v>
      </c>
      <c r="S133" s="133">
        <v>18.0</v>
      </c>
      <c r="T133" s="11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125">
        <v>1.0</v>
      </c>
      <c r="B134" s="158" t="s">
        <v>2571</v>
      </c>
      <c r="C134" s="158" t="s">
        <v>144</v>
      </c>
      <c r="D134" s="365">
        <v>40575.0</v>
      </c>
      <c r="E134" s="109" t="str">
        <f t="shared" ref="E134:E146" si="26">DATEDIF(D134,DATE(YEAR(TODAY())-1,12,31),"y") &amp; "tahun" &amp; DATEDIF(D134, today(), "ym") &amp; "bulan"</f>
        <v>14tahun4bulan</v>
      </c>
      <c r="F134" s="158" t="s">
        <v>2572</v>
      </c>
      <c r="G134" s="159" t="s">
        <v>2573</v>
      </c>
      <c r="H134" s="160">
        <v>0.0</v>
      </c>
      <c r="I134" s="160">
        <v>0.0</v>
      </c>
      <c r="J134" s="160">
        <v>0.0</v>
      </c>
      <c r="K134" s="160">
        <v>0.0</v>
      </c>
      <c r="L134" s="160">
        <v>0.0</v>
      </c>
      <c r="M134" s="160">
        <v>0.0</v>
      </c>
      <c r="N134" s="160">
        <v>0.0</v>
      </c>
      <c r="O134" s="160">
        <v>0.0</v>
      </c>
      <c r="P134" s="160">
        <v>0.0</v>
      </c>
      <c r="Q134" s="160">
        <v>0.0</v>
      </c>
      <c r="R134" s="160">
        <v>0.0</v>
      </c>
      <c r="S134" s="160">
        <v>0.0</v>
      </c>
      <c r="T134" s="86">
        <f t="shared" ref="T134:T203" si="27">SUM(H134:S134)</f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125">
        <f t="shared" ref="A135:A203" si="28">A134+1</f>
        <v>2</v>
      </c>
      <c r="B135" s="163" t="s">
        <v>2574</v>
      </c>
      <c r="C135" s="161" t="s">
        <v>136</v>
      </c>
      <c r="D135" s="366">
        <v>40786.0</v>
      </c>
      <c r="E135" s="109" t="str">
        <f t="shared" si="26"/>
        <v>14tahun9bulan</v>
      </c>
      <c r="F135" s="161" t="s">
        <v>2455</v>
      </c>
      <c r="G135" s="161" t="s">
        <v>2456</v>
      </c>
      <c r="H135" s="160">
        <v>0.0</v>
      </c>
      <c r="I135" s="160">
        <v>0.0</v>
      </c>
      <c r="J135" s="160">
        <v>0.0</v>
      </c>
      <c r="K135" s="160">
        <v>0.0</v>
      </c>
      <c r="L135" s="160">
        <v>0.0</v>
      </c>
      <c r="M135" s="160">
        <v>0.0</v>
      </c>
      <c r="N135" s="160">
        <v>0.0</v>
      </c>
      <c r="O135" s="160">
        <v>0.0</v>
      </c>
      <c r="P135" s="160">
        <v>0.0</v>
      </c>
      <c r="Q135" s="160">
        <v>0.0</v>
      </c>
      <c r="R135" s="160">
        <v>0.0</v>
      </c>
      <c r="S135" s="160">
        <v>0.0</v>
      </c>
      <c r="T135" s="86">
        <f t="shared" si="27"/>
        <v>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125">
        <f t="shared" si="28"/>
        <v>3</v>
      </c>
      <c r="B136" s="163" t="s">
        <v>2575</v>
      </c>
      <c r="C136" s="161" t="s">
        <v>136</v>
      </c>
      <c r="D136" s="366">
        <v>40845.0</v>
      </c>
      <c r="E136" s="109" t="str">
        <f t="shared" si="26"/>
        <v>14tahun7bulan</v>
      </c>
      <c r="F136" s="161" t="s">
        <v>2576</v>
      </c>
      <c r="G136" s="161" t="s">
        <v>2577</v>
      </c>
      <c r="H136" s="160">
        <v>0.0</v>
      </c>
      <c r="I136" s="160">
        <v>0.0</v>
      </c>
      <c r="J136" s="160">
        <v>0.0</v>
      </c>
      <c r="K136" s="160">
        <v>0.0</v>
      </c>
      <c r="L136" s="160">
        <v>0.0</v>
      </c>
      <c r="M136" s="160">
        <v>0.0</v>
      </c>
      <c r="N136" s="160">
        <v>0.0</v>
      </c>
      <c r="O136" s="160">
        <v>0.0</v>
      </c>
      <c r="P136" s="160">
        <v>0.0</v>
      </c>
      <c r="Q136" s="160">
        <v>0.0</v>
      </c>
      <c r="R136" s="160">
        <v>0.0</v>
      </c>
      <c r="S136" s="160">
        <v>0.0</v>
      </c>
      <c r="T136" s="86">
        <f t="shared" si="27"/>
        <v>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125">
        <f t="shared" si="28"/>
        <v>4</v>
      </c>
      <c r="B137" s="163" t="s">
        <v>2578</v>
      </c>
      <c r="C137" s="161" t="s">
        <v>144</v>
      </c>
      <c r="D137" s="366">
        <v>40852.0</v>
      </c>
      <c r="E137" s="109" t="str">
        <f t="shared" si="26"/>
        <v>14tahun7bulan</v>
      </c>
      <c r="F137" s="161" t="s">
        <v>2579</v>
      </c>
      <c r="G137" s="161" t="s">
        <v>2580</v>
      </c>
      <c r="H137" s="160">
        <v>0.0</v>
      </c>
      <c r="I137" s="160">
        <v>0.0</v>
      </c>
      <c r="J137" s="160">
        <v>0.0</v>
      </c>
      <c r="K137" s="160">
        <v>0.0</v>
      </c>
      <c r="L137" s="160">
        <v>0.0</v>
      </c>
      <c r="M137" s="160">
        <v>0.0</v>
      </c>
      <c r="N137" s="160">
        <v>0.0</v>
      </c>
      <c r="O137" s="160">
        <v>0.0</v>
      </c>
      <c r="P137" s="160">
        <v>0.0</v>
      </c>
      <c r="Q137" s="160">
        <v>0.0</v>
      </c>
      <c r="R137" s="160">
        <v>0.0</v>
      </c>
      <c r="S137" s="160">
        <v>0.0</v>
      </c>
      <c r="T137" s="86">
        <f t="shared" si="27"/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125">
        <f t="shared" si="28"/>
        <v>5</v>
      </c>
      <c r="B138" s="163" t="s">
        <v>2581</v>
      </c>
      <c r="C138" s="161" t="s">
        <v>136</v>
      </c>
      <c r="D138" s="366">
        <v>40944.0</v>
      </c>
      <c r="E138" s="109" t="str">
        <f t="shared" si="26"/>
        <v>13tahun4bulan</v>
      </c>
      <c r="F138" s="161" t="s">
        <v>2582</v>
      </c>
      <c r="G138" s="161" t="s">
        <v>2546</v>
      </c>
      <c r="H138" s="160">
        <v>0.0</v>
      </c>
      <c r="I138" s="160">
        <v>0.0</v>
      </c>
      <c r="J138" s="160">
        <v>0.0</v>
      </c>
      <c r="K138" s="160">
        <v>0.0</v>
      </c>
      <c r="L138" s="160">
        <v>0.0</v>
      </c>
      <c r="M138" s="160">
        <v>0.0</v>
      </c>
      <c r="N138" s="160">
        <v>0.0</v>
      </c>
      <c r="O138" s="160">
        <v>0.0</v>
      </c>
      <c r="P138" s="160">
        <v>0.0</v>
      </c>
      <c r="Q138" s="160">
        <v>0.0</v>
      </c>
      <c r="R138" s="160">
        <v>0.0</v>
      </c>
      <c r="S138" s="160">
        <v>0.0</v>
      </c>
      <c r="T138" s="86">
        <f t="shared" si="27"/>
        <v>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125">
        <f t="shared" si="28"/>
        <v>6</v>
      </c>
      <c r="B139" s="163" t="s">
        <v>2583</v>
      </c>
      <c r="C139" s="161" t="s">
        <v>136</v>
      </c>
      <c r="D139" s="366">
        <v>40949.0</v>
      </c>
      <c r="E139" s="109" t="str">
        <f t="shared" si="26"/>
        <v>13tahun4bulan</v>
      </c>
      <c r="F139" s="161" t="s">
        <v>2584</v>
      </c>
      <c r="G139" s="161" t="s">
        <v>2585</v>
      </c>
      <c r="H139" s="160">
        <v>0.0</v>
      </c>
      <c r="I139" s="160">
        <v>0.0</v>
      </c>
      <c r="J139" s="160">
        <v>0.0</v>
      </c>
      <c r="K139" s="160">
        <v>0.0</v>
      </c>
      <c r="L139" s="160">
        <v>0.0</v>
      </c>
      <c r="M139" s="160">
        <v>0.0</v>
      </c>
      <c r="N139" s="160">
        <v>0.0</v>
      </c>
      <c r="O139" s="160">
        <v>0.0</v>
      </c>
      <c r="P139" s="160">
        <v>0.0</v>
      </c>
      <c r="Q139" s="160">
        <v>0.0</v>
      </c>
      <c r="R139" s="160">
        <v>0.0</v>
      </c>
      <c r="S139" s="160">
        <v>0.0</v>
      </c>
      <c r="T139" s="86">
        <f t="shared" si="27"/>
        <v>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125">
        <f t="shared" si="28"/>
        <v>7</v>
      </c>
      <c r="B140" s="163" t="s">
        <v>2586</v>
      </c>
      <c r="C140" s="161" t="s">
        <v>136</v>
      </c>
      <c r="D140" s="366">
        <v>41040.0</v>
      </c>
      <c r="E140" s="109" t="str">
        <f t="shared" si="26"/>
        <v>13tahun0bulan</v>
      </c>
      <c r="F140" s="161" t="s">
        <v>2526</v>
      </c>
      <c r="G140" s="161" t="s">
        <v>2527</v>
      </c>
      <c r="H140" s="160">
        <v>0.0</v>
      </c>
      <c r="I140" s="160">
        <v>0.0</v>
      </c>
      <c r="J140" s="160">
        <v>0.0</v>
      </c>
      <c r="K140" s="160">
        <v>0.0</v>
      </c>
      <c r="L140" s="160">
        <v>0.0</v>
      </c>
      <c r="M140" s="160">
        <v>0.0</v>
      </c>
      <c r="N140" s="160">
        <v>0.0</v>
      </c>
      <c r="O140" s="160">
        <v>0.0</v>
      </c>
      <c r="P140" s="160">
        <v>0.0</v>
      </c>
      <c r="Q140" s="160">
        <v>0.0</v>
      </c>
      <c r="R140" s="160">
        <v>0.0</v>
      </c>
      <c r="S140" s="160">
        <v>0.0</v>
      </c>
      <c r="T140" s="86">
        <f t="shared" si="27"/>
        <v>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125">
        <f t="shared" si="28"/>
        <v>8</v>
      </c>
      <c r="B141" s="163" t="s">
        <v>2587</v>
      </c>
      <c r="C141" s="161" t="s">
        <v>136</v>
      </c>
      <c r="D141" s="366">
        <v>41054.0</v>
      </c>
      <c r="E141" s="109" t="str">
        <f t="shared" si="26"/>
        <v>13tahun0bulan</v>
      </c>
      <c r="F141" s="161" t="s">
        <v>2588</v>
      </c>
      <c r="G141" s="161" t="s">
        <v>2453</v>
      </c>
      <c r="H141" s="160">
        <v>0.0</v>
      </c>
      <c r="I141" s="160">
        <v>0.0</v>
      </c>
      <c r="J141" s="160">
        <v>0.0</v>
      </c>
      <c r="K141" s="160">
        <v>0.0</v>
      </c>
      <c r="L141" s="160">
        <v>0.0</v>
      </c>
      <c r="M141" s="160">
        <v>0.0</v>
      </c>
      <c r="N141" s="160">
        <v>0.0</v>
      </c>
      <c r="O141" s="160">
        <v>0.0</v>
      </c>
      <c r="P141" s="160">
        <v>0.0</v>
      </c>
      <c r="Q141" s="160">
        <v>0.0</v>
      </c>
      <c r="R141" s="160">
        <v>0.0</v>
      </c>
      <c r="S141" s="160">
        <v>0.0</v>
      </c>
      <c r="T141" s="86">
        <f t="shared" si="27"/>
        <v>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125">
        <f t="shared" si="28"/>
        <v>9</v>
      </c>
      <c r="B142" s="163" t="s">
        <v>2589</v>
      </c>
      <c r="C142" s="161" t="s">
        <v>136</v>
      </c>
      <c r="D142" s="366">
        <v>41106.0</v>
      </c>
      <c r="E142" s="109" t="str">
        <f t="shared" si="26"/>
        <v>13tahun10bulan</v>
      </c>
      <c r="F142" s="161" t="s">
        <v>869</v>
      </c>
      <c r="G142" s="161" t="s">
        <v>2590</v>
      </c>
      <c r="H142" s="160">
        <v>0.0</v>
      </c>
      <c r="I142" s="160">
        <v>0.0</v>
      </c>
      <c r="J142" s="160">
        <v>0.0</v>
      </c>
      <c r="K142" s="160">
        <v>0.0</v>
      </c>
      <c r="L142" s="160">
        <v>0.0</v>
      </c>
      <c r="M142" s="160">
        <v>0.0</v>
      </c>
      <c r="N142" s="160">
        <v>0.0</v>
      </c>
      <c r="O142" s="160">
        <v>0.0</v>
      </c>
      <c r="P142" s="160">
        <v>0.0</v>
      </c>
      <c r="Q142" s="160">
        <v>0.0</v>
      </c>
      <c r="R142" s="160">
        <v>0.0</v>
      </c>
      <c r="S142" s="160">
        <v>0.0</v>
      </c>
      <c r="T142" s="86">
        <f t="shared" si="27"/>
        <v>0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A143" s="125">
        <f t="shared" si="28"/>
        <v>10</v>
      </c>
      <c r="B143" s="163" t="s">
        <v>2591</v>
      </c>
      <c r="C143" s="161" t="s">
        <v>144</v>
      </c>
      <c r="D143" s="164">
        <v>41113.0</v>
      </c>
      <c r="E143" s="109" t="str">
        <f t="shared" si="26"/>
        <v>13tahun10bulan</v>
      </c>
      <c r="F143" s="161" t="s">
        <v>2592</v>
      </c>
      <c r="G143" s="161" t="s">
        <v>2593</v>
      </c>
      <c r="H143" s="160">
        <v>0.0</v>
      </c>
      <c r="I143" s="160">
        <v>0.0</v>
      </c>
      <c r="J143" s="160">
        <v>0.0</v>
      </c>
      <c r="K143" s="160">
        <v>0.0</v>
      </c>
      <c r="L143" s="160">
        <v>0.0</v>
      </c>
      <c r="M143" s="160">
        <v>0.0</v>
      </c>
      <c r="N143" s="160">
        <v>0.0</v>
      </c>
      <c r="O143" s="160">
        <v>0.0</v>
      </c>
      <c r="P143" s="160">
        <v>0.0</v>
      </c>
      <c r="Q143" s="160">
        <v>0.0</v>
      </c>
      <c r="R143" s="160">
        <v>0.0</v>
      </c>
      <c r="S143" s="160">
        <v>0.0</v>
      </c>
      <c r="T143" s="86">
        <f t="shared" si="27"/>
        <v>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125">
        <f t="shared" si="28"/>
        <v>11</v>
      </c>
      <c r="B144" s="163"/>
      <c r="C144" s="161" t="s">
        <v>144</v>
      </c>
      <c r="D144" s="164"/>
      <c r="E144" s="109" t="str">
        <f t="shared" si="26"/>
        <v>126tahun5bulan</v>
      </c>
      <c r="F144" s="161" t="s">
        <v>2594</v>
      </c>
      <c r="G144" s="161" t="s">
        <v>1193</v>
      </c>
      <c r="H144" s="160">
        <v>0.0</v>
      </c>
      <c r="I144" s="160">
        <v>0.0</v>
      </c>
      <c r="J144" s="160">
        <v>0.0</v>
      </c>
      <c r="K144" s="160">
        <v>0.0</v>
      </c>
      <c r="L144" s="160">
        <v>0.0</v>
      </c>
      <c r="M144" s="160">
        <v>0.0</v>
      </c>
      <c r="N144" s="160">
        <v>0.0</v>
      </c>
      <c r="O144" s="160">
        <v>0.0</v>
      </c>
      <c r="P144" s="160">
        <v>0.0</v>
      </c>
      <c r="Q144" s="160">
        <v>0.0</v>
      </c>
      <c r="R144" s="160">
        <v>0.0</v>
      </c>
      <c r="S144" s="160">
        <v>0.0</v>
      </c>
      <c r="T144" s="86">
        <f t="shared" si="27"/>
        <v>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125">
        <f t="shared" si="28"/>
        <v>12</v>
      </c>
      <c r="B145" s="156"/>
      <c r="C145" s="156" t="s">
        <v>136</v>
      </c>
      <c r="D145" s="162"/>
      <c r="E145" s="109" t="str">
        <f t="shared" si="26"/>
        <v>126tahun5bulan</v>
      </c>
      <c r="F145" s="156" t="s">
        <v>2595</v>
      </c>
      <c r="G145" s="156" t="s">
        <v>2596</v>
      </c>
      <c r="H145" s="160">
        <v>0.0</v>
      </c>
      <c r="I145" s="160">
        <v>0.0</v>
      </c>
      <c r="J145" s="160">
        <v>0.0</v>
      </c>
      <c r="K145" s="160">
        <v>0.0</v>
      </c>
      <c r="L145" s="160">
        <v>0.0</v>
      </c>
      <c r="M145" s="160">
        <v>0.0</v>
      </c>
      <c r="N145" s="160">
        <v>0.0</v>
      </c>
      <c r="O145" s="160">
        <v>0.0</v>
      </c>
      <c r="P145" s="160">
        <v>0.0</v>
      </c>
      <c r="Q145" s="160">
        <v>0.0</v>
      </c>
      <c r="R145" s="160">
        <v>0.0</v>
      </c>
      <c r="S145" s="160">
        <v>0.0</v>
      </c>
      <c r="T145" s="86">
        <f t="shared" si="27"/>
        <v>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125">
        <f t="shared" si="28"/>
        <v>13</v>
      </c>
      <c r="B146" s="156"/>
      <c r="C146" s="156" t="s">
        <v>136</v>
      </c>
      <c r="D146" s="162"/>
      <c r="E146" s="109" t="str">
        <f t="shared" si="26"/>
        <v>126tahun5bulan</v>
      </c>
      <c r="F146" s="156" t="s">
        <v>2597</v>
      </c>
      <c r="G146" s="156" t="s">
        <v>2598</v>
      </c>
      <c r="H146" s="160">
        <v>0.0</v>
      </c>
      <c r="I146" s="160">
        <v>0.0</v>
      </c>
      <c r="J146" s="160">
        <v>0.0</v>
      </c>
      <c r="K146" s="160">
        <v>0.0</v>
      </c>
      <c r="L146" s="160">
        <v>0.0</v>
      </c>
      <c r="M146" s="160">
        <v>0.0</v>
      </c>
      <c r="N146" s="160">
        <v>0.0</v>
      </c>
      <c r="O146" s="160">
        <v>0.0</v>
      </c>
      <c r="P146" s="160">
        <v>0.0</v>
      </c>
      <c r="Q146" s="160">
        <v>0.0</v>
      </c>
      <c r="R146" s="160">
        <v>0.0</v>
      </c>
      <c r="S146" s="160">
        <v>0.0</v>
      </c>
      <c r="T146" s="86">
        <f t="shared" si="27"/>
        <v>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125">
        <f t="shared" si="28"/>
        <v>14</v>
      </c>
      <c r="B147" s="156" t="s">
        <v>2599</v>
      </c>
      <c r="E147" s="109" t="str">
        <f>DATEDIF(D268,DATE(YEAR(TODAY())-1,12,31),"y") &amp; "tahun" &amp; DATEDIF(D268, today(), "ym") &amp; "bulan"</f>
        <v>12tahun5bulan</v>
      </c>
      <c r="F147" s="156" t="s">
        <v>2600</v>
      </c>
      <c r="G147" s="156" t="s">
        <v>2601</v>
      </c>
      <c r="H147" s="160">
        <v>0.0</v>
      </c>
      <c r="I147" s="160">
        <v>0.0</v>
      </c>
      <c r="J147" s="160">
        <v>0.0</v>
      </c>
      <c r="K147" s="160">
        <v>0.0</v>
      </c>
      <c r="L147" s="160">
        <v>0.0</v>
      </c>
      <c r="M147" s="160">
        <v>0.0</v>
      </c>
      <c r="N147" s="160">
        <v>0.0</v>
      </c>
      <c r="O147" s="160">
        <v>0.0</v>
      </c>
      <c r="P147" s="160">
        <v>0.0</v>
      </c>
      <c r="Q147" s="160">
        <v>0.0</v>
      </c>
      <c r="R147" s="160">
        <v>0.0</v>
      </c>
      <c r="S147" s="160">
        <v>0.0</v>
      </c>
      <c r="T147" s="86">
        <f t="shared" si="27"/>
        <v>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125">
        <f t="shared" si="28"/>
        <v>15</v>
      </c>
      <c r="B148" s="156" t="s">
        <v>2602</v>
      </c>
      <c r="C148" s="156" t="s">
        <v>136</v>
      </c>
      <c r="D148" s="162">
        <v>41337.0</v>
      </c>
      <c r="E148" s="109" t="str">
        <f t="shared" ref="E148:E203" si="29">DATEDIF(D148,DATE(YEAR(TODAY())-1,12,31),"y") &amp; "tahun" &amp; DATEDIF(D148, today(), "ym") &amp; "bulan"</f>
        <v>12tahun3bulan</v>
      </c>
      <c r="F148" s="156" t="s">
        <v>2603</v>
      </c>
      <c r="G148" s="156" t="s">
        <v>786</v>
      </c>
      <c r="H148" s="160">
        <v>0.0</v>
      </c>
      <c r="I148" s="160">
        <v>0.0</v>
      </c>
      <c r="J148" s="160">
        <v>0.0</v>
      </c>
      <c r="K148" s="160">
        <v>0.0</v>
      </c>
      <c r="L148" s="160">
        <v>0.0</v>
      </c>
      <c r="M148" s="160">
        <v>0.0</v>
      </c>
      <c r="N148" s="160">
        <v>0.0</v>
      </c>
      <c r="O148" s="160">
        <v>0.0</v>
      </c>
      <c r="P148" s="160">
        <v>0.0</v>
      </c>
      <c r="Q148" s="160">
        <v>0.0</v>
      </c>
      <c r="R148" s="160">
        <v>0.0</v>
      </c>
      <c r="S148" s="160">
        <v>0.0</v>
      </c>
      <c r="T148" s="86">
        <f t="shared" si="27"/>
        <v>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125">
        <f t="shared" si="28"/>
        <v>16</v>
      </c>
      <c r="B149" s="156" t="s">
        <v>2604</v>
      </c>
      <c r="C149" s="156" t="s">
        <v>144</v>
      </c>
      <c r="D149" s="162">
        <v>41411.0</v>
      </c>
      <c r="E149" s="109" t="str">
        <f t="shared" si="29"/>
        <v>12tahun0bulan</v>
      </c>
      <c r="F149" s="156" t="s">
        <v>2605</v>
      </c>
      <c r="G149" s="156" t="s">
        <v>2606</v>
      </c>
      <c r="H149" s="160">
        <v>0.0</v>
      </c>
      <c r="I149" s="160">
        <v>0.0</v>
      </c>
      <c r="J149" s="160">
        <v>0.0</v>
      </c>
      <c r="K149" s="160">
        <v>0.0</v>
      </c>
      <c r="L149" s="160">
        <v>0.0</v>
      </c>
      <c r="M149" s="160">
        <v>0.0</v>
      </c>
      <c r="N149" s="160">
        <v>0.0</v>
      </c>
      <c r="O149" s="160">
        <v>0.0</v>
      </c>
      <c r="P149" s="160">
        <v>0.0</v>
      </c>
      <c r="Q149" s="160">
        <v>0.0</v>
      </c>
      <c r="R149" s="160">
        <v>0.0</v>
      </c>
      <c r="S149" s="160">
        <v>0.0</v>
      </c>
      <c r="T149" s="86">
        <f t="shared" si="27"/>
        <v>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125">
        <f t="shared" si="28"/>
        <v>17</v>
      </c>
      <c r="B150" s="156" t="s">
        <v>2607</v>
      </c>
      <c r="C150" s="156" t="s">
        <v>136</v>
      </c>
      <c r="D150" s="162">
        <v>41425.0</v>
      </c>
      <c r="E150" s="109" t="str">
        <f t="shared" si="29"/>
        <v>12tahun0bulan</v>
      </c>
      <c r="F150" s="156" t="s">
        <v>1070</v>
      </c>
      <c r="G150" s="156" t="s">
        <v>622</v>
      </c>
      <c r="H150" s="160">
        <v>0.0</v>
      </c>
      <c r="I150" s="160">
        <v>0.0</v>
      </c>
      <c r="J150" s="160">
        <v>0.0</v>
      </c>
      <c r="K150" s="160">
        <v>0.0</v>
      </c>
      <c r="L150" s="160">
        <v>0.0</v>
      </c>
      <c r="M150" s="160">
        <v>0.0</v>
      </c>
      <c r="N150" s="160">
        <v>0.0</v>
      </c>
      <c r="O150" s="160">
        <v>0.0</v>
      </c>
      <c r="P150" s="160">
        <v>0.0</v>
      </c>
      <c r="Q150" s="160">
        <v>0.0</v>
      </c>
      <c r="R150" s="160">
        <v>0.0</v>
      </c>
      <c r="S150" s="160">
        <v>0.0</v>
      </c>
      <c r="T150" s="86">
        <f t="shared" si="27"/>
        <v>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125">
        <f t="shared" si="28"/>
        <v>18</v>
      </c>
      <c r="B151" s="156" t="s">
        <v>2608</v>
      </c>
      <c r="C151" s="156" t="s">
        <v>144</v>
      </c>
      <c r="D151" s="162">
        <v>41460.0</v>
      </c>
      <c r="E151" s="109" t="str">
        <f t="shared" si="29"/>
        <v>12tahun11bulan</v>
      </c>
      <c r="F151" s="156" t="s">
        <v>168</v>
      </c>
      <c r="G151" s="156" t="s">
        <v>2609</v>
      </c>
      <c r="H151" s="160">
        <v>0.0</v>
      </c>
      <c r="I151" s="160">
        <v>0.0</v>
      </c>
      <c r="J151" s="160">
        <v>0.0</v>
      </c>
      <c r="K151" s="160">
        <v>0.0</v>
      </c>
      <c r="L151" s="160">
        <v>0.0</v>
      </c>
      <c r="M151" s="160">
        <v>0.0</v>
      </c>
      <c r="N151" s="160">
        <v>0.0</v>
      </c>
      <c r="O151" s="160">
        <v>0.0</v>
      </c>
      <c r="P151" s="160">
        <v>0.0</v>
      </c>
      <c r="Q151" s="160">
        <v>0.0</v>
      </c>
      <c r="R151" s="160">
        <v>0.0</v>
      </c>
      <c r="S151" s="160">
        <v>0.0</v>
      </c>
      <c r="T151" s="86">
        <f t="shared" si="27"/>
        <v>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125">
        <f t="shared" si="28"/>
        <v>19</v>
      </c>
      <c r="B152" s="156" t="s">
        <v>2610</v>
      </c>
      <c r="C152" s="156" t="s">
        <v>136</v>
      </c>
      <c r="D152" s="162">
        <v>41487.0</v>
      </c>
      <c r="E152" s="109" t="str">
        <f t="shared" si="29"/>
        <v>12tahun10bulan</v>
      </c>
      <c r="F152" s="156" t="s">
        <v>2611</v>
      </c>
      <c r="G152" s="156" t="s">
        <v>2612</v>
      </c>
      <c r="H152" s="160">
        <v>0.0</v>
      </c>
      <c r="I152" s="160">
        <v>0.0</v>
      </c>
      <c r="J152" s="160">
        <v>0.0</v>
      </c>
      <c r="K152" s="160">
        <v>0.0</v>
      </c>
      <c r="L152" s="160">
        <v>0.0</v>
      </c>
      <c r="M152" s="160">
        <v>0.0</v>
      </c>
      <c r="N152" s="160">
        <v>0.0</v>
      </c>
      <c r="O152" s="160">
        <v>0.0</v>
      </c>
      <c r="P152" s="160">
        <v>0.0</v>
      </c>
      <c r="Q152" s="160">
        <v>0.0</v>
      </c>
      <c r="R152" s="160">
        <v>0.0</v>
      </c>
      <c r="S152" s="160">
        <v>0.0</v>
      </c>
      <c r="T152" s="86">
        <f t="shared" si="27"/>
        <v>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125">
        <f t="shared" si="28"/>
        <v>20</v>
      </c>
      <c r="B153" s="156" t="s">
        <v>2613</v>
      </c>
      <c r="C153" s="156" t="s">
        <v>136</v>
      </c>
      <c r="D153" s="162">
        <v>41529.0</v>
      </c>
      <c r="E153" s="109" t="str">
        <f t="shared" si="29"/>
        <v>12tahun8bulan</v>
      </c>
      <c r="F153" s="156" t="s">
        <v>2614</v>
      </c>
      <c r="G153" s="156" t="s">
        <v>751</v>
      </c>
      <c r="H153" s="160">
        <v>0.0</v>
      </c>
      <c r="I153" s="160">
        <v>0.0</v>
      </c>
      <c r="J153" s="160">
        <v>0.0</v>
      </c>
      <c r="K153" s="160">
        <v>0.0</v>
      </c>
      <c r="L153" s="160">
        <v>0.0</v>
      </c>
      <c r="M153" s="160">
        <v>0.0</v>
      </c>
      <c r="N153" s="160">
        <v>0.0</v>
      </c>
      <c r="O153" s="160">
        <v>0.0</v>
      </c>
      <c r="P153" s="160">
        <v>0.0</v>
      </c>
      <c r="Q153" s="160">
        <v>0.0</v>
      </c>
      <c r="R153" s="160">
        <v>0.0</v>
      </c>
      <c r="S153" s="160">
        <v>0.0</v>
      </c>
      <c r="T153" s="86">
        <f t="shared" si="27"/>
        <v>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125">
        <f t="shared" si="28"/>
        <v>21</v>
      </c>
      <c r="B154" s="156" t="s">
        <v>2615</v>
      </c>
      <c r="C154" s="156" t="s">
        <v>144</v>
      </c>
      <c r="D154" s="162">
        <v>41545.0</v>
      </c>
      <c r="E154" s="109" t="str">
        <f t="shared" si="29"/>
        <v>12tahun8bulan</v>
      </c>
      <c r="F154" s="156" t="s">
        <v>2616</v>
      </c>
      <c r="G154" s="156" t="s">
        <v>2617</v>
      </c>
      <c r="H154" s="160">
        <v>0.0</v>
      </c>
      <c r="I154" s="160">
        <v>0.0</v>
      </c>
      <c r="J154" s="160">
        <v>0.0</v>
      </c>
      <c r="K154" s="160">
        <v>0.0</v>
      </c>
      <c r="L154" s="160">
        <v>0.0</v>
      </c>
      <c r="M154" s="160">
        <v>0.0</v>
      </c>
      <c r="N154" s="160">
        <v>0.0</v>
      </c>
      <c r="O154" s="160">
        <v>0.0</v>
      </c>
      <c r="P154" s="160">
        <v>0.0</v>
      </c>
      <c r="Q154" s="160">
        <v>0.0</v>
      </c>
      <c r="R154" s="160">
        <v>0.0</v>
      </c>
      <c r="S154" s="160">
        <v>0.0</v>
      </c>
      <c r="T154" s="86">
        <f t="shared" si="27"/>
        <v>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125">
        <f t="shared" si="28"/>
        <v>22</v>
      </c>
      <c r="B155" s="156" t="s">
        <v>2618</v>
      </c>
      <c r="C155" s="156" t="s">
        <v>144</v>
      </c>
      <c r="D155" s="157">
        <v>41625.0</v>
      </c>
      <c r="E155" s="109" t="str">
        <f t="shared" si="29"/>
        <v>12tahun5bulan</v>
      </c>
      <c r="F155" s="156" t="s">
        <v>2619</v>
      </c>
      <c r="G155" s="156" t="s">
        <v>2620</v>
      </c>
      <c r="H155" s="160">
        <v>0.0</v>
      </c>
      <c r="I155" s="160">
        <v>0.0</v>
      </c>
      <c r="J155" s="160">
        <v>0.0</v>
      </c>
      <c r="K155" s="160">
        <v>0.0</v>
      </c>
      <c r="L155" s="160">
        <v>0.0</v>
      </c>
      <c r="M155" s="160">
        <v>0.0</v>
      </c>
      <c r="N155" s="160">
        <v>0.0</v>
      </c>
      <c r="O155" s="160">
        <v>0.0</v>
      </c>
      <c r="P155" s="160">
        <v>0.0</v>
      </c>
      <c r="Q155" s="160">
        <v>0.0</v>
      </c>
      <c r="R155" s="160">
        <v>0.0</v>
      </c>
      <c r="S155" s="160">
        <v>0.0</v>
      </c>
      <c r="T155" s="86">
        <f t="shared" si="27"/>
        <v>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125">
        <f t="shared" si="28"/>
        <v>23</v>
      </c>
      <c r="B156" s="156" t="s">
        <v>2621</v>
      </c>
      <c r="C156" s="156" t="s">
        <v>144</v>
      </c>
      <c r="D156" s="162">
        <v>41709.0</v>
      </c>
      <c r="E156" s="109" t="str">
        <f t="shared" si="29"/>
        <v>11tahun2bulan</v>
      </c>
      <c r="F156" s="156" t="s">
        <v>2476</v>
      </c>
      <c r="G156" s="156" t="s">
        <v>1699</v>
      </c>
      <c r="H156" s="160">
        <v>0.0</v>
      </c>
      <c r="I156" s="160">
        <v>0.0</v>
      </c>
      <c r="J156" s="160">
        <v>0.0</v>
      </c>
      <c r="K156" s="160">
        <v>0.0</v>
      </c>
      <c r="L156" s="160">
        <v>0.0</v>
      </c>
      <c r="M156" s="160">
        <v>0.0</v>
      </c>
      <c r="N156" s="160">
        <v>0.0</v>
      </c>
      <c r="O156" s="160">
        <v>0.0</v>
      </c>
      <c r="P156" s="160">
        <v>0.0</v>
      </c>
      <c r="Q156" s="160">
        <v>0.0</v>
      </c>
      <c r="R156" s="160">
        <v>0.0</v>
      </c>
      <c r="S156" s="160">
        <v>0.0</v>
      </c>
      <c r="T156" s="86">
        <f t="shared" si="27"/>
        <v>0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125">
        <f t="shared" si="28"/>
        <v>24</v>
      </c>
      <c r="B157" s="156" t="s">
        <v>2622</v>
      </c>
      <c r="C157" s="156" t="s">
        <v>144</v>
      </c>
      <c r="D157" s="162">
        <v>41805.0</v>
      </c>
      <c r="E157" s="109" t="str">
        <f t="shared" si="29"/>
        <v>11tahun11bulan</v>
      </c>
      <c r="F157" s="156" t="s">
        <v>2623</v>
      </c>
      <c r="G157" s="156" t="s">
        <v>2624</v>
      </c>
      <c r="H157" s="160">
        <v>0.0</v>
      </c>
      <c r="I157" s="160">
        <v>0.0</v>
      </c>
      <c r="J157" s="160">
        <v>0.0</v>
      </c>
      <c r="K157" s="160">
        <v>0.0</v>
      </c>
      <c r="L157" s="160">
        <v>0.0</v>
      </c>
      <c r="M157" s="160">
        <v>0.0</v>
      </c>
      <c r="N157" s="160">
        <v>0.0</v>
      </c>
      <c r="O157" s="160">
        <v>0.0</v>
      </c>
      <c r="P157" s="160">
        <v>0.0</v>
      </c>
      <c r="Q157" s="160">
        <v>0.0</v>
      </c>
      <c r="R157" s="160">
        <v>0.0</v>
      </c>
      <c r="S157" s="160">
        <v>0.0</v>
      </c>
      <c r="T157" s="86">
        <f t="shared" si="27"/>
        <v>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125">
        <f t="shared" si="28"/>
        <v>25</v>
      </c>
      <c r="B158" s="156" t="s">
        <v>2625</v>
      </c>
      <c r="C158" s="156" t="s">
        <v>136</v>
      </c>
      <c r="D158" s="162">
        <v>41808.0</v>
      </c>
      <c r="E158" s="109" t="str">
        <f t="shared" si="29"/>
        <v>11tahun11bulan</v>
      </c>
      <c r="F158" s="156" t="s">
        <v>2594</v>
      </c>
      <c r="G158" s="156" t="s">
        <v>1193</v>
      </c>
      <c r="H158" s="160">
        <v>0.0</v>
      </c>
      <c r="I158" s="160">
        <v>0.0</v>
      </c>
      <c r="J158" s="160">
        <v>0.0</v>
      </c>
      <c r="K158" s="160">
        <v>0.0</v>
      </c>
      <c r="L158" s="160">
        <v>0.0</v>
      </c>
      <c r="M158" s="160">
        <v>0.0</v>
      </c>
      <c r="N158" s="160">
        <v>0.0</v>
      </c>
      <c r="O158" s="160">
        <v>0.0</v>
      </c>
      <c r="P158" s="160">
        <v>0.0</v>
      </c>
      <c r="Q158" s="160">
        <v>0.0</v>
      </c>
      <c r="R158" s="160">
        <v>0.0</v>
      </c>
      <c r="S158" s="160">
        <v>0.0</v>
      </c>
      <c r="T158" s="86">
        <f t="shared" si="27"/>
        <v>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125">
        <f t="shared" si="28"/>
        <v>26</v>
      </c>
      <c r="B159" s="156" t="s">
        <v>2626</v>
      </c>
      <c r="C159" s="156" t="s">
        <v>136</v>
      </c>
      <c r="D159" s="157">
        <v>41986.0</v>
      </c>
      <c r="E159" s="109" t="str">
        <f t="shared" si="29"/>
        <v>11tahun5bulan</v>
      </c>
      <c r="F159" s="156" t="s">
        <v>2627</v>
      </c>
      <c r="G159" s="156" t="s">
        <v>2628</v>
      </c>
      <c r="H159" s="160">
        <v>0.0</v>
      </c>
      <c r="I159" s="160">
        <v>0.0</v>
      </c>
      <c r="J159" s="160">
        <v>0.0</v>
      </c>
      <c r="K159" s="160">
        <v>0.0</v>
      </c>
      <c r="L159" s="160">
        <v>0.0</v>
      </c>
      <c r="M159" s="160">
        <v>0.0</v>
      </c>
      <c r="N159" s="160">
        <v>0.0</v>
      </c>
      <c r="O159" s="160">
        <v>0.0</v>
      </c>
      <c r="P159" s="160">
        <v>0.0</v>
      </c>
      <c r="Q159" s="160">
        <v>0.0</v>
      </c>
      <c r="R159" s="160">
        <v>0.0</v>
      </c>
      <c r="S159" s="160">
        <v>0.0</v>
      </c>
      <c r="T159" s="86">
        <f t="shared" si="27"/>
        <v>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125">
        <f t="shared" si="28"/>
        <v>27</v>
      </c>
      <c r="B160" s="156" t="s">
        <v>2629</v>
      </c>
      <c r="C160" s="156" t="s">
        <v>136</v>
      </c>
      <c r="D160" s="157">
        <v>41998.0</v>
      </c>
      <c r="E160" s="109" t="str">
        <f t="shared" si="29"/>
        <v>11tahun5bulan</v>
      </c>
      <c r="F160" s="156" t="s">
        <v>2630</v>
      </c>
      <c r="G160" s="156" t="s">
        <v>1699</v>
      </c>
      <c r="H160" s="160">
        <v>0.0</v>
      </c>
      <c r="I160" s="160">
        <v>0.0</v>
      </c>
      <c r="J160" s="160">
        <v>0.0</v>
      </c>
      <c r="K160" s="160">
        <v>0.0</v>
      </c>
      <c r="L160" s="160">
        <v>0.0</v>
      </c>
      <c r="M160" s="160">
        <v>0.0</v>
      </c>
      <c r="N160" s="160">
        <v>0.0</v>
      </c>
      <c r="O160" s="160">
        <v>0.0</v>
      </c>
      <c r="P160" s="160">
        <v>0.0</v>
      </c>
      <c r="Q160" s="160">
        <v>0.0</v>
      </c>
      <c r="R160" s="160">
        <v>0.0</v>
      </c>
      <c r="S160" s="160">
        <v>0.0</v>
      </c>
      <c r="T160" s="86">
        <f t="shared" si="27"/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125">
        <f t="shared" si="28"/>
        <v>28</v>
      </c>
      <c r="B161" s="156" t="s">
        <v>2631</v>
      </c>
      <c r="C161" s="156" t="s">
        <v>136</v>
      </c>
      <c r="D161" s="157">
        <v>41999.0</v>
      </c>
      <c r="E161" s="109" t="str">
        <f t="shared" si="29"/>
        <v>11tahun5bulan</v>
      </c>
      <c r="F161" s="156" t="s">
        <v>2632</v>
      </c>
      <c r="G161" s="156" t="s">
        <v>477</v>
      </c>
      <c r="H161" s="160">
        <v>0.0</v>
      </c>
      <c r="I161" s="160">
        <v>0.0</v>
      </c>
      <c r="J161" s="160">
        <v>0.0</v>
      </c>
      <c r="K161" s="160">
        <v>0.0</v>
      </c>
      <c r="L161" s="160">
        <v>0.0</v>
      </c>
      <c r="M161" s="160">
        <v>0.0</v>
      </c>
      <c r="N161" s="160">
        <v>0.0</v>
      </c>
      <c r="O161" s="160">
        <v>0.0</v>
      </c>
      <c r="P161" s="160">
        <v>0.0</v>
      </c>
      <c r="Q161" s="160">
        <v>0.0</v>
      </c>
      <c r="R161" s="160">
        <v>0.0</v>
      </c>
      <c r="S161" s="160">
        <v>0.0</v>
      </c>
      <c r="T161" s="86">
        <f t="shared" si="27"/>
        <v>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125">
        <f t="shared" si="28"/>
        <v>29</v>
      </c>
      <c r="B162" s="156" t="s">
        <v>2633</v>
      </c>
      <c r="C162" s="156" t="s">
        <v>144</v>
      </c>
      <c r="D162" s="162">
        <v>42016.0</v>
      </c>
      <c r="E162" s="109" t="str">
        <f t="shared" si="29"/>
        <v>10tahun4bulan</v>
      </c>
      <c r="F162" s="156" t="s">
        <v>2597</v>
      </c>
      <c r="G162" s="156" t="s">
        <v>2598</v>
      </c>
      <c r="H162" s="160">
        <v>0.0</v>
      </c>
      <c r="I162" s="160">
        <v>0.0</v>
      </c>
      <c r="J162" s="160">
        <v>0.0</v>
      </c>
      <c r="K162" s="160">
        <v>0.0</v>
      </c>
      <c r="L162" s="160">
        <v>0.0</v>
      </c>
      <c r="M162" s="160">
        <v>0.0</v>
      </c>
      <c r="N162" s="160">
        <v>0.0</v>
      </c>
      <c r="O162" s="160">
        <v>0.0</v>
      </c>
      <c r="P162" s="160">
        <v>0.0</v>
      </c>
      <c r="Q162" s="160">
        <v>0.0</v>
      </c>
      <c r="R162" s="160">
        <v>0.0</v>
      </c>
      <c r="S162" s="160">
        <v>0.0</v>
      </c>
      <c r="T162" s="86">
        <f t="shared" si="27"/>
        <v>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125">
        <f t="shared" si="28"/>
        <v>30</v>
      </c>
      <c r="B163" s="156" t="s">
        <v>2634</v>
      </c>
      <c r="C163" s="156" t="s">
        <v>144</v>
      </c>
      <c r="D163" s="162">
        <v>42032.0</v>
      </c>
      <c r="E163" s="109" t="str">
        <f t="shared" si="29"/>
        <v>10tahun4bulan</v>
      </c>
      <c r="F163" s="156" t="s">
        <v>2635</v>
      </c>
      <c r="G163" s="156" t="s">
        <v>2636</v>
      </c>
      <c r="H163" s="160">
        <v>0.0</v>
      </c>
      <c r="I163" s="160">
        <v>0.0</v>
      </c>
      <c r="J163" s="160">
        <v>0.0</v>
      </c>
      <c r="K163" s="160">
        <v>0.0</v>
      </c>
      <c r="L163" s="160">
        <v>0.0</v>
      </c>
      <c r="M163" s="160">
        <v>0.0</v>
      </c>
      <c r="N163" s="160">
        <v>0.0</v>
      </c>
      <c r="O163" s="160">
        <v>0.0</v>
      </c>
      <c r="P163" s="160">
        <v>0.0</v>
      </c>
      <c r="Q163" s="160">
        <v>0.0</v>
      </c>
      <c r="R163" s="160">
        <v>0.0</v>
      </c>
      <c r="S163" s="160">
        <v>0.0</v>
      </c>
      <c r="T163" s="86">
        <f t="shared" si="27"/>
        <v>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125">
        <f t="shared" si="28"/>
        <v>31</v>
      </c>
      <c r="B164" s="156" t="s">
        <v>2637</v>
      </c>
      <c r="C164" s="156" t="s">
        <v>144</v>
      </c>
      <c r="D164" s="162">
        <v>42093.0</v>
      </c>
      <c r="E164" s="109" t="str">
        <f t="shared" si="29"/>
        <v>10tahun2bulan</v>
      </c>
      <c r="F164" s="156" t="s">
        <v>2638</v>
      </c>
      <c r="G164" s="156" t="s">
        <v>2119</v>
      </c>
      <c r="H164" s="160">
        <v>0.0</v>
      </c>
      <c r="I164" s="160">
        <v>0.0</v>
      </c>
      <c r="J164" s="160">
        <v>0.0</v>
      </c>
      <c r="K164" s="160">
        <v>0.0</v>
      </c>
      <c r="L164" s="160">
        <v>0.0</v>
      </c>
      <c r="M164" s="160">
        <v>0.0</v>
      </c>
      <c r="N164" s="160">
        <v>0.0</v>
      </c>
      <c r="O164" s="160">
        <v>0.0</v>
      </c>
      <c r="P164" s="160">
        <v>0.0</v>
      </c>
      <c r="Q164" s="160">
        <v>0.0</v>
      </c>
      <c r="R164" s="160">
        <v>0.0</v>
      </c>
      <c r="S164" s="160">
        <v>0.0</v>
      </c>
      <c r="T164" s="86">
        <f t="shared" si="27"/>
        <v>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125">
        <f t="shared" si="28"/>
        <v>32</v>
      </c>
      <c r="B165" s="156" t="s">
        <v>2639</v>
      </c>
      <c r="C165" s="156" t="s">
        <v>144</v>
      </c>
      <c r="D165" s="162">
        <v>42133.0</v>
      </c>
      <c r="E165" s="109" t="str">
        <f t="shared" si="29"/>
        <v>10tahun1bulan</v>
      </c>
      <c r="F165" s="156" t="s">
        <v>2619</v>
      </c>
      <c r="G165" s="156" t="s">
        <v>2620</v>
      </c>
      <c r="H165" s="160">
        <v>0.0</v>
      </c>
      <c r="I165" s="160">
        <v>0.0</v>
      </c>
      <c r="J165" s="160">
        <v>0.0</v>
      </c>
      <c r="K165" s="160">
        <v>0.0</v>
      </c>
      <c r="L165" s="160">
        <v>0.0</v>
      </c>
      <c r="M165" s="160">
        <v>0.0</v>
      </c>
      <c r="N165" s="160">
        <v>0.0</v>
      </c>
      <c r="O165" s="160">
        <v>0.0</v>
      </c>
      <c r="P165" s="160">
        <v>0.0</v>
      </c>
      <c r="Q165" s="160">
        <v>0.0</v>
      </c>
      <c r="R165" s="160">
        <v>0.0</v>
      </c>
      <c r="S165" s="160">
        <v>0.0</v>
      </c>
      <c r="T165" s="86">
        <f t="shared" si="27"/>
        <v>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125">
        <f t="shared" si="28"/>
        <v>33</v>
      </c>
      <c r="B166" s="156" t="s">
        <v>2640</v>
      </c>
      <c r="C166" s="156" t="s">
        <v>144</v>
      </c>
      <c r="D166" s="162">
        <v>42142.0</v>
      </c>
      <c r="E166" s="109" t="str">
        <f t="shared" si="29"/>
        <v>10tahun0bulan</v>
      </c>
      <c r="F166" s="156" t="s">
        <v>2467</v>
      </c>
      <c r="G166" s="156" t="s">
        <v>2468</v>
      </c>
      <c r="H166" s="160">
        <v>0.0</v>
      </c>
      <c r="I166" s="160">
        <v>0.0</v>
      </c>
      <c r="J166" s="160">
        <v>0.0</v>
      </c>
      <c r="K166" s="160">
        <v>0.0</v>
      </c>
      <c r="L166" s="160">
        <v>0.0</v>
      </c>
      <c r="M166" s="160">
        <v>0.0</v>
      </c>
      <c r="N166" s="160">
        <v>0.0</v>
      </c>
      <c r="O166" s="160">
        <v>0.0</v>
      </c>
      <c r="P166" s="160">
        <v>0.0</v>
      </c>
      <c r="Q166" s="160">
        <v>0.0</v>
      </c>
      <c r="R166" s="160">
        <v>0.0</v>
      </c>
      <c r="S166" s="160">
        <v>0.0</v>
      </c>
      <c r="T166" s="86">
        <f t="shared" si="27"/>
        <v>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125">
        <f t="shared" si="28"/>
        <v>34</v>
      </c>
      <c r="B167" s="156" t="s">
        <v>2641</v>
      </c>
      <c r="C167" s="156" t="s">
        <v>136</v>
      </c>
      <c r="D167" s="162">
        <v>42177.0</v>
      </c>
      <c r="E167" s="109" t="str">
        <f t="shared" si="29"/>
        <v>10tahun11bulan</v>
      </c>
      <c r="F167" s="156" t="s">
        <v>1363</v>
      </c>
      <c r="G167" s="156" t="s">
        <v>2642</v>
      </c>
      <c r="H167" s="160">
        <v>0.0</v>
      </c>
      <c r="I167" s="160">
        <v>0.0</v>
      </c>
      <c r="J167" s="160">
        <v>0.0</v>
      </c>
      <c r="K167" s="160">
        <v>0.0</v>
      </c>
      <c r="L167" s="160">
        <v>0.0</v>
      </c>
      <c r="M167" s="160">
        <v>0.0</v>
      </c>
      <c r="N167" s="160">
        <v>0.0</v>
      </c>
      <c r="O167" s="160">
        <v>0.0</v>
      </c>
      <c r="P167" s="160">
        <v>0.0</v>
      </c>
      <c r="Q167" s="160">
        <v>0.0</v>
      </c>
      <c r="R167" s="160">
        <v>0.0</v>
      </c>
      <c r="S167" s="160">
        <v>0.0</v>
      </c>
      <c r="T167" s="86">
        <f t="shared" si="27"/>
        <v>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125">
        <f t="shared" si="28"/>
        <v>35</v>
      </c>
      <c r="B168" s="156" t="s">
        <v>2643</v>
      </c>
      <c r="C168" s="156" t="s">
        <v>144</v>
      </c>
      <c r="D168" s="162">
        <v>42185.0</v>
      </c>
      <c r="E168" s="109" t="str">
        <f t="shared" si="29"/>
        <v>10tahun11bulan</v>
      </c>
      <c r="F168" s="156" t="s">
        <v>2644</v>
      </c>
      <c r="G168" s="156" t="s">
        <v>2645</v>
      </c>
      <c r="H168" s="160">
        <v>0.0</v>
      </c>
      <c r="I168" s="160">
        <v>0.0</v>
      </c>
      <c r="J168" s="160">
        <v>0.0</v>
      </c>
      <c r="K168" s="160">
        <v>0.0</v>
      </c>
      <c r="L168" s="160">
        <v>0.0</v>
      </c>
      <c r="M168" s="160">
        <v>0.0</v>
      </c>
      <c r="N168" s="160">
        <v>0.0</v>
      </c>
      <c r="O168" s="160">
        <v>0.0</v>
      </c>
      <c r="P168" s="160">
        <v>0.0</v>
      </c>
      <c r="Q168" s="160">
        <v>0.0</v>
      </c>
      <c r="R168" s="160">
        <v>0.0</v>
      </c>
      <c r="S168" s="160">
        <v>0.0</v>
      </c>
      <c r="T168" s="86">
        <f t="shared" si="27"/>
        <v>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125">
        <f t="shared" si="28"/>
        <v>36</v>
      </c>
      <c r="B169" s="156" t="s">
        <v>2646</v>
      </c>
      <c r="C169" s="156" t="s">
        <v>144</v>
      </c>
      <c r="D169" s="162">
        <v>42204.0</v>
      </c>
      <c r="E169" s="109" t="str">
        <f t="shared" si="29"/>
        <v>10tahun10bulan</v>
      </c>
      <c r="F169" s="156" t="s">
        <v>2647</v>
      </c>
      <c r="G169" s="156" t="s">
        <v>2648</v>
      </c>
      <c r="H169" s="160">
        <v>0.0</v>
      </c>
      <c r="I169" s="160">
        <v>0.0</v>
      </c>
      <c r="J169" s="160">
        <v>0.0</v>
      </c>
      <c r="K169" s="160">
        <v>0.0</v>
      </c>
      <c r="L169" s="160">
        <v>0.0</v>
      </c>
      <c r="M169" s="160">
        <v>0.0</v>
      </c>
      <c r="N169" s="160">
        <v>0.0</v>
      </c>
      <c r="O169" s="160">
        <v>0.0</v>
      </c>
      <c r="P169" s="160">
        <v>0.0</v>
      </c>
      <c r="Q169" s="160">
        <v>0.0</v>
      </c>
      <c r="R169" s="160">
        <v>0.0</v>
      </c>
      <c r="S169" s="160">
        <v>0.0</v>
      </c>
      <c r="T169" s="86">
        <f t="shared" si="27"/>
        <v>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125">
        <f t="shared" si="28"/>
        <v>37</v>
      </c>
      <c r="B170" s="156" t="s">
        <v>2649</v>
      </c>
      <c r="C170" s="156" t="s">
        <v>136</v>
      </c>
      <c r="D170" s="157">
        <v>42301.0</v>
      </c>
      <c r="E170" s="109" t="str">
        <f t="shared" si="29"/>
        <v>10tahun7bulan</v>
      </c>
      <c r="F170" s="156" t="s">
        <v>2650</v>
      </c>
      <c r="G170" s="156" t="s">
        <v>2651</v>
      </c>
      <c r="H170" s="160">
        <v>0.0</v>
      </c>
      <c r="I170" s="160">
        <v>0.0</v>
      </c>
      <c r="J170" s="160">
        <v>0.0</v>
      </c>
      <c r="K170" s="160">
        <v>0.0</v>
      </c>
      <c r="L170" s="160">
        <v>0.0</v>
      </c>
      <c r="M170" s="160">
        <v>0.0</v>
      </c>
      <c r="N170" s="160">
        <v>0.0</v>
      </c>
      <c r="O170" s="160">
        <v>0.0</v>
      </c>
      <c r="P170" s="160">
        <v>0.0</v>
      </c>
      <c r="Q170" s="160">
        <v>0.0</v>
      </c>
      <c r="R170" s="160">
        <v>0.0</v>
      </c>
      <c r="S170" s="160">
        <v>0.0</v>
      </c>
      <c r="T170" s="86">
        <f t="shared" si="27"/>
        <v>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125">
        <f t="shared" si="28"/>
        <v>38</v>
      </c>
      <c r="B171" s="156" t="s">
        <v>2652</v>
      </c>
      <c r="C171" s="156" t="s">
        <v>144</v>
      </c>
      <c r="D171" s="157">
        <v>42328.0</v>
      </c>
      <c r="E171" s="109" t="str">
        <f t="shared" si="29"/>
        <v>10tahun6bulan</v>
      </c>
      <c r="F171" s="156" t="s">
        <v>2653</v>
      </c>
      <c r="G171" s="156" t="s">
        <v>2654</v>
      </c>
      <c r="H171" s="160">
        <v>0.0</v>
      </c>
      <c r="I171" s="160">
        <v>0.0</v>
      </c>
      <c r="J171" s="160">
        <v>0.0</v>
      </c>
      <c r="K171" s="160">
        <v>0.0</v>
      </c>
      <c r="L171" s="160">
        <v>0.0</v>
      </c>
      <c r="M171" s="160">
        <v>0.0</v>
      </c>
      <c r="N171" s="160">
        <v>0.0</v>
      </c>
      <c r="O171" s="160">
        <v>0.0</v>
      </c>
      <c r="P171" s="160">
        <v>0.0</v>
      </c>
      <c r="Q171" s="160">
        <v>0.0</v>
      </c>
      <c r="R171" s="160">
        <v>0.0</v>
      </c>
      <c r="S171" s="160">
        <v>0.0</v>
      </c>
      <c r="T171" s="86">
        <f t="shared" si="27"/>
        <v>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125">
        <f t="shared" si="28"/>
        <v>39</v>
      </c>
      <c r="B172" s="156" t="s">
        <v>2655</v>
      </c>
      <c r="C172" s="156" t="s">
        <v>136</v>
      </c>
      <c r="D172" s="157">
        <v>42333.0</v>
      </c>
      <c r="E172" s="109" t="str">
        <f t="shared" si="29"/>
        <v>10tahun6bulan</v>
      </c>
      <c r="F172" s="156" t="s">
        <v>2656</v>
      </c>
      <c r="G172" s="156" t="s">
        <v>2657</v>
      </c>
      <c r="H172" s="160">
        <v>0.0</v>
      </c>
      <c r="I172" s="160">
        <v>0.0</v>
      </c>
      <c r="J172" s="160">
        <v>0.0</v>
      </c>
      <c r="K172" s="160">
        <v>0.0</v>
      </c>
      <c r="L172" s="160">
        <v>0.0</v>
      </c>
      <c r="M172" s="160">
        <v>0.0</v>
      </c>
      <c r="N172" s="160">
        <v>0.0</v>
      </c>
      <c r="O172" s="160">
        <v>0.0</v>
      </c>
      <c r="P172" s="160">
        <v>0.0</v>
      </c>
      <c r="Q172" s="160">
        <v>0.0</v>
      </c>
      <c r="R172" s="160">
        <v>0.0</v>
      </c>
      <c r="S172" s="160">
        <v>0.0</v>
      </c>
      <c r="T172" s="86">
        <f t="shared" si="27"/>
        <v>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125">
        <f t="shared" si="28"/>
        <v>40</v>
      </c>
      <c r="B173" s="156" t="s">
        <v>2658</v>
      </c>
      <c r="C173" s="156" t="s">
        <v>144</v>
      </c>
      <c r="D173" s="162">
        <v>42426.0</v>
      </c>
      <c r="E173" s="109" t="str">
        <f t="shared" si="29"/>
        <v>9tahun3bulan</v>
      </c>
      <c r="F173" s="156" t="s">
        <v>2659</v>
      </c>
      <c r="G173" s="156" t="s">
        <v>2660</v>
      </c>
      <c r="H173" s="160">
        <v>0.0</v>
      </c>
      <c r="I173" s="160">
        <v>0.0</v>
      </c>
      <c r="J173" s="160">
        <v>0.0</v>
      </c>
      <c r="K173" s="160">
        <v>0.0</v>
      </c>
      <c r="L173" s="160">
        <v>0.0</v>
      </c>
      <c r="M173" s="160">
        <v>0.0</v>
      </c>
      <c r="N173" s="160">
        <v>0.0</v>
      </c>
      <c r="O173" s="160">
        <v>0.0</v>
      </c>
      <c r="P173" s="160">
        <v>0.0</v>
      </c>
      <c r="Q173" s="160">
        <v>0.0</v>
      </c>
      <c r="R173" s="160">
        <v>0.0</v>
      </c>
      <c r="S173" s="160">
        <v>0.0</v>
      </c>
      <c r="T173" s="86">
        <f t="shared" si="27"/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125">
        <f t="shared" si="28"/>
        <v>41</v>
      </c>
      <c r="B174" s="156" t="s">
        <v>2661</v>
      </c>
      <c r="C174" s="156" t="s">
        <v>144</v>
      </c>
      <c r="D174" s="162">
        <v>42432.0</v>
      </c>
      <c r="E174" s="109" t="str">
        <f t="shared" si="29"/>
        <v>9tahun3bulan</v>
      </c>
      <c r="F174" s="156" t="s">
        <v>2662</v>
      </c>
      <c r="G174" s="156" t="s">
        <v>2663</v>
      </c>
      <c r="H174" s="160">
        <v>0.0</v>
      </c>
      <c r="I174" s="160">
        <v>0.0</v>
      </c>
      <c r="J174" s="160">
        <v>0.0</v>
      </c>
      <c r="K174" s="160">
        <v>0.0</v>
      </c>
      <c r="L174" s="160">
        <v>0.0</v>
      </c>
      <c r="M174" s="160">
        <v>0.0</v>
      </c>
      <c r="N174" s="160">
        <v>0.0</v>
      </c>
      <c r="O174" s="160">
        <v>0.0</v>
      </c>
      <c r="P174" s="160">
        <v>0.0</v>
      </c>
      <c r="Q174" s="160">
        <v>0.0</v>
      </c>
      <c r="R174" s="160">
        <v>0.0</v>
      </c>
      <c r="S174" s="160">
        <v>0.0</v>
      </c>
      <c r="T174" s="86">
        <f t="shared" si="27"/>
        <v>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125">
        <f t="shared" si="28"/>
        <v>42</v>
      </c>
      <c r="B175" s="156" t="s">
        <v>2664</v>
      </c>
      <c r="C175" s="156" t="s">
        <v>144</v>
      </c>
      <c r="D175" s="162">
        <v>42433.0</v>
      </c>
      <c r="E175" s="109" t="str">
        <f t="shared" si="29"/>
        <v>9tahun3bulan</v>
      </c>
      <c r="F175" s="156" t="s">
        <v>2665</v>
      </c>
      <c r="G175" s="156" t="s">
        <v>2666</v>
      </c>
      <c r="H175" s="160">
        <v>0.0</v>
      </c>
      <c r="I175" s="160">
        <v>0.0</v>
      </c>
      <c r="J175" s="160">
        <v>0.0</v>
      </c>
      <c r="K175" s="160">
        <v>0.0</v>
      </c>
      <c r="L175" s="160">
        <v>0.0</v>
      </c>
      <c r="M175" s="160">
        <v>0.0</v>
      </c>
      <c r="N175" s="160">
        <v>0.0</v>
      </c>
      <c r="O175" s="160">
        <v>0.0</v>
      </c>
      <c r="P175" s="160">
        <v>0.0</v>
      </c>
      <c r="Q175" s="160">
        <v>0.0</v>
      </c>
      <c r="R175" s="160">
        <v>0.0</v>
      </c>
      <c r="S175" s="160">
        <v>0.0</v>
      </c>
      <c r="T175" s="86">
        <f t="shared" si="27"/>
        <v>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125">
        <f t="shared" si="28"/>
        <v>43</v>
      </c>
      <c r="B176" s="156" t="s">
        <v>2667</v>
      </c>
      <c r="C176" s="156" t="s">
        <v>136</v>
      </c>
      <c r="D176" s="162">
        <v>42498.0</v>
      </c>
      <c r="E176" s="109" t="str">
        <f t="shared" si="29"/>
        <v>9tahun1bulan</v>
      </c>
      <c r="F176" s="156" t="s">
        <v>2668</v>
      </c>
      <c r="G176" s="156" t="s">
        <v>2669</v>
      </c>
      <c r="H176" s="160">
        <v>0.0</v>
      </c>
      <c r="I176" s="160">
        <v>0.0</v>
      </c>
      <c r="J176" s="160">
        <v>0.0</v>
      </c>
      <c r="K176" s="160">
        <v>0.0</v>
      </c>
      <c r="L176" s="160">
        <v>0.0</v>
      </c>
      <c r="M176" s="160">
        <v>0.0</v>
      </c>
      <c r="N176" s="160">
        <v>0.0</v>
      </c>
      <c r="O176" s="160">
        <v>0.0</v>
      </c>
      <c r="P176" s="160">
        <v>0.0</v>
      </c>
      <c r="Q176" s="160">
        <v>0.0</v>
      </c>
      <c r="R176" s="160">
        <v>0.0</v>
      </c>
      <c r="S176" s="160">
        <v>0.0</v>
      </c>
      <c r="T176" s="86">
        <f t="shared" si="27"/>
        <v>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125">
        <f t="shared" si="28"/>
        <v>44</v>
      </c>
      <c r="B177" s="156" t="s">
        <v>2670</v>
      </c>
      <c r="C177" s="156" t="s">
        <v>136</v>
      </c>
      <c r="D177" s="162">
        <v>42507.0</v>
      </c>
      <c r="E177" s="109" t="str">
        <f t="shared" si="29"/>
        <v>9tahun0bulan</v>
      </c>
      <c r="F177" s="156" t="s">
        <v>2671</v>
      </c>
      <c r="G177" s="156" t="s">
        <v>786</v>
      </c>
      <c r="H177" s="160">
        <v>0.0</v>
      </c>
      <c r="I177" s="160">
        <v>0.0</v>
      </c>
      <c r="J177" s="160">
        <v>0.0</v>
      </c>
      <c r="K177" s="160">
        <v>0.0</v>
      </c>
      <c r="L177" s="160">
        <v>0.0</v>
      </c>
      <c r="M177" s="160">
        <v>0.0</v>
      </c>
      <c r="N177" s="160">
        <v>0.0</v>
      </c>
      <c r="O177" s="160">
        <v>0.0</v>
      </c>
      <c r="P177" s="160">
        <v>0.0</v>
      </c>
      <c r="Q177" s="160">
        <v>0.0</v>
      </c>
      <c r="R177" s="160">
        <v>0.0</v>
      </c>
      <c r="S177" s="160">
        <v>0.0</v>
      </c>
      <c r="T177" s="86">
        <f t="shared" si="27"/>
        <v>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125">
        <f t="shared" si="28"/>
        <v>45</v>
      </c>
      <c r="B178" s="156" t="s">
        <v>2672</v>
      </c>
      <c r="C178" s="156" t="s">
        <v>136</v>
      </c>
      <c r="D178" s="162">
        <v>42551.0</v>
      </c>
      <c r="E178" s="109" t="str">
        <f t="shared" si="29"/>
        <v>9tahun11bulan</v>
      </c>
      <c r="F178" s="156" t="s">
        <v>2673</v>
      </c>
      <c r="G178" s="156" t="s">
        <v>2674</v>
      </c>
      <c r="H178" s="160">
        <v>0.0</v>
      </c>
      <c r="I178" s="160">
        <v>0.0</v>
      </c>
      <c r="J178" s="160">
        <v>0.0</v>
      </c>
      <c r="K178" s="160">
        <v>0.0</v>
      </c>
      <c r="L178" s="160">
        <v>0.0</v>
      </c>
      <c r="M178" s="160">
        <v>0.0</v>
      </c>
      <c r="N178" s="160">
        <v>0.0</v>
      </c>
      <c r="O178" s="160">
        <v>0.0</v>
      </c>
      <c r="P178" s="160">
        <v>0.0</v>
      </c>
      <c r="Q178" s="160">
        <v>0.0</v>
      </c>
      <c r="R178" s="160">
        <v>0.0</v>
      </c>
      <c r="S178" s="160">
        <v>0.0</v>
      </c>
      <c r="T178" s="86">
        <f t="shared" si="27"/>
        <v>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125">
        <f t="shared" si="28"/>
        <v>46</v>
      </c>
      <c r="B179" s="156" t="s">
        <v>2675</v>
      </c>
      <c r="C179" s="156" t="s">
        <v>144</v>
      </c>
      <c r="D179" s="162">
        <v>42559.0</v>
      </c>
      <c r="E179" s="109" t="str">
        <f t="shared" si="29"/>
        <v>9tahun11bulan</v>
      </c>
      <c r="F179" s="156" t="s">
        <v>2676</v>
      </c>
      <c r="G179" s="156" t="s">
        <v>2677</v>
      </c>
      <c r="H179" s="160">
        <v>0.0</v>
      </c>
      <c r="I179" s="160">
        <v>0.0</v>
      </c>
      <c r="J179" s="160">
        <v>0.0</v>
      </c>
      <c r="K179" s="160">
        <v>0.0</v>
      </c>
      <c r="L179" s="160">
        <v>0.0</v>
      </c>
      <c r="M179" s="160">
        <v>0.0</v>
      </c>
      <c r="N179" s="160">
        <v>0.0</v>
      </c>
      <c r="O179" s="160">
        <v>0.0</v>
      </c>
      <c r="P179" s="160">
        <v>0.0</v>
      </c>
      <c r="Q179" s="160">
        <v>0.0</v>
      </c>
      <c r="R179" s="160">
        <v>0.0</v>
      </c>
      <c r="S179" s="160">
        <v>0.0</v>
      </c>
      <c r="T179" s="86">
        <f t="shared" si="27"/>
        <v>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125">
        <f t="shared" si="28"/>
        <v>47</v>
      </c>
      <c r="B180" s="156" t="s">
        <v>2678</v>
      </c>
      <c r="C180" s="156" t="s">
        <v>144</v>
      </c>
      <c r="D180" s="162">
        <v>42571.0</v>
      </c>
      <c r="E180" s="109" t="str">
        <f t="shared" si="29"/>
        <v>9tahun10bulan</v>
      </c>
      <c r="F180" s="156" t="s">
        <v>2679</v>
      </c>
      <c r="G180" s="156" t="s">
        <v>2680</v>
      </c>
      <c r="H180" s="160">
        <v>0.0</v>
      </c>
      <c r="I180" s="160">
        <v>0.0</v>
      </c>
      <c r="J180" s="160">
        <v>0.0</v>
      </c>
      <c r="K180" s="160">
        <v>0.0</v>
      </c>
      <c r="L180" s="160">
        <v>0.0</v>
      </c>
      <c r="M180" s="160">
        <v>0.0</v>
      </c>
      <c r="N180" s="160">
        <v>0.0</v>
      </c>
      <c r="O180" s="160">
        <v>0.0</v>
      </c>
      <c r="P180" s="160">
        <v>0.0</v>
      </c>
      <c r="Q180" s="160">
        <v>0.0</v>
      </c>
      <c r="R180" s="160">
        <v>0.0</v>
      </c>
      <c r="S180" s="160">
        <v>0.0</v>
      </c>
      <c r="T180" s="86">
        <f t="shared" si="27"/>
        <v>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125">
        <f t="shared" si="28"/>
        <v>48</v>
      </c>
      <c r="B181" s="156" t="s">
        <v>2681</v>
      </c>
      <c r="C181" s="156" t="s">
        <v>136</v>
      </c>
      <c r="D181" s="157">
        <v>42671.0</v>
      </c>
      <c r="E181" s="109" t="str">
        <f t="shared" si="29"/>
        <v>9tahun7bulan</v>
      </c>
      <c r="F181" s="156" t="s">
        <v>2682</v>
      </c>
      <c r="G181" s="156" t="s">
        <v>2683</v>
      </c>
      <c r="H181" s="160">
        <v>0.0</v>
      </c>
      <c r="I181" s="160">
        <v>0.0</v>
      </c>
      <c r="J181" s="160">
        <v>0.0</v>
      </c>
      <c r="K181" s="160">
        <v>0.0</v>
      </c>
      <c r="L181" s="160">
        <v>0.0</v>
      </c>
      <c r="M181" s="160">
        <v>0.0</v>
      </c>
      <c r="N181" s="160">
        <v>0.0</v>
      </c>
      <c r="O181" s="160">
        <v>0.0</v>
      </c>
      <c r="P181" s="160">
        <v>0.0</v>
      </c>
      <c r="Q181" s="160">
        <v>0.0</v>
      </c>
      <c r="R181" s="160">
        <v>0.0</v>
      </c>
      <c r="S181" s="160">
        <v>0.0</v>
      </c>
      <c r="T181" s="86">
        <f t="shared" si="27"/>
        <v>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125">
        <f t="shared" si="28"/>
        <v>49</v>
      </c>
      <c r="B182" s="156" t="s">
        <v>2684</v>
      </c>
      <c r="C182" s="156" t="s">
        <v>144</v>
      </c>
      <c r="D182" s="162">
        <v>42676.0</v>
      </c>
      <c r="E182" s="109" t="str">
        <f t="shared" si="29"/>
        <v>9tahun7bulan</v>
      </c>
      <c r="F182" s="156" t="s">
        <v>2685</v>
      </c>
      <c r="G182" s="156" t="s">
        <v>2686</v>
      </c>
      <c r="H182" s="160">
        <v>0.0</v>
      </c>
      <c r="I182" s="160">
        <v>0.0</v>
      </c>
      <c r="J182" s="160">
        <v>0.0</v>
      </c>
      <c r="K182" s="160">
        <v>0.0</v>
      </c>
      <c r="L182" s="165">
        <v>1.0</v>
      </c>
      <c r="M182" s="160">
        <v>0.0</v>
      </c>
      <c r="N182" s="160">
        <v>0.0</v>
      </c>
      <c r="O182" s="160">
        <v>0.0</v>
      </c>
      <c r="P182" s="160">
        <v>0.0</v>
      </c>
      <c r="Q182" s="160">
        <v>0.0</v>
      </c>
      <c r="R182" s="160">
        <v>0.0</v>
      </c>
      <c r="S182" s="160">
        <v>0.0</v>
      </c>
      <c r="T182" s="86">
        <f t="shared" si="27"/>
        <v>1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125">
        <f t="shared" si="28"/>
        <v>50</v>
      </c>
      <c r="B183" s="156" t="s">
        <v>2687</v>
      </c>
      <c r="C183" s="156" t="s">
        <v>136</v>
      </c>
      <c r="D183" s="162">
        <v>42775.0</v>
      </c>
      <c r="E183" s="109" t="str">
        <f t="shared" si="29"/>
        <v>8tahun4bulan</v>
      </c>
      <c r="F183" s="156" t="s">
        <v>2688</v>
      </c>
      <c r="G183" s="156" t="s">
        <v>2689</v>
      </c>
      <c r="H183" s="160">
        <v>0.0</v>
      </c>
      <c r="I183" s="160">
        <v>0.0</v>
      </c>
      <c r="J183" s="160">
        <v>0.0</v>
      </c>
      <c r="K183" s="160">
        <v>0.0</v>
      </c>
      <c r="L183" s="160">
        <v>0.0</v>
      </c>
      <c r="M183" s="160">
        <v>0.0</v>
      </c>
      <c r="N183" s="160">
        <v>0.0</v>
      </c>
      <c r="O183" s="160">
        <v>0.0</v>
      </c>
      <c r="P183" s="160">
        <v>0.0</v>
      </c>
      <c r="Q183" s="160">
        <v>0.0</v>
      </c>
      <c r="R183" s="160">
        <v>0.0</v>
      </c>
      <c r="S183" s="160">
        <v>0.0</v>
      </c>
      <c r="T183" s="86">
        <f t="shared" si="27"/>
        <v>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125">
        <f t="shared" si="28"/>
        <v>51</v>
      </c>
      <c r="B184" s="156" t="s">
        <v>2690</v>
      </c>
      <c r="C184" s="156" t="s">
        <v>136</v>
      </c>
      <c r="D184" s="162">
        <v>42821.0</v>
      </c>
      <c r="E184" s="109" t="str">
        <f t="shared" si="29"/>
        <v>8tahun2bulan</v>
      </c>
      <c r="F184" s="156" t="s">
        <v>2691</v>
      </c>
      <c r="G184" s="156" t="s">
        <v>2692</v>
      </c>
      <c r="H184" s="160">
        <v>0.0</v>
      </c>
      <c r="I184" s="160">
        <v>0.0</v>
      </c>
      <c r="J184" s="160">
        <v>0.0</v>
      </c>
      <c r="K184" s="160">
        <v>0.0</v>
      </c>
      <c r="L184" s="160">
        <v>0.0</v>
      </c>
      <c r="M184" s="160">
        <v>0.0</v>
      </c>
      <c r="N184" s="160">
        <v>0.0</v>
      </c>
      <c r="O184" s="160">
        <v>0.0</v>
      </c>
      <c r="P184" s="160">
        <v>0.0</v>
      </c>
      <c r="Q184" s="160">
        <v>0.0</v>
      </c>
      <c r="R184" s="160">
        <v>0.0</v>
      </c>
      <c r="S184" s="160">
        <v>0.0</v>
      </c>
      <c r="T184" s="86">
        <f t="shared" si="27"/>
        <v>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125">
        <f t="shared" si="28"/>
        <v>52</v>
      </c>
      <c r="B185" s="156" t="s">
        <v>2693</v>
      </c>
      <c r="C185" s="156" t="s">
        <v>136</v>
      </c>
      <c r="D185" s="162">
        <v>42831.0</v>
      </c>
      <c r="E185" s="109" t="str">
        <f t="shared" si="29"/>
        <v>8tahun2bulan</v>
      </c>
      <c r="F185" s="156" t="s">
        <v>2501</v>
      </c>
      <c r="G185" s="156" t="s">
        <v>2694</v>
      </c>
      <c r="H185" s="160">
        <v>0.0</v>
      </c>
      <c r="I185" s="160">
        <v>0.0</v>
      </c>
      <c r="J185" s="160">
        <v>0.0</v>
      </c>
      <c r="K185" s="160">
        <v>0.0</v>
      </c>
      <c r="L185" s="160">
        <v>0.0</v>
      </c>
      <c r="M185" s="160">
        <v>0.0</v>
      </c>
      <c r="N185" s="160">
        <v>0.0</v>
      </c>
      <c r="O185" s="160">
        <v>0.0</v>
      </c>
      <c r="P185" s="160">
        <v>0.0</v>
      </c>
      <c r="Q185" s="160">
        <v>0.0</v>
      </c>
      <c r="R185" s="160">
        <v>0.0</v>
      </c>
      <c r="S185" s="160">
        <v>0.0</v>
      </c>
      <c r="T185" s="86">
        <f t="shared" si="27"/>
        <v>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125">
        <f t="shared" si="28"/>
        <v>53</v>
      </c>
      <c r="B186" s="156" t="s">
        <v>2695</v>
      </c>
      <c r="C186" s="156" t="s">
        <v>144</v>
      </c>
      <c r="D186" s="162">
        <v>42846.0</v>
      </c>
      <c r="E186" s="109" t="str">
        <f t="shared" si="29"/>
        <v>8tahun1bulan</v>
      </c>
      <c r="F186" s="156" t="s">
        <v>1341</v>
      </c>
      <c r="G186" s="156" t="s">
        <v>481</v>
      </c>
      <c r="H186" s="160">
        <v>0.0</v>
      </c>
      <c r="I186" s="160">
        <v>0.0</v>
      </c>
      <c r="J186" s="160">
        <v>0.0</v>
      </c>
      <c r="K186" s="160">
        <v>0.0</v>
      </c>
      <c r="L186" s="160">
        <v>0.0</v>
      </c>
      <c r="M186" s="160">
        <v>0.0</v>
      </c>
      <c r="N186" s="160">
        <v>0.0</v>
      </c>
      <c r="O186" s="160">
        <v>0.0</v>
      </c>
      <c r="P186" s="160">
        <v>0.0</v>
      </c>
      <c r="Q186" s="160">
        <v>0.0</v>
      </c>
      <c r="R186" s="160">
        <v>0.0</v>
      </c>
      <c r="S186" s="160">
        <v>0.0</v>
      </c>
      <c r="T186" s="86">
        <f t="shared" si="27"/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125">
        <f t="shared" si="28"/>
        <v>54</v>
      </c>
      <c r="B187" s="156" t="s">
        <v>2696</v>
      </c>
      <c r="C187" s="156" t="s">
        <v>136</v>
      </c>
      <c r="D187" s="162">
        <v>42873.0</v>
      </c>
      <c r="E187" s="109" t="str">
        <f t="shared" si="29"/>
        <v>8tahun0bulan</v>
      </c>
      <c r="F187" s="156" t="s">
        <v>2697</v>
      </c>
      <c r="G187" s="156" t="s">
        <v>2182</v>
      </c>
      <c r="H187" s="160">
        <v>0.0</v>
      </c>
      <c r="I187" s="160">
        <v>0.0</v>
      </c>
      <c r="J187" s="160">
        <v>0.0</v>
      </c>
      <c r="K187" s="160">
        <v>0.0</v>
      </c>
      <c r="L187" s="160">
        <v>0.0</v>
      </c>
      <c r="M187" s="160">
        <v>0.0</v>
      </c>
      <c r="N187" s="160">
        <v>0.0</v>
      </c>
      <c r="O187" s="160">
        <v>0.0</v>
      </c>
      <c r="P187" s="160">
        <v>0.0</v>
      </c>
      <c r="Q187" s="160">
        <v>0.0</v>
      </c>
      <c r="R187" s="160">
        <v>0.0</v>
      </c>
      <c r="S187" s="160">
        <v>0.0</v>
      </c>
      <c r="T187" s="86">
        <f t="shared" si="27"/>
        <v>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125">
        <f t="shared" si="28"/>
        <v>55</v>
      </c>
      <c r="B188" s="156" t="s">
        <v>2698</v>
      </c>
      <c r="C188" s="156" t="s">
        <v>144</v>
      </c>
      <c r="D188" s="162">
        <v>42875.0</v>
      </c>
      <c r="E188" s="109" t="str">
        <f t="shared" si="29"/>
        <v>8tahun0bulan</v>
      </c>
      <c r="F188" s="156" t="s">
        <v>2699</v>
      </c>
      <c r="G188" s="156" t="s">
        <v>2700</v>
      </c>
      <c r="H188" s="160">
        <v>0.0</v>
      </c>
      <c r="I188" s="160">
        <v>0.0</v>
      </c>
      <c r="J188" s="160">
        <v>0.0</v>
      </c>
      <c r="K188" s="160">
        <v>0.0</v>
      </c>
      <c r="L188" s="160">
        <v>0.0</v>
      </c>
      <c r="M188" s="160">
        <v>0.0</v>
      </c>
      <c r="N188" s="160">
        <v>0.0</v>
      </c>
      <c r="O188" s="160">
        <v>0.0</v>
      </c>
      <c r="P188" s="160">
        <v>0.0</v>
      </c>
      <c r="Q188" s="160">
        <v>0.0</v>
      </c>
      <c r="R188" s="160">
        <v>0.0</v>
      </c>
      <c r="S188" s="160">
        <v>0.0</v>
      </c>
      <c r="T188" s="86">
        <f t="shared" si="27"/>
        <v>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125">
        <f t="shared" si="28"/>
        <v>56</v>
      </c>
      <c r="B189" s="156" t="s">
        <v>2701</v>
      </c>
      <c r="C189" s="156" t="s">
        <v>136</v>
      </c>
      <c r="D189" s="162">
        <v>42893.0</v>
      </c>
      <c r="E189" s="109" t="str">
        <f t="shared" si="29"/>
        <v>8tahun0bulan</v>
      </c>
      <c r="F189" s="156" t="s">
        <v>2702</v>
      </c>
      <c r="G189" s="156" t="s">
        <v>2703</v>
      </c>
      <c r="H189" s="165">
        <v>1.0</v>
      </c>
      <c r="I189" s="165">
        <v>0.0</v>
      </c>
      <c r="J189" s="165">
        <v>1.0</v>
      </c>
      <c r="K189" s="165">
        <v>0.0</v>
      </c>
      <c r="L189" s="165">
        <v>0.0</v>
      </c>
      <c r="M189" s="165">
        <v>0.0</v>
      </c>
      <c r="N189" s="165">
        <v>0.0</v>
      </c>
      <c r="O189" s="165">
        <v>0.0</v>
      </c>
      <c r="P189" s="165">
        <v>0.0</v>
      </c>
      <c r="Q189" s="165">
        <v>0.0</v>
      </c>
      <c r="R189" s="165">
        <v>0.0</v>
      </c>
      <c r="S189" s="165">
        <v>0.0</v>
      </c>
      <c r="T189" s="86">
        <f t="shared" si="27"/>
        <v>2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125">
        <f t="shared" si="28"/>
        <v>57</v>
      </c>
      <c r="B190" s="156" t="s">
        <v>2704</v>
      </c>
      <c r="C190" s="156" t="s">
        <v>144</v>
      </c>
      <c r="D190" s="162">
        <v>42954.0</v>
      </c>
      <c r="E190" s="109" t="str">
        <f t="shared" si="29"/>
        <v>8tahun10bulan</v>
      </c>
      <c r="F190" s="156" t="s">
        <v>2595</v>
      </c>
      <c r="G190" s="156" t="s">
        <v>2596</v>
      </c>
      <c r="H190" s="165">
        <v>0.0</v>
      </c>
      <c r="I190" s="165">
        <v>0.0</v>
      </c>
      <c r="J190" s="165">
        <v>0.0</v>
      </c>
      <c r="K190" s="165">
        <v>0.0</v>
      </c>
      <c r="L190" s="165">
        <v>0.0</v>
      </c>
      <c r="M190" s="165">
        <v>0.0</v>
      </c>
      <c r="N190" s="165">
        <v>0.0</v>
      </c>
      <c r="O190" s="165">
        <v>0.0</v>
      </c>
      <c r="P190" s="165">
        <v>0.0</v>
      </c>
      <c r="Q190" s="165">
        <v>0.0</v>
      </c>
      <c r="R190" s="165">
        <v>0.0</v>
      </c>
      <c r="S190" s="165">
        <v>0.0</v>
      </c>
      <c r="T190" s="86">
        <f t="shared" si="27"/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125">
        <f t="shared" si="28"/>
        <v>58</v>
      </c>
      <c r="B191" s="156" t="s">
        <v>2705</v>
      </c>
      <c r="C191" s="156" t="s">
        <v>136</v>
      </c>
      <c r="D191" s="162">
        <v>42978.0</v>
      </c>
      <c r="E191" s="109" t="str">
        <f t="shared" si="29"/>
        <v>8tahun9bulan</v>
      </c>
      <c r="F191" s="156" t="s">
        <v>2706</v>
      </c>
      <c r="G191" s="156" t="s">
        <v>826</v>
      </c>
      <c r="H191" s="165">
        <v>0.0</v>
      </c>
      <c r="I191" s="165">
        <v>0.0</v>
      </c>
      <c r="J191" s="165">
        <v>0.0</v>
      </c>
      <c r="K191" s="165">
        <v>1.0</v>
      </c>
      <c r="L191" s="165">
        <v>0.0</v>
      </c>
      <c r="M191" s="165">
        <v>0.0</v>
      </c>
      <c r="N191" s="165">
        <v>0.0</v>
      </c>
      <c r="O191" s="165">
        <v>0.0</v>
      </c>
      <c r="P191" s="165">
        <v>1.0</v>
      </c>
      <c r="Q191" s="165">
        <v>1.0</v>
      </c>
      <c r="R191" s="165">
        <v>0.0</v>
      </c>
      <c r="S191" s="165">
        <v>0.0</v>
      </c>
      <c r="T191" s="86">
        <f t="shared" si="27"/>
        <v>3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125">
        <f t="shared" si="28"/>
        <v>59</v>
      </c>
      <c r="B192" s="156" t="s">
        <v>2707</v>
      </c>
      <c r="C192" s="156" t="s">
        <v>136</v>
      </c>
      <c r="D192" s="157">
        <v>43097.0</v>
      </c>
      <c r="E192" s="109" t="str">
        <f t="shared" si="29"/>
        <v>8tahun5bulan</v>
      </c>
      <c r="F192" s="156" t="s">
        <v>2467</v>
      </c>
      <c r="G192" s="156" t="s">
        <v>2468</v>
      </c>
      <c r="H192" s="165">
        <v>0.0</v>
      </c>
      <c r="I192" s="165">
        <v>0.0</v>
      </c>
      <c r="J192" s="165">
        <v>1.0</v>
      </c>
      <c r="K192" s="165">
        <v>0.0</v>
      </c>
      <c r="L192" s="165">
        <v>0.0</v>
      </c>
      <c r="M192" s="165">
        <v>0.0</v>
      </c>
      <c r="N192" s="165">
        <v>0.0</v>
      </c>
      <c r="O192" s="165">
        <v>0.0</v>
      </c>
      <c r="P192" s="165">
        <v>0.0</v>
      </c>
      <c r="Q192" s="165">
        <v>0.0</v>
      </c>
      <c r="R192" s="165">
        <v>0.0</v>
      </c>
      <c r="S192" s="165">
        <v>0.0</v>
      </c>
      <c r="T192" s="86">
        <f t="shared" si="27"/>
        <v>1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125">
        <f t="shared" si="28"/>
        <v>60</v>
      </c>
      <c r="B193" s="156" t="s">
        <v>2708</v>
      </c>
      <c r="C193" s="156" t="s">
        <v>144</v>
      </c>
      <c r="D193" s="162">
        <v>43138.0</v>
      </c>
      <c r="E193" s="109" t="str">
        <f t="shared" si="29"/>
        <v>7tahun4bulan</v>
      </c>
      <c r="F193" s="156" t="s">
        <v>2600</v>
      </c>
      <c r="G193" s="156" t="s">
        <v>2601</v>
      </c>
      <c r="H193" s="165">
        <v>0.0</v>
      </c>
      <c r="I193" s="165">
        <v>0.0</v>
      </c>
      <c r="J193" s="165">
        <v>0.0</v>
      </c>
      <c r="K193" s="165">
        <v>0.0</v>
      </c>
      <c r="L193" s="165">
        <v>0.0</v>
      </c>
      <c r="M193" s="165">
        <v>0.0</v>
      </c>
      <c r="N193" s="165">
        <v>0.0</v>
      </c>
      <c r="O193" s="165">
        <v>0.0</v>
      </c>
      <c r="P193" s="165">
        <v>0.0</v>
      </c>
      <c r="Q193" s="165">
        <v>0.0</v>
      </c>
      <c r="R193" s="165">
        <v>0.0</v>
      </c>
      <c r="S193" s="165">
        <v>0.0</v>
      </c>
      <c r="T193" s="86">
        <f t="shared" si="27"/>
        <v>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125">
        <f t="shared" si="28"/>
        <v>61</v>
      </c>
      <c r="B194" s="156" t="s">
        <v>2709</v>
      </c>
      <c r="C194" s="156" t="s">
        <v>136</v>
      </c>
      <c r="D194" s="162">
        <v>43171.0</v>
      </c>
      <c r="E194" s="109" t="str">
        <f t="shared" si="29"/>
        <v>7tahun2bulan</v>
      </c>
      <c r="F194" s="156" t="s">
        <v>2650</v>
      </c>
      <c r="G194" s="156" t="s">
        <v>2651</v>
      </c>
      <c r="H194" s="165">
        <v>0.0</v>
      </c>
      <c r="I194" s="165">
        <v>0.0</v>
      </c>
      <c r="J194" s="165">
        <v>0.0</v>
      </c>
      <c r="K194" s="165">
        <v>0.0</v>
      </c>
      <c r="L194" s="165">
        <v>0.0</v>
      </c>
      <c r="M194" s="165">
        <v>0.0</v>
      </c>
      <c r="N194" s="165">
        <v>0.0</v>
      </c>
      <c r="O194" s="165">
        <v>0.0</v>
      </c>
      <c r="P194" s="165">
        <v>0.0</v>
      </c>
      <c r="Q194" s="165">
        <v>0.0</v>
      </c>
      <c r="R194" s="165">
        <v>0.0</v>
      </c>
      <c r="S194" s="165">
        <v>0.0</v>
      </c>
      <c r="T194" s="86">
        <f t="shared" si="27"/>
        <v>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125">
        <f t="shared" si="28"/>
        <v>62</v>
      </c>
      <c r="B195" s="156" t="s">
        <v>2710</v>
      </c>
      <c r="C195" s="156" t="s">
        <v>136</v>
      </c>
      <c r="D195" s="162">
        <v>43219.0</v>
      </c>
      <c r="E195" s="109" t="str">
        <f t="shared" si="29"/>
        <v>7tahun1bulan</v>
      </c>
      <c r="F195" s="156" t="s">
        <v>2436</v>
      </c>
      <c r="G195" s="156" t="s">
        <v>2711</v>
      </c>
      <c r="H195" s="165">
        <v>0.0</v>
      </c>
      <c r="I195" s="165">
        <v>0.0</v>
      </c>
      <c r="J195" s="165">
        <v>0.0</v>
      </c>
      <c r="K195" s="165">
        <v>0.0</v>
      </c>
      <c r="L195" s="165">
        <v>0.0</v>
      </c>
      <c r="M195" s="165">
        <v>0.0</v>
      </c>
      <c r="N195" s="165">
        <v>0.0</v>
      </c>
      <c r="O195" s="165">
        <v>0.0</v>
      </c>
      <c r="P195" s="165">
        <v>0.0</v>
      </c>
      <c r="Q195" s="165">
        <v>0.0</v>
      </c>
      <c r="R195" s="165">
        <v>0.0</v>
      </c>
      <c r="S195" s="165">
        <v>0.0</v>
      </c>
      <c r="T195" s="86">
        <f t="shared" si="27"/>
        <v>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125">
        <f t="shared" si="28"/>
        <v>63</v>
      </c>
      <c r="B196" s="156" t="s">
        <v>2712</v>
      </c>
      <c r="C196" s="156" t="s">
        <v>144</v>
      </c>
      <c r="D196" s="162">
        <v>43249.0</v>
      </c>
      <c r="E196" s="109" t="str">
        <f t="shared" si="29"/>
        <v>7tahun0bulan</v>
      </c>
      <c r="F196" s="156" t="s">
        <v>2713</v>
      </c>
      <c r="G196" s="156" t="s">
        <v>2714</v>
      </c>
      <c r="H196" s="165">
        <v>0.0</v>
      </c>
      <c r="I196" s="165">
        <v>0.0</v>
      </c>
      <c r="J196" s="165">
        <v>0.0</v>
      </c>
      <c r="K196" s="165">
        <v>0.0</v>
      </c>
      <c r="L196" s="165">
        <v>0.0</v>
      </c>
      <c r="M196" s="165">
        <v>0.0</v>
      </c>
      <c r="N196" s="165">
        <v>0.0</v>
      </c>
      <c r="O196" s="165">
        <v>0.0</v>
      </c>
      <c r="P196" s="165">
        <v>0.0</v>
      </c>
      <c r="Q196" s="165">
        <v>0.0</v>
      </c>
      <c r="R196" s="165">
        <v>0.0</v>
      </c>
      <c r="S196" s="165">
        <v>0.0</v>
      </c>
      <c r="T196" s="86">
        <f t="shared" si="27"/>
        <v>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125">
        <f t="shared" si="28"/>
        <v>64</v>
      </c>
      <c r="B197" s="156" t="s">
        <v>2715</v>
      </c>
      <c r="C197" s="156" t="s">
        <v>136</v>
      </c>
      <c r="D197" s="162">
        <v>43283.0</v>
      </c>
      <c r="E197" s="109" t="str">
        <f t="shared" si="29"/>
        <v>7tahun11bulan</v>
      </c>
      <c r="F197" s="156" t="s">
        <v>2716</v>
      </c>
      <c r="G197" s="156" t="s">
        <v>2717</v>
      </c>
      <c r="H197" s="165">
        <v>0.0</v>
      </c>
      <c r="I197" s="165">
        <v>0.0</v>
      </c>
      <c r="J197" s="165">
        <v>0.0</v>
      </c>
      <c r="K197" s="165">
        <v>0.0</v>
      </c>
      <c r="L197" s="165">
        <v>0.0</v>
      </c>
      <c r="M197" s="165">
        <v>0.0</v>
      </c>
      <c r="N197" s="165">
        <v>0.0</v>
      </c>
      <c r="O197" s="165">
        <v>0.0</v>
      </c>
      <c r="P197" s="165">
        <v>0.0</v>
      </c>
      <c r="Q197" s="165">
        <v>0.0</v>
      </c>
      <c r="R197" s="165">
        <v>0.0</v>
      </c>
      <c r="S197" s="165">
        <v>0.0</v>
      </c>
      <c r="T197" s="86">
        <f t="shared" si="27"/>
        <v>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125">
        <f t="shared" si="28"/>
        <v>65</v>
      </c>
      <c r="B198" s="156" t="s">
        <v>2718</v>
      </c>
      <c r="C198" s="156" t="s">
        <v>144</v>
      </c>
      <c r="D198" s="162">
        <v>43344.0</v>
      </c>
      <c r="E198" s="109" t="str">
        <f t="shared" si="29"/>
        <v>7tahun9bulan</v>
      </c>
      <c r="F198" s="156" t="s">
        <v>2719</v>
      </c>
      <c r="G198" s="156" t="s">
        <v>2720</v>
      </c>
      <c r="H198" s="165">
        <v>1.0</v>
      </c>
      <c r="I198" s="165">
        <v>1.0</v>
      </c>
      <c r="J198" s="165">
        <v>1.0</v>
      </c>
      <c r="K198" s="165">
        <v>1.0</v>
      </c>
      <c r="L198" s="165">
        <v>1.0</v>
      </c>
      <c r="M198" s="165">
        <v>0.0</v>
      </c>
      <c r="N198" s="165">
        <v>0.0</v>
      </c>
      <c r="O198" s="165">
        <v>0.0</v>
      </c>
      <c r="P198" s="165">
        <v>0.0</v>
      </c>
      <c r="Q198" s="165">
        <v>0.0</v>
      </c>
      <c r="R198" s="165">
        <v>0.0</v>
      </c>
      <c r="S198" s="165">
        <v>0.0</v>
      </c>
      <c r="T198" s="86">
        <f t="shared" si="27"/>
        <v>5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125">
        <f t="shared" si="28"/>
        <v>66</v>
      </c>
      <c r="B199" s="156" t="s">
        <v>2721</v>
      </c>
      <c r="C199" s="156" t="s">
        <v>144</v>
      </c>
      <c r="D199" s="162">
        <v>43359.0</v>
      </c>
      <c r="E199" s="109" t="str">
        <f t="shared" si="29"/>
        <v>7tahun8bulan</v>
      </c>
      <c r="F199" s="156" t="s">
        <v>2722</v>
      </c>
      <c r="G199" s="156" t="s">
        <v>2723</v>
      </c>
      <c r="H199" s="165">
        <v>1.0</v>
      </c>
      <c r="I199" s="165">
        <v>1.0</v>
      </c>
      <c r="J199" s="165">
        <v>1.0</v>
      </c>
      <c r="K199" s="165">
        <v>1.0</v>
      </c>
      <c r="L199" s="165">
        <v>1.0</v>
      </c>
      <c r="M199" s="165">
        <v>0.0</v>
      </c>
      <c r="N199" s="165">
        <v>0.0</v>
      </c>
      <c r="O199" s="165">
        <v>0.0</v>
      </c>
      <c r="P199" s="165">
        <v>0.0</v>
      </c>
      <c r="Q199" s="165">
        <v>0.0</v>
      </c>
      <c r="R199" s="165">
        <v>0.0</v>
      </c>
      <c r="S199" s="165">
        <v>0.0</v>
      </c>
      <c r="T199" s="86">
        <f t="shared" si="27"/>
        <v>5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125">
        <f t="shared" si="28"/>
        <v>67</v>
      </c>
      <c r="B200" s="156" t="s">
        <v>2724</v>
      </c>
      <c r="C200" s="156" t="s">
        <v>136</v>
      </c>
      <c r="D200" s="162">
        <v>43361.0</v>
      </c>
      <c r="E200" s="109" t="str">
        <f t="shared" si="29"/>
        <v>7tahun8bulan</v>
      </c>
      <c r="F200" s="156" t="s">
        <v>2725</v>
      </c>
      <c r="G200" s="156" t="s">
        <v>2726</v>
      </c>
      <c r="H200" s="165">
        <v>1.0</v>
      </c>
      <c r="I200" s="166">
        <v>1.0</v>
      </c>
      <c r="J200" s="166">
        <v>1.0</v>
      </c>
      <c r="K200" s="166">
        <v>1.0</v>
      </c>
      <c r="L200" s="166">
        <v>1.0</v>
      </c>
      <c r="M200" s="166">
        <v>1.0</v>
      </c>
      <c r="N200" s="165">
        <v>0.0</v>
      </c>
      <c r="O200" s="165">
        <v>0.0</v>
      </c>
      <c r="P200" s="165">
        <v>0.0</v>
      </c>
      <c r="Q200" s="165">
        <v>0.0</v>
      </c>
      <c r="R200" s="165">
        <v>0.0</v>
      </c>
      <c r="S200" s="165">
        <v>0.0</v>
      </c>
      <c r="T200" s="86">
        <f t="shared" si="27"/>
        <v>6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125">
        <f t="shared" si="28"/>
        <v>68</v>
      </c>
      <c r="B201" s="156" t="s">
        <v>2727</v>
      </c>
      <c r="C201" s="156" t="s">
        <v>136</v>
      </c>
      <c r="D201" s="162">
        <v>43488.0</v>
      </c>
      <c r="E201" s="109" t="str">
        <f t="shared" si="29"/>
        <v>6tahun4bulan</v>
      </c>
      <c r="F201" s="156" t="s">
        <v>2605</v>
      </c>
      <c r="G201" s="156" t="s">
        <v>2606</v>
      </c>
      <c r="H201" s="166">
        <v>1.0</v>
      </c>
      <c r="I201" s="166">
        <v>1.0</v>
      </c>
      <c r="J201" s="166">
        <v>1.0</v>
      </c>
      <c r="K201" s="166">
        <v>1.0</v>
      </c>
      <c r="L201" s="166">
        <v>1.0</v>
      </c>
      <c r="M201" s="166">
        <v>1.0</v>
      </c>
      <c r="N201" s="165">
        <v>0.0</v>
      </c>
      <c r="O201" s="165">
        <v>0.0</v>
      </c>
      <c r="P201" s="165">
        <v>0.0</v>
      </c>
      <c r="Q201" s="165">
        <v>0.0</v>
      </c>
      <c r="R201" s="165">
        <v>0.0</v>
      </c>
      <c r="S201" s="165">
        <v>0.0</v>
      </c>
      <c r="T201" s="86">
        <f t="shared" si="27"/>
        <v>6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125">
        <f t="shared" si="28"/>
        <v>69</v>
      </c>
      <c r="B202" s="156" t="s">
        <v>2728</v>
      </c>
      <c r="C202" s="156" t="s">
        <v>144</v>
      </c>
      <c r="D202" s="162">
        <v>43491.0</v>
      </c>
      <c r="E202" s="109" t="str">
        <f t="shared" si="29"/>
        <v>6tahun4bulan</v>
      </c>
      <c r="F202" s="156" t="s">
        <v>2729</v>
      </c>
      <c r="G202" s="156" t="s">
        <v>2730</v>
      </c>
      <c r="H202" s="166">
        <v>1.0</v>
      </c>
      <c r="I202" s="166">
        <v>1.0</v>
      </c>
      <c r="J202" s="166">
        <v>1.0</v>
      </c>
      <c r="K202" s="166">
        <v>1.0</v>
      </c>
      <c r="L202" s="166">
        <v>1.0</v>
      </c>
      <c r="M202" s="166">
        <v>0.0</v>
      </c>
      <c r="N202" s="166">
        <v>1.0</v>
      </c>
      <c r="O202" s="166">
        <v>1.0</v>
      </c>
      <c r="P202" s="166">
        <v>1.0</v>
      </c>
      <c r="Q202" s="166">
        <v>0.0</v>
      </c>
      <c r="R202" s="166">
        <v>1.0</v>
      </c>
      <c r="S202" s="166">
        <v>1.0</v>
      </c>
      <c r="T202" s="86">
        <f t="shared" si="27"/>
        <v>10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125">
        <f t="shared" si="28"/>
        <v>70</v>
      </c>
      <c r="B203" s="156" t="s">
        <v>2731</v>
      </c>
      <c r="C203" s="156" t="s">
        <v>144</v>
      </c>
      <c r="D203" s="162">
        <v>43570.0</v>
      </c>
      <c r="E203" s="109" t="str">
        <f t="shared" si="29"/>
        <v>6tahun1bulan</v>
      </c>
      <c r="F203" s="156" t="s">
        <v>2732</v>
      </c>
      <c r="G203" s="156" t="s">
        <v>2733</v>
      </c>
      <c r="H203" s="166">
        <v>0.0</v>
      </c>
      <c r="I203" s="166">
        <v>0.0</v>
      </c>
      <c r="J203" s="166">
        <v>0.0</v>
      </c>
      <c r="K203" s="166">
        <v>1.0</v>
      </c>
      <c r="L203" s="166">
        <v>1.0</v>
      </c>
      <c r="M203" s="166">
        <v>1.0</v>
      </c>
      <c r="N203" s="165">
        <v>0.0</v>
      </c>
      <c r="O203" s="165">
        <v>0.0</v>
      </c>
      <c r="P203" s="165">
        <v>0.0</v>
      </c>
      <c r="Q203" s="165">
        <v>0.0</v>
      </c>
      <c r="R203" s="165">
        <v>0.0</v>
      </c>
      <c r="S203" s="165">
        <v>0.0</v>
      </c>
      <c r="T203" s="86">
        <f t="shared" si="27"/>
        <v>3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10">
      <c r="A210" s="86"/>
      <c r="B210" s="168" t="s">
        <v>35</v>
      </c>
      <c r="C210" s="169"/>
      <c r="D210" s="169"/>
      <c r="E210" s="169"/>
      <c r="F210" s="169"/>
      <c r="G210" s="170"/>
      <c r="H210" s="171">
        <f t="shared" ref="H210:T210" si="30">SUM(H134:H203)</f>
        <v>6</v>
      </c>
      <c r="I210" s="171">
        <f t="shared" si="30"/>
        <v>5</v>
      </c>
      <c r="J210" s="171">
        <f t="shared" si="30"/>
        <v>7</v>
      </c>
      <c r="K210" s="171">
        <f t="shared" si="30"/>
        <v>7</v>
      </c>
      <c r="L210" s="171">
        <f t="shared" si="30"/>
        <v>7</v>
      </c>
      <c r="M210" s="171">
        <f t="shared" si="30"/>
        <v>3</v>
      </c>
      <c r="N210" s="171">
        <f t="shared" si="30"/>
        <v>1</v>
      </c>
      <c r="O210" s="171">
        <f t="shared" si="30"/>
        <v>1</v>
      </c>
      <c r="P210" s="171">
        <f t="shared" si="30"/>
        <v>2</v>
      </c>
      <c r="Q210" s="171">
        <f t="shared" si="30"/>
        <v>1</v>
      </c>
      <c r="R210" s="171">
        <f t="shared" si="30"/>
        <v>1</v>
      </c>
      <c r="S210" s="171">
        <f t="shared" si="30"/>
        <v>1</v>
      </c>
      <c r="T210" s="112">
        <f t="shared" si="30"/>
        <v>42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97" t="s">
        <v>357</v>
      </c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99" t="s">
        <v>2</v>
      </c>
      <c r="B215" s="99" t="s">
        <v>132</v>
      </c>
      <c r="C215" s="99" t="s">
        <v>130</v>
      </c>
      <c r="D215" s="99" t="s">
        <v>98</v>
      </c>
      <c r="E215" s="99" t="s">
        <v>131</v>
      </c>
      <c r="F215" s="54" t="s">
        <v>132</v>
      </c>
      <c r="G215" s="7"/>
      <c r="H215" s="54" t="s">
        <v>358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7"/>
      <c r="T215" s="51" t="s">
        <v>35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12"/>
      <c r="B216" s="12"/>
      <c r="C216" s="12"/>
      <c r="D216" s="12"/>
      <c r="E216" s="12"/>
      <c r="F216" s="67" t="s">
        <v>67</v>
      </c>
      <c r="G216" s="67" t="s">
        <v>134</v>
      </c>
      <c r="H216" s="67" t="s">
        <v>103</v>
      </c>
      <c r="I216" s="67" t="s">
        <v>104</v>
      </c>
      <c r="J216" s="67" t="s">
        <v>105</v>
      </c>
      <c r="K216" s="67" t="s">
        <v>106</v>
      </c>
      <c r="L216" s="67" t="s">
        <v>84</v>
      </c>
      <c r="M216" s="67" t="s">
        <v>107</v>
      </c>
      <c r="N216" s="67" t="s">
        <v>108</v>
      </c>
      <c r="O216" s="67" t="s">
        <v>109</v>
      </c>
      <c r="P216" s="67" t="s">
        <v>110</v>
      </c>
      <c r="Q216" s="67" t="s">
        <v>111</v>
      </c>
      <c r="R216" s="67" t="s">
        <v>112</v>
      </c>
      <c r="S216" s="123" t="s">
        <v>113</v>
      </c>
      <c r="T216" s="50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174">
        <v>1.0</v>
      </c>
      <c r="B217" s="174">
        <v>2.0</v>
      </c>
      <c r="C217" s="174">
        <v>3.0</v>
      </c>
      <c r="D217" s="174">
        <v>4.0</v>
      </c>
      <c r="E217" s="174"/>
      <c r="F217" s="174">
        <v>5.0</v>
      </c>
      <c r="G217" s="174">
        <v>6.0</v>
      </c>
      <c r="H217" s="174">
        <v>7.0</v>
      </c>
      <c r="I217" s="174">
        <v>8.0</v>
      </c>
      <c r="J217" s="174">
        <v>9.0</v>
      </c>
      <c r="K217" s="174">
        <v>10.0</v>
      </c>
      <c r="L217" s="174">
        <v>11.0</v>
      </c>
      <c r="M217" s="174">
        <v>12.0</v>
      </c>
      <c r="N217" s="174">
        <v>13.0</v>
      </c>
      <c r="O217" s="174">
        <v>14.0</v>
      </c>
      <c r="P217" s="174">
        <v>15.0</v>
      </c>
      <c r="Q217" s="174">
        <v>16.0</v>
      </c>
      <c r="R217" s="174">
        <v>17.0</v>
      </c>
      <c r="S217" s="174">
        <v>18.0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90">
        <v>1.0</v>
      </c>
      <c r="B218" s="367" t="s">
        <v>2734</v>
      </c>
      <c r="C218" s="368" t="s">
        <v>144</v>
      </c>
      <c r="D218" s="369">
        <v>39139.0</v>
      </c>
      <c r="E218" s="109" t="str">
        <f t="shared" ref="E218:E264" si="31">DATEDIF(D218,DATE(YEAR(TODAY())-1,12,31),"y") &amp; "tahun" &amp; DATEDIF(D218, today(), "ym") &amp; "bulan"</f>
        <v>18tahun3bulan</v>
      </c>
      <c r="F218" s="368" t="s">
        <v>2611</v>
      </c>
      <c r="G218" s="368" t="s">
        <v>2612</v>
      </c>
      <c r="H218" s="90">
        <v>0.0</v>
      </c>
      <c r="I218" s="90">
        <v>0.0</v>
      </c>
      <c r="J218" s="90">
        <v>0.0</v>
      </c>
      <c r="K218" s="90">
        <v>0.0</v>
      </c>
      <c r="L218" s="90">
        <v>0.0</v>
      </c>
      <c r="M218" s="90">
        <v>0.0</v>
      </c>
      <c r="N218" s="90">
        <v>0.0</v>
      </c>
      <c r="O218" s="90">
        <v>0.0</v>
      </c>
      <c r="P218" s="90">
        <v>0.0</v>
      </c>
      <c r="Q218" s="90">
        <v>0.0</v>
      </c>
      <c r="R218" s="90">
        <v>0.0</v>
      </c>
      <c r="S218" s="90">
        <v>0.0</v>
      </c>
      <c r="T218" s="86">
        <f t="shared" ref="T218:T264" si="32">SUM(H218:S218)</f>
        <v>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90">
        <f t="shared" ref="A219:A264" si="33">A218+1</f>
        <v>2</v>
      </c>
      <c r="B219" s="367" t="s">
        <v>2735</v>
      </c>
      <c r="C219" s="368" t="s">
        <v>136</v>
      </c>
      <c r="D219" s="369">
        <v>39167.0</v>
      </c>
      <c r="E219" s="109" t="str">
        <f t="shared" si="31"/>
        <v>18tahun2bulan</v>
      </c>
      <c r="F219" s="368" t="s">
        <v>2736</v>
      </c>
      <c r="G219" s="368" t="s">
        <v>2737</v>
      </c>
      <c r="H219" s="90">
        <v>0.0</v>
      </c>
      <c r="I219" s="90">
        <v>0.0</v>
      </c>
      <c r="J219" s="90">
        <v>0.0</v>
      </c>
      <c r="K219" s="90">
        <v>0.0</v>
      </c>
      <c r="L219" s="90">
        <v>0.0</v>
      </c>
      <c r="M219" s="90">
        <v>0.0</v>
      </c>
      <c r="N219" s="90">
        <v>0.0</v>
      </c>
      <c r="O219" s="90">
        <v>0.0</v>
      </c>
      <c r="P219" s="90">
        <v>0.0</v>
      </c>
      <c r="Q219" s="90">
        <v>0.0</v>
      </c>
      <c r="R219" s="90">
        <v>0.0</v>
      </c>
      <c r="S219" s="90">
        <v>0.0</v>
      </c>
      <c r="T219" s="86">
        <f t="shared" si="32"/>
        <v>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90">
        <f t="shared" si="33"/>
        <v>3</v>
      </c>
      <c r="B220" s="367" t="s">
        <v>2738</v>
      </c>
      <c r="C220" s="368" t="s">
        <v>144</v>
      </c>
      <c r="D220" s="369">
        <v>39168.0</v>
      </c>
      <c r="E220" s="109" t="str">
        <f t="shared" si="31"/>
        <v>18tahun2bulan</v>
      </c>
      <c r="F220" s="368" t="s">
        <v>2739</v>
      </c>
      <c r="G220" s="368" t="s">
        <v>2740</v>
      </c>
      <c r="H220" s="90">
        <v>0.0</v>
      </c>
      <c r="I220" s="90">
        <v>0.0</v>
      </c>
      <c r="J220" s="90">
        <v>0.0</v>
      </c>
      <c r="K220" s="90">
        <v>0.0</v>
      </c>
      <c r="L220" s="90">
        <v>0.0</v>
      </c>
      <c r="M220" s="90">
        <v>0.0</v>
      </c>
      <c r="N220" s="90">
        <v>0.0</v>
      </c>
      <c r="O220" s="90">
        <v>0.0</v>
      </c>
      <c r="P220" s="90">
        <v>0.0</v>
      </c>
      <c r="Q220" s="90">
        <v>0.0</v>
      </c>
      <c r="R220" s="90">
        <v>0.0</v>
      </c>
      <c r="S220" s="90">
        <v>0.0</v>
      </c>
      <c r="T220" s="86">
        <f t="shared" si="32"/>
        <v>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90">
        <f t="shared" si="33"/>
        <v>4</v>
      </c>
      <c r="B221" s="367" t="s">
        <v>2741</v>
      </c>
      <c r="C221" s="368" t="s">
        <v>136</v>
      </c>
      <c r="D221" s="369">
        <v>39179.0</v>
      </c>
      <c r="E221" s="109" t="str">
        <f t="shared" si="31"/>
        <v>18tahun2bulan</v>
      </c>
      <c r="F221" s="368" t="s">
        <v>2662</v>
      </c>
      <c r="G221" s="368" t="s">
        <v>2742</v>
      </c>
      <c r="H221" s="90">
        <v>0.0</v>
      </c>
      <c r="I221" s="90">
        <v>0.0</v>
      </c>
      <c r="J221" s="90">
        <v>0.0</v>
      </c>
      <c r="K221" s="90">
        <v>0.0</v>
      </c>
      <c r="L221" s="90">
        <v>0.0</v>
      </c>
      <c r="M221" s="90">
        <v>0.0</v>
      </c>
      <c r="N221" s="90">
        <v>0.0</v>
      </c>
      <c r="O221" s="90">
        <v>0.0</v>
      </c>
      <c r="P221" s="90">
        <v>0.0</v>
      </c>
      <c r="Q221" s="90">
        <v>0.0</v>
      </c>
      <c r="R221" s="90">
        <v>0.0</v>
      </c>
      <c r="S221" s="90">
        <v>0.0</v>
      </c>
      <c r="T221" s="86">
        <f t="shared" si="32"/>
        <v>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90">
        <f t="shared" si="33"/>
        <v>5</v>
      </c>
      <c r="B222" s="367" t="s">
        <v>2743</v>
      </c>
      <c r="C222" s="368" t="s">
        <v>136</v>
      </c>
      <c r="D222" s="370">
        <v>39267.0</v>
      </c>
      <c r="E222" s="109" t="str">
        <f t="shared" si="31"/>
        <v>18tahun11bulan</v>
      </c>
      <c r="F222" s="368" t="s">
        <v>2702</v>
      </c>
      <c r="G222" s="368" t="s">
        <v>2703</v>
      </c>
      <c r="H222" s="90">
        <v>0.0</v>
      </c>
      <c r="I222" s="90">
        <v>0.0</v>
      </c>
      <c r="J222" s="90">
        <v>0.0</v>
      </c>
      <c r="K222" s="90">
        <v>0.0</v>
      </c>
      <c r="L222" s="90">
        <v>0.0</v>
      </c>
      <c r="M222" s="90">
        <v>0.0</v>
      </c>
      <c r="N222" s="90">
        <v>0.0</v>
      </c>
      <c r="O222" s="90">
        <v>0.0</v>
      </c>
      <c r="P222" s="90">
        <v>0.0</v>
      </c>
      <c r="Q222" s="90">
        <v>0.0</v>
      </c>
      <c r="R222" s="90">
        <v>0.0</v>
      </c>
      <c r="S222" s="90">
        <v>0.0</v>
      </c>
      <c r="T222" s="86">
        <f t="shared" si="32"/>
        <v>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90">
        <f t="shared" si="33"/>
        <v>6</v>
      </c>
      <c r="B223" s="367" t="s">
        <v>2744</v>
      </c>
      <c r="C223" s="368" t="s">
        <v>144</v>
      </c>
      <c r="D223" s="369">
        <v>39423.0</v>
      </c>
      <c r="E223" s="109" t="str">
        <f t="shared" si="31"/>
        <v>18tahun6bulan</v>
      </c>
      <c r="F223" s="368" t="s">
        <v>2745</v>
      </c>
      <c r="G223" s="368" t="s">
        <v>477</v>
      </c>
      <c r="H223" s="90">
        <v>0.0</v>
      </c>
      <c r="I223" s="90">
        <v>0.0</v>
      </c>
      <c r="J223" s="90">
        <v>0.0</v>
      </c>
      <c r="K223" s="90">
        <v>0.0</v>
      </c>
      <c r="L223" s="90">
        <v>0.0</v>
      </c>
      <c r="M223" s="90">
        <v>0.0</v>
      </c>
      <c r="N223" s="90">
        <v>0.0</v>
      </c>
      <c r="O223" s="90">
        <v>0.0</v>
      </c>
      <c r="P223" s="90">
        <v>0.0</v>
      </c>
      <c r="Q223" s="90">
        <v>0.0</v>
      </c>
      <c r="R223" s="90">
        <v>0.0</v>
      </c>
      <c r="S223" s="90">
        <v>0.0</v>
      </c>
      <c r="T223" s="86">
        <f t="shared" si="32"/>
        <v>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90">
        <f t="shared" si="33"/>
        <v>7</v>
      </c>
      <c r="B224" s="367" t="s">
        <v>2746</v>
      </c>
      <c r="C224" s="368" t="s">
        <v>136</v>
      </c>
      <c r="D224" s="369">
        <v>39458.0</v>
      </c>
      <c r="E224" s="109" t="str">
        <f t="shared" si="31"/>
        <v>17tahun4bulan</v>
      </c>
      <c r="F224" s="368" t="s">
        <v>2747</v>
      </c>
      <c r="G224" s="368" t="s">
        <v>2748</v>
      </c>
      <c r="H224" s="90">
        <v>0.0</v>
      </c>
      <c r="I224" s="90">
        <v>0.0</v>
      </c>
      <c r="J224" s="90">
        <v>0.0</v>
      </c>
      <c r="K224" s="90">
        <v>0.0</v>
      </c>
      <c r="L224" s="90">
        <v>0.0</v>
      </c>
      <c r="M224" s="90">
        <v>0.0</v>
      </c>
      <c r="N224" s="90">
        <v>0.0</v>
      </c>
      <c r="O224" s="90">
        <v>0.0</v>
      </c>
      <c r="P224" s="90">
        <v>0.0</v>
      </c>
      <c r="Q224" s="90">
        <v>0.0</v>
      </c>
      <c r="R224" s="90">
        <v>0.0</v>
      </c>
      <c r="S224" s="90">
        <v>0.0</v>
      </c>
      <c r="T224" s="86">
        <f t="shared" si="32"/>
        <v>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90">
        <f t="shared" si="33"/>
        <v>8</v>
      </c>
      <c r="B225" s="367" t="s">
        <v>2749</v>
      </c>
      <c r="C225" s="368" t="s">
        <v>144</v>
      </c>
      <c r="D225" s="369">
        <v>39493.0</v>
      </c>
      <c r="E225" s="109" t="str">
        <f t="shared" si="31"/>
        <v>17tahun3bulan</v>
      </c>
      <c r="F225" s="368" t="s">
        <v>1046</v>
      </c>
      <c r="G225" s="368" t="s">
        <v>1047</v>
      </c>
      <c r="H225" s="90">
        <v>0.0</v>
      </c>
      <c r="I225" s="90">
        <v>0.0</v>
      </c>
      <c r="J225" s="90">
        <v>0.0</v>
      </c>
      <c r="K225" s="90">
        <v>0.0</v>
      </c>
      <c r="L225" s="90">
        <v>0.0</v>
      </c>
      <c r="M225" s="90">
        <v>0.0</v>
      </c>
      <c r="N225" s="90">
        <v>0.0</v>
      </c>
      <c r="O225" s="90">
        <v>0.0</v>
      </c>
      <c r="P225" s="90">
        <v>0.0</v>
      </c>
      <c r="Q225" s="90">
        <v>0.0</v>
      </c>
      <c r="R225" s="90">
        <v>0.0</v>
      </c>
      <c r="S225" s="90">
        <v>0.0</v>
      </c>
      <c r="T225" s="86">
        <f t="shared" si="32"/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90">
        <f t="shared" si="33"/>
        <v>9</v>
      </c>
      <c r="B226" s="367" t="s">
        <v>2750</v>
      </c>
      <c r="C226" s="368" t="s">
        <v>136</v>
      </c>
      <c r="D226" s="369">
        <v>39515.0</v>
      </c>
      <c r="E226" s="109" t="str">
        <f t="shared" si="31"/>
        <v>17tahun3bulan</v>
      </c>
      <c r="F226" s="368" t="s">
        <v>2751</v>
      </c>
      <c r="G226" s="368" t="s">
        <v>2654</v>
      </c>
      <c r="H226" s="90">
        <v>0.0</v>
      </c>
      <c r="I226" s="90">
        <v>0.0</v>
      </c>
      <c r="J226" s="90">
        <v>0.0</v>
      </c>
      <c r="K226" s="90">
        <v>0.0</v>
      </c>
      <c r="L226" s="90">
        <v>0.0</v>
      </c>
      <c r="M226" s="90">
        <v>0.0</v>
      </c>
      <c r="N226" s="90">
        <v>0.0</v>
      </c>
      <c r="O226" s="90">
        <v>0.0</v>
      </c>
      <c r="P226" s="90">
        <v>0.0</v>
      </c>
      <c r="Q226" s="90">
        <v>0.0</v>
      </c>
      <c r="R226" s="90">
        <v>0.0</v>
      </c>
      <c r="S226" s="90">
        <v>0.0</v>
      </c>
      <c r="T226" s="86">
        <f t="shared" si="32"/>
        <v>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90">
        <f t="shared" si="33"/>
        <v>10</v>
      </c>
      <c r="B227" s="367" t="s">
        <v>2752</v>
      </c>
      <c r="C227" s="368" t="s">
        <v>136</v>
      </c>
      <c r="D227" s="370">
        <v>39535.0</v>
      </c>
      <c r="E227" s="109" t="str">
        <f t="shared" si="31"/>
        <v>17tahun2bulan</v>
      </c>
      <c r="F227" s="368" t="s">
        <v>2697</v>
      </c>
      <c r="G227" s="368" t="s">
        <v>2182</v>
      </c>
      <c r="H227" s="90">
        <v>0.0</v>
      </c>
      <c r="I227" s="90">
        <v>0.0</v>
      </c>
      <c r="J227" s="90">
        <v>0.0</v>
      </c>
      <c r="K227" s="90">
        <v>0.0</v>
      </c>
      <c r="L227" s="90">
        <v>0.0</v>
      </c>
      <c r="M227" s="90">
        <v>0.0</v>
      </c>
      <c r="N227" s="90">
        <v>0.0</v>
      </c>
      <c r="O227" s="90">
        <v>0.0</v>
      </c>
      <c r="P227" s="90">
        <v>0.0</v>
      </c>
      <c r="Q227" s="90">
        <v>0.0</v>
      </c>
      <c r="R227" s="90">
        <v>0.0</v>
      </c>
      <c r="S227" s="90">
        <v>0.0</v>
      </c>
      <c r="T227" s="86">
        <f t="shared" si="32"/>
        <v>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90">
        <f t="shared" si="33"/>
        <v>11</v>
      </c>
      <c r="B228" s="367" t="s">
        <v>2753</v>
      </c>
      <c r="C228" s="368" t="s">
        <v>136</v>
      </c>
      <c r="D228" s="369">
        <v>39552.0</v>
      </c>
      <c r="E228" s="109" t="str">
        <f t="shared" si="31"/>
        <v>17tahun1bulan</v>
      </c>
      <c r="F228" s="368" t="s">
        <v>2754</v>
      </c>
      <c r="G228" s="368" t="s">
        <v>2755</v>
      </c>
      <c r="H228" s="90">
        <v>0.0</v>
      </c>
      <c r="I228" s="90">
        <v>0.0</v>
      </c>
      <c r="J228" s="90">
        <v>0.0</v>
      </c>
      <c r="K228" s="90">
        <v>0.0</v>
      </c>
      <c r="L228" s="90">
        <v>0.0</v>
      </c>
      <c r="M228" s="90">
        <v>0.0</v>
      </c>
      <c r="N228" s="90">
        <v>0.0</v>
      </c>
      <c r="O228" s="90">
        <v>0.0</v>
      </c>
      <c r="P228" s="90">
        <v>0.0</v>
      </c>
      <c r="Q228" s="90">
        <v>0.0</v>
      </c>
      <c r="R228" s="90">
        <v>0.0</v>
      </c>
      <c r="S228" s="90">
        <v>0.0</v>
      </c>
      <c r="T228" s="86">
        <f t="shared" si="32"/>
        <v>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90">
        <f t="shared" si="33"/>
        <v>12</v>
      </c>
      <c r="B229" s="367" t="s">
        <v>2756</v>
      </c>
      <c r="C229" s="368" t="s">
        <v>136</v>
      </c>
      <c r="D229" s="369">
        <v>39560.0</v>
      </c>
      <c r="E229" s="109" t="str">
        <f t="shared" si="31"/>
        <v>17tahun1bulan</v>
      </c>
      <c r="F229" s="368" t="s">
        <v>2757</v>
      </c>
      <c r="G229" s="368" t="s">
        <v>2758</v>
      </c>
      <c r="H229" s="90">
        <v>0.0</v>
      </c>
      <c r="I229" s="90">
        <v>0.0</v>
      </c>
      <c r="J229" s="90">
        <v>0.0</v>
      </c>
      <c r="K229" s="90">
        <v>0.0</v>
      </c>
      <c r="L229" s="90">
        <v>0.0</v>
      </c>
      <c r="M229" s="90">
        <v>0.0</v>
      </c>
      <c r="N229" s="90">
        <v>0.0</v>
      </c>
      <c r="O229" s="90">
        <v>0.0</v>
      </c>
      <c r="P229" s="90">
        <v>0.0</v>
      </c>
      <c r="Q229" s="90">
        <v>0.0</v>
      </c>
      <c r="R229" s="90">
        <v>0.0</v>
      </c>
      <c r="S229" s="90">
        <v>0.0</v>
      </c>
      <c r="T229" s="86">
        <f t="shared" si="32"/>
        <v>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90">
        <f t="shared" si="33"/>
        <v>13</v>
      </c>
      <c r="B230" s="367" t="s">
        <v>2759</v>
      </c>
      <c r="C230" s="368" t="s">
        <v>136</v>
      </c>
      <c r="D230" s="369">
        <v>39565.0</v>
      </c>
      <c r="E230" s="109" t="str">
        <f t="shared" si="31"/>
        <v>17tahun1bulan</v>
      </c>
      <c r="F230" s="368" t="s">
        <v>2760</v>
      </c>
      <c r="G230" s="368" t="s">
        <v>2651</v>
      </c>
      <c r="H230" s="90">
        <v>0.0</v>
      </c>
      <c r="I230" s="90">
        <v>0.0</v>
      </c>
      <c r="J230" s="90">
        <v>0.0</v>
      </c>
      <c r="K230" s="90">
        <v>0.0</v>
      </c>
      <c r="L230" s="90">
        <v>0.0</v>
      </c>
      <c r="M230" s="90">
        <v>0.0</v>
      </c>
      <c r="N230" s="90">
        <v>0.0</v>
      </c>
      <c r="O230" s="90">
        <v>0.0</v>
      </c>
      <c r="P230" s="90">
        <v>0.0</v>
      </c>
      <c r="Q230" s="90">
        <v>0.0</v>
      </c>
      <c r="R230" s="90">
        <v>0.0</v>
      </c>
      <c r="S230" s="90">
        <v>0.0</v>
      </c>
      <c r="T230" s="86">
        <f t="shared" si="32"/>
        <v>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90">
        <f t="shared" si="33"/>
        <v>14</v>
      </c>
      <c r="B231" s="367" t="s">
        <v>2761</v>
      </c>
      <c r="C231" s="368" t="s">
        <v>136</v>
      </c>
      <c r="D231" s="369">
        <v>39727.0</v>
      </c>
      <c r="E231" s="109" t="str">
        <f t="shared" si="31"/>
        <v>17tahun8bulan</v>
      </c>
      <c r="F231" s="368" t="s">
        <v>2668</v>
      </c>
      <c r="G231" s="368" t="s">
        <v>2762</v>
      </c>
      <c r="H231" s="90">
        <v>0.0</v>
      </c>
      <c r="I231" s="90">
        <v>0.0</v>
      </c>
      <c r="J231" s="90">
        <v>0.0</v>
      </c>
      <c r="K231" s="90">
        <v>0.0</v>
      </c>
      <c r="L231" s="90">
        <v>0.0</v>
      </c>
      <c r="M231" s="90">
        <v>0.0</v>
      </c>
      <c r="N231" s="90">
        <v>0.0</v>
      </c>
      <c r="O231" s="90">
        <v>0.0</v>
      </c>
      <c r="P231" s="90">
        <v>0.0</v>
      </c>
      <c r="Q231" s="90">
        <v>0.0</v>
      </c>
      <c r="R231" s="90">
        <v>0.0</v>
      </c>
      <c r="S231" s="90">
        <v>0.0</v>
      </c>
      <c r="T231" s="86">
        <f t="shared" si="32"/>
        <v>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90">
        <f t="shared" si="33"/>
        <v>15</v>
      </c>
      <c r="B232" s="367" t="s">
        <v>2763</v>
      </c>
      <c r="C232" s="368" t="s">
        <v>136</v>
      </c>
      <c r="D232" s="370">
        <v>39744.0</v>
      </c>
      <c r="E232" s="109" t="str">
        <f t="shared" si="31"/>
        <v>17tahun7bulan</v>
      </c>
      <c r="F232" s="368" t="s">
        <v>2764</v>
      </c>
      <c r="G232" s="368" t="s">
        <v>2765</v>
      </c>
      <c r="H232" s="90">
        <v>0.0</v>
      </c>
      <c r="I232" s="90">
        <v>0.0</v>
      </c>
      <c r="J232" s="90">
        <v>0.0</v>
      </c>
      <c r="K232" s="90">
        <v>0.0</v>
      </c>
      <c r="L232" s="90">
        <v>0.0</v>
      </c>
      <c r="M232" s="90">
        <v>0.0</v>
      </c>
      <c r="N232" s="90">
        <v>0.0</v>
      </c>
      <c r="O232" s="90">
        <v>0.0</v>
      </c>
      <c r="P232" s="90">
        <v>0.0</v>
      </c>
      <c r="Q232" s="90">
        <v>0.0</v>
      </c>
      <c r="R232" s="90">
        <v>0.0</v>
      </c>
      <c r="S232" s="90">
        <v>0.0</v>
      </c>
      <c r="T232" s="86">
        <f t="shared" si="32"/>
        <v>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90">
        <f t="shared" si="33"/>
        <v>16</v>
      </c>
      <c r="B233" s="367" t="s">
        <v>2766</v>
      </c>
      <c r="C233" s="368" t="s">
        <v>136</v>
      </c>
      <c r="D233" s="369">
        <v>39778.0</v>
      </c>
      <c r="E233" s="109" t="str">
        <f t="shared" si="31"/>
        <v>17tahun6bulan</v>
      </c>
      <c r="F233" s="368" t="s">
        <v>2767</v>
      </c>
      <c r="G233" s="368" t="s">
        <v>2768</v>
      </c>
      <c r="H233" s="90">
        <v>0.0</v>
      </c>
      <c r="I233" s="90">
        <v>0.0</v>
      </c>
      <c r="J233" s="90">
        <v>0.0</v>
      </c>
      <c r="K233" s="90">
        <v>0.0</v>
      </c>
      <c r="L233" s="90">
        <v>0.0</v>
      </c>
      <c r="M233" s="90">
        <v>0.0</v>
      </c>
      <c r="N233" s="90">
        <v>0.0</v>
      </c>
      <c r="O233" s="90">
        <v>0.0</v>
      </c>
      <c r="P233" s="90">
        <v>0.0</v>
      </c>
      <c r="Q233" s="90">
        <v>0.0</v>
      </c>
      <c r="R233" s="90">
        <v>0.0</v>
      </c>
      <c r="S233" s="90">
        <v>0.0</v>
      </c>
      <c r="T233" s="86">
        <f t="shared" si="32"/>
        <v>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90">
        <f t="shared" si="33"/>
        <v>17</v>
      </c>
      <c r="B234" s="367" t="s">
        <v>2769</v>
      </c>
      <c r="C234" s="368" t="s">
        <v>136</v>
      </c>
      <c r="D234" s="370">
        <v>39779.0</v>
      </c>
      <c r="E234" s="109" t="str">
        <f t="shared" si="31"/>
        <v>17tahun6bulan</v>
      </c>
      <c r="F234" s="368" t="s">
        <v>2770</v>
      </c>
      <c r="G234" s="368" t="s">
        <v>2771</v>
      </c>
      <c r="H234" s="90">
        <v>0.0</v>
      </c>
      <c r="I234" s="90">
        <v>0.0</v>
      </c>
      <c r="J234" s="90">
        <v>0.0</v>
      </c>
      <c r="K234" s="90">
        <v>0.0</v>
      </c>
      <c r="L234" s="90">
        <v>0.0</v>
      </c>
      <c r="M234" s="90">
        <v>0.0</v>
      </c>
      <c r="N234" s="90">
        <v>0.0</v>
      </c>
      <c r="O234" s="90">
        <v>0.0</v>
      </c>
      <c r="P234" s="90">
        <v>0.0</v>
      </c>
      <c r="Q234" s="90">
        <v>0.0</v>
      </c>
      <c r="R234" s="90">
        <v>0.0</v>
      </c>
      <c r="S234" s="90">
        <v>0.0</v>
      </c>
      <c r="T234" s="86">
        <f t="shared" si="32"/>
        <v>0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90">
        <f t="shared" si="33"/>
        <v>18</v>
      </c>
      <c r="B235" s="367" t="s">
        <v>2772</v>
      </c>
      <c r="C235" s="368" t="s">
        <v>136</v>
      </c>
      <c r="D235" s="369">
        <v>39804.0</v>
      </c>
      <c r="E235" s="109" t="str">
        <f t="shared" si="31"/>
        <v>17tahun5bulan</v>
      </c>
      <c r="F235" s="368" t="s">
        <v>2611</v>
      </c>
      <c r="G235" s="368" t="s">
        <v>2612</v>
      </c>
      <c r="H235" s="90">
        <v>0.0</v>
      </c>
      <c r="I235" s="90">
        <v>0.0</v>
      </c>
      <c r="J235" s="90">
        <v>0.0</v>
      </c>
      <c r="K235" s="90">
        <v>0.0</v>
      </c>
      <c r="L235" s="90">
        <v>0.0</v>
      </c>
      <c r="M235" s="90">
        <v>0.0</v>
      </c>
      <c r="N235" s="90">
        <v>0.0</v>
      </c>
      <c r="O235" s="90">
        <v>0.0</v>
      </c>
      <c r="P235" s="90">
        <v>0.0</v>
      </c>
      <c r="Q235" s="90">
        <v>0.0</v>
      </c>
      <c r="R235" s="90">
        <v>0.0</v>
      </c>
      <c r="S235" s="90">
        <v>0.0</v>
      </c>
      <c r="T235" s="86">
        <f t="shared" si="32"/>
        <v>0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90">
        <f t="shared" si="33"/>
        <v>19</v>
      </c>
      <c r="B236" s="367" t="s">
        <v>2773</v>
      </c>
      <c r="C236" s="368" t="s">
        <v>144</v>
      </c>
      <c r="D236" s="369">
        <v>39868.0</v>
      </c>
      <c r="E236" s="109" t="str">
        <f t="shared" si="31"/>
        <v>16tahun3bulan</v>
      </c>
      <c r="F236" s="368" t="s">
        <v>2774</v>
      </c>
      <c r="G236" s="368" t="s">
        <v>477</v>
      </c>
      <c r="H236" s="90">
        <v>0.0</v>
      </c>
      <c r="I236" s="90">
        <v>0.0</v>
      </c>
      <c r="J236" s="90">
        <v>0.0</v>
      </c>
      <c r="K236" s="90">
        <v>0.0</v>
      </c>
      <c r="L236" s="90">
        <v>0.0</v>
      </c>
      <c r="M236" s="90">
        <v>0.0</v>
      </c>
      <c r="N236" s="90">
        <v>0.0</v>
      </c>
      <c r="O236" s="90">
        <v>0.0</v>
      </c>
      <c r="P236" s="90">
        <v>0.0</v>
      </c>
      <c r="Q236" s="90">
        <v>0.0</v>
      </c>
      <c r="R236" s="90">
        <v>0.0</v>
      </c>
      <c r="S236" s="90">
        <v>0.0</v>
      </c>
      <c r="T236" s="86">
        <f t="shared" si="32"/>
        <v>0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90">
        <f t="shared" si="33"/>
        <v>20</v>
      </c>
      <c r="B237" s="371" t="s">
        <v>2775</v>
      </c>
      <c r="C237" s="368" t="s">
        <v>136</v>
      </c>
      <c r="D237" s="369">
        <v>39946.0</v>
      </c>
      <c r="E237" s="109" t="str">
        <f t="shared" si="31"/>
        <v>16tahun0bulan</v>
      </c>
      <c r="F237" s="368" t="s">
        <v>2509</v>
      </c>
      <c r="G237" s="368" t="s">
        <v>2447</v>
      </c>
      <c r="H237" s="90">
        <v>0.0</v>
      </c>
      <c r="I237" s="90">
        <v>0.0</v>
      </c>
      <c r="J237" s="90">
        <v>0.0</v>
      </c>
      <c r="K237" s="90">
        <v>0.0</v>
      </c>
      <c r="L237" s="90">
        <v>0.0</v>
      </c>
      <c r="M237" s="90">
        <v>0.0</v>
      </c>
      <c r="N237" s="90">
        <v>0.0</v>
      </c>
      <c r="O237" s="90">
        <v>0.0</v>
      </c>
      <c r="P237" s="90">
        <v>0.0</v>
      </c>
      <c r="Q237" s="90">
        <v>0.0</v>
      </c>
      <c r="R237" s="90">
        <v>0.0</v>
      </c>
      <c r="S237" s="90">
        <v>0.0</v>
      </c>
      <c r="T237" s="86">
        <f t="shared" si="32"/>
        <v>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90">
        <f t="shared" si="33"/>
        <v>21</v>
      </c>
      <c r="B238" s="367" t="s">
        <v>2776</v>
      </c>
      <c r="C238" s="368" t="s">
        <v>144</v>
      </c>
      <c r="D238" s="369">
        <v>39959.0</v>
      </c>
      <c r="E238" s="109" t="str">
        <f t="shared" si="31"/>
        <v>16tahun0bulan</v>
      </c>
      <c r="F238" s="368" t="s">
        <v>2732</v>
      </c>
      <c r="G238" s="368" t="s">
        <v>2733</v>
      </c>
      <c r="H238" s="90">
        <v>0.0</v>
      </c>
      <c r="I238" s="90">
        <v>0.0</v>
      </c>
      <c r="J238" s="90">
        <v>0.0</v>
      </c>
      <c r="K238" s="90">
        <v>0.0</v>
      </c>
      <c r="L238" s="90">
        <v>0.0</v>
      </c>
      <c r="M238" s="90">
        <v>0.0</v>
      </c>
      <c r="N238" s="90">
        <v>0.0</v>
      </c>
      <c r="O238" s="90">
        <v>0.0</v>
      </c>
      <c r="P238" s="90">
        <v>0.0</v>
      </c>
      <c r="Q238" s="90">
        <v>0.0</v>
      </c>
      <c r="R238" s="90">
        <v>0.0</v>
      </c>
      <c r="S238" s="90">
        <v>0.0</v>
      </c>
      <c r="T238" s="86">
        <f t="shared" si="32"/>
        <v>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90">
        <f t="shared" si="33"/>
        <v>22</v>
      </c>
      <c r="B239" s="367" t="s">
        <v>2777</v>
      </c>
      <c r="C239" s="368" t="s">
        <v>144</v>
      </c>
      <c r="D239" s="369">
        <v>40011.0</v>
      </c>
      <c r="E239" s="109" t="str">
        <f t="shared" si="31"/>
        <v>16tahun10bulan</v>
      </c>
      <c r="F239" s="368" t="s">
        <v>1341</v>
      </c>
      <c r="G239" s="368" t="s">
        <v>481</v>
      </c>
      <c r="H239" s="90">
        <v>0.0</v>
      </c>
      <c r="I239" s="90">
        <v>0.0</v>
      </c>
      <c r="J239" s="90">
        <v>0.0</v>
      </c>
      <c r="K239" s="90">
        <v>0.0</v>
      </c>
      <c r="L239" s="90">
        <v>0.0</v>
      </c>
      <c r="M239" s="90">
        <v>0.0</v>
      </c>
      <c r="N239" s="90">
        <v>0.0</v>
      </c>
      <c r="O239" s="90">
        <v>0.0</v>
      </c>
      <c r="P239" s="90">
        <v>0.0</v>
      </c>
      <c r="Q239" s="90">
        <v>0.0</v>
      </c>
      <c r="R239" s="90">
        <v>0.0</v>
      </c>
      <c r="S239" s="90">
        <v>0.0</v>
      </c>
      <c r="T239" s="86">
        <f t="shared" si="32"/>
        <v>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90">
        <f t="shared" si="33"/>
        <v>23</v>
      </c>
      <c r="B240" s="367" t="s">
        <v>2778</v>
      </c>
      <c r="C240" s="368" t="s">
        <v>136</v>
      </c>
      <c r="D240" s="369">
        <v>40111.0</v>
      </c>
      <c r="E240" s="109" t="str">
        <f t="shared" si="31"/>
        <v>16tahun7bulan</v>
      </c>
      <c r="F240" s="368" t="s">
        <v>2551</v>
      </c>
      <c r="G240" s="368" t="s">
        <v>2552</v>
      </c>
      <c r="H240" s="90">
        <v>0.0</v>
      </c>
      <c r="I240" s="90">
        <v>0.0</v>
      </c>
      <c r="J240" s="90">
        <v>0.0</v>
      </c>
      <c r="K240" s="90">
        <v>0.0</v>
      </c>
      <c r="L240" s="90">
        <v>0.0</v>
      </c>
      <c r="M240" s="90">
        <v>0.0</v>
      </c>
      <c r="N240" s="90">
        <v>0.0</v>
      </c>
      <c r="O240" s="90">
        <v>0.0</v>
      </c>
      <c r="P240" s="90">
        <v>0.0</v>
      </c>
      <c r="Q240" s="90">
        <v>0.0</v>
      </c>
      <c r="R240" s="90">
        <v>0.0</v>
      </c>
      <c r="S240" s="90">
        <v>0.0</v>
      </c>
      <c r="T240" s="86">
        <f t="shared" si="32"/>
        <v>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90">
        <f t="shared" si="33"/>
        <v>24</v>
      </c>
      <c r="B241" s="367" t="s">
        <v>2779</v>
      </c>
      <c r="C241" s="368" t="s">
        <v>136</v>
      </c>
      <c r="D241" s="369">
        <v>40152.0</v>
      </c>
      <c r="E241" s="109" t="str">
        <f t="shared" si="31"/>
        <v>16tahun6bulan</v>
      </c>
      <c r="F241" s="368" t="s">
        <v>2682</v>
      </c>
      <c r="G241" s="368" t="s">
        <v>2683</v>
      </c>
      <c r="H241" s="90">
        <v>0.0</v>
      </c>
      <c r="I241" s="90">
        <v>0.0</v>
      </c>
      <c r="J241" s="90">
        <v>0.0</v>
      </c>
      <c r="K241" s="90">
        <v>0.0</v>
      </c>
      <c r="L241" s="90">
        <v>0.0</v>
      </c>
      <c r="M241" s="90">
        <v>0.0</v>
      </c>
      <c r="N241" s="90">
        <v>0.0</v>
      </c>
      <c r="O241" s="90">
        <v>0.0</v>
      </c>
      <c r="P241" s="90">
        <v>0.0</v>
      </c>
      <c r="Q241" s="90">
        <v>0.0</v>
      </c>
      <c r="R241" s="90">
        <v>0.0</v>
      </c>
      <c r="S241" s="90">
        <v>0.0</v>
      </c>
      <c r="T241" s="86">
        <f t="shared" si="32"/>
        <v>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90">
        <f t="shared" si="33"/>
        <v>25</v>
      </c>
      <c r="B242" s="367" t="s">
        <v>2780</v>
      </c>
      <c r="C242" s="368" t="s">
        <v>136</v>
      </c>
      <c r="D242" s="369">
        <v>40162.0</v>
      </c>
      <c r="E242" s="109" t="str">
        <f t="shared" si="31"/>
        <v>16tahun5bulan</v>
      </c>
      <c r="F242" s="368" t="s">
        <v>2685</v>
      </c>
      <c r="G242" s="368" t="s">
        <v>2686</v>
      </c>
      <c r="H242" s="90">
        <v>0.0</v>
      </c>
      <c r="I242" s="90">
        <v>0.0</v>
      </c>
      <c r="J242" s="90">
        <v>0.0</v>
      </c>
      <c r="K242" s="90">
        <v>0.0</v>
      </c>
      <c r="L242" s="90">
        <v>0.0</v>
      </c>
      <c r="M242" s="90">
        <v>0.0</v>
      </c>
      <c r="N242" s="90">
        <v>0.0</v>
      </c>
      <c r="O242" s="90">
        <v>0.0</v>
      </c>
      <c r="P242" s="90">
        <v>0.0</v>
      </c>
      <c r="Q242" s="90">
        <v>0.0</v>
      </c>
      <c r="R242" s="90">
        <v>0.0</v>
      </c>
      <c r="S242" s="90">
        <v>0.0</v>
      </c>
      <c r="T242" s="86">
        <f t="shared" si="32"/>
        <v>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90">
        <f t="shared" si="33"/>
        <v>26</v>
      </c>
      <c r="B243" s="367" t="s">
        <v>2781</v>
      </c>
      <c r="C243" s="368" t="s">
        <v>136</v>
      </c>
      <c r="D243" s="369">
        <v>40189.0</v>
      </c>
      <c r="E243" s="109" t="str">
        <f t="shared" si="31"/>
        <v>15tahun4bulan</v>
      </c>
      <c r="F243" s="368" t="s">
        <v>2782</v>
      </c>
      <c r="G243" s="368" t="s">
        <v>2783</v>
      </c>
      <c r="H243" s="90">
        <v>0.0</v>
      </c>
      <c r="I243" s="90">
        <v>0.0</v>
      </c>
      <c r="J243" s="90">
        <v>0.0</v>
      </c>
      <c r="K243" s="90">
        <v>0.0</v>
      </c>
      <c r="L243" s="90">
        <v>0.0</v>
      </c>
      <c r="M243" s="90">
        <v>0.0</v>
      </c>
      <c r="N243" s="90">
        <v>0.0</v>
      </c>
      <c r="O243" s="90">
        <v>0.0</v>
      </c>
      <c r="P243" s="90">
        <v>0.0</v>
      </c>
      <c r="Q243" s="90">
        <v>0.0</v>
      </c>
      <c r="R243" s="90">
        <v>0.0</v>
      </c>
      <c r="S243" s="90">
        <v>0.0</v>
      </c>
      <c r="T243" s="86">
        <f t="shared" si="32"/>
        <v>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90">
        <f t="shared" si="33"/>
        <v>27</v>
      </c>
      <c r="B244" s="367" t="s">
        <v>2784</v>
      </c>
      <c r="C244" s="368" t="s">
        <v>144</v>
      </c>
      <c r="D244" s="370">
        <v>40219.0</v>
      </c>
      <c r="E244" s="109" t="str">
        <f t="shared" si="31"/>
        <v>15tahun4bulan</v>
      </c>
      <c r="F244" s="368" t="s">
        <v>1046</v>
      </c>
      <c r="G244" s="368" t="s">
        <v>1047</v>
      </c>
      <c r="H244" s="90">
        <v>0.0</v>
      </c>
      <c r="I244" s="90">
        <v>0.0</v>
      </c>
      <c r="J244" s="90">
        <v>0.0</v>
      </c>
      <c r="K244" s="90">
        <v>0.0</v>
      </c>
      <c r="L244" s="90">
        <v>0.0</v>
      </c>
      <c r="M244" s="90">
        <v>0.0</v>
      </c>
      <c r="N244" s="90">
        <v>0.0</v>
      </c>
      <c r="O244" s="90">
        <v>0.0</v>
      </c>
      <c r="P244" s="90">
        <v>0.0</v>
      </c>
      <c r="Q244" s="90">
        <v>0.0</v>
      </c>
      <c r="R244" s="90">
        <v>0.0</v>
      </c>
      <c r="S244" s="90">
        <v>0.0</v>
      </c>
      <c r="T244" s="86">
        <f t="shared" si="32"/>
        <v>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90">
        <f t="shared" si="33"/>
        <v>28</v>
      </c>
      <c r="B245" s="367" t="s">
        <v>2785</v>
      </c>
      <c r="C245" s="368" t="s">
        <v>136</v>
      </c>
      <c r="D245" s="370">
        <v>40224.0</v>
      </c>
      <c r="E245" s="109" t="str">
        <f t="shared" si="31"/>
        <v>15tahun3bulan</v>
      </c>
      <c r="F245" s="368" t="s">
        <v>2786</v>
      </c>
      <c r="G245" s="368" t="s">
        <v>381</v>
      </c>
      <c r="H245" s="90">
        <v>0.0</v>
      </c>
      <c r="I245" s="90">
        <v>0.0</v>
      </c>
      <c r="J245" s="90">
        <v>0.0</v>
      </c>
      <c r="K245" s="90">
        <v>0.0</v>
      </c>
      <c r="L245" s="90">
        <v>0.0</v>
      </c>
      <c r="M245" s="90">
        <v>0.0</v>
      </c>
      <c r="N245" s="90">
        <v>0.0</v>
      </c>
      <c r="O245" s="90">
        <v>0.0</v>
      </c>
      <c r="P245" s="90">
        <v>0.0</v>
      </c>
      <c r="Q245" s="90">
        <v>0.0</v>
      </c>
      <c r="R245" s="90">
        <v>0.0</v>
      </c>
      <c r="S245" s="90">
        <v>0.0</v>
      </c>
      <c r="T245" s="86">
        <f t="shared" si="32"/>
        <v>0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90">
        <f t="shared" si="33"/>
        <v>29</v>
      </c>
      <c r="B246" s="367" t="s">
        <v>2787</v>
      </c>
      <c r="C246" s="368" t="s">
        <v>144</v>
      </c>
      <c r="D246" s="369">
        <v>40236.0</v>
      </c>
      <c r="E246" s="109" t="str">
        <f t="shared" si="31"/>
        <v>15tahun3bulan</v>
      </c>
      <c r="F246" s="368" t="s">
        <v>1363</v>
      </c>
      <c r="G246" s="368" t="s">
        <v>2788</v>
      </c>
      <c r="H246" s="90">
        <v>0.0</v>
      </c>
      <c r="I246" s="90">
        <v>0.0</v>
      </c>
      <c r="J246" s="90">
        <v>0.0</v>
      </c>
      <c r="K246" s="90">
        <v>0.0</v>
      </c>
      <c r="L246" s="90">
        <v>0.0</v>
      </c>
      <c r="M246" s="90">
        <v>0.0</v>
      </c>
      <c r="N246" s="90">
        <v>0.0</v>
      </c>
      <c r="O246" s="90">
        <v>0.0</v>
      </c>
      <c r="P246" s="90">
        <v>0.0</v>
      </c>
      <c r="Q246" s="90">
        <v>0.0</v>
      </c>
      <c r="R246" s="90">
        <v>0.0</v>
      </c>
      <c r="S246" s="90">
        <v>0.0</v>
      </c>
      <c r="T246" s="86">
        <f t="shared" si="32"/>
        <v>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90">
        <f t="shared" si="33"/>
        <v>30</v>
      </c>
      <c r="B247" s="367" t="s">
        <v>2789</v>
      </c>
      <c r="C247" s="368" t="s">
        <v>136</v>
      </c>
      <c r="D247" s="369">
        <v>40288.0</v>
      </c>
      <c r="E247" s="109" t="str">
        <f t="shared" si="31"/>
        <v>15tahun1bulan</v>
      </c>
      <c r="F247" s="368" t="s">
        <v>2790</v>
      </c>
      <c r="G247" s="368" t="s">
        <v>2791</v>
      </c>
      <c r="H247" s="90">
        <v>0.0</v>
      </c>
      <c r="I247" s="90">
        <v>0.0</v>
      </c>
      <c r="J247" s="90">
        <v>0.0</v>
      </c>
      <c r="K247" s="90">
        <v>0.0</v>
      </c>
      <c r="L247" s="90">
        <v>0.0</v>
      </c>
      <c r="M247" s="90">
        <v>0.0</v>
      </c>
      <c r="N247" s="90">
        <v>0.0</v>
      </c>
      <c r="O247" s="90">
        <v>0.0</v>
      </c>
      <c r="P247" s="90">
        <v>0.0</v>
      </c>
      <c r="Q247" s="90">
        <v>0.0</v>
      </c>
      <c r="R247" s="90">
        <v>0.0</v>
      </c>
      <c r="S247" s="90">
        <v>0.0</v>
      </c>
      <c r="T247" s="86">
        <f t="shared" si="32"/>
        <v>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90">
        <f t="shared" si="33"/>
        <v>31</v>
      </c>
      <c r="B248" s="367" t="s">
        <v>2792</v>
      </c>
      <c r="C248" s="368" t="s">
        <v>136</v>
      </c>
      <c r="D248" s="369">
        <v>40356.0</v>
      </c>
      <c r="E248" s="109" t="str">
        <f t="shared" si="31"/>
        <v>15tahun11bulan</v>
      </c>
      <c r="F248" s="368" t="s">
        <v>1358</v>
      </c>
      <c r="G248" s="368" t="s">
        <v>603</v>
      </c>
      <c r="H248" s="90">
        <v>0.0</v>
      </c>
      <c r="I248" s="90">
        <v>0.0</v>
      </c>
      <c r="J248" s="90">
        <v>0.0</v>
      </c>
      <c r="K248" s="90">
        <v>0.0</v>
      </c>
      <c r="L248" s="90">
        <v>0.0</v>
      </c>
      <c r="M248" s="90">
        <v>0.0</v>
      </c>
      <c r="N248" s="90">
        <v>0.0</v>
      </c>
      <c r="O248" s="90">
        <v>0.0</v>
      </c>
      <c r="P248" s="90">
        <v>0.0</v>
      </c>
      <c r="Q248" s="90">
        <v>0.0</v>
      </c>
      <c r="R248" s="90">
        <v>0.0</v>
      </c>
      <c r="S248" s="90">
        <v>0.0</v>
      </c>
      <c r="T248" s="86">
        <f t="shared" si="32"/>
        <v>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90">
        <f t="shared" si="33"/>
        <v>32</v>
      </c>
      <c r="B249" s="367" t="s">
        <v>2793</v>
      </c>
      <c r="C249" s="368" t="s">
        <v>144</v>
      </c>
      <c r="D249" s="369">
        <v>40383.0</v>
      </c>
      <c r="E249" s="109" t="str">
        <f t="shared" si="31"/>
        <v>15tahun10bulan</v>
      </c>
      <c r="F249" s="368" t="s">
        <v>2794</v>
      </c>
      <c r="G249" s="368" t="s">
        <v>2795</v>
      </c>
      <c r="H249" s="90">
        <v>0.0</v>
      </c>
      <c r="I249" s="90">
        <v>0.0</v>
      </c>
      <c r="J249" s="90">
        <v>0.0</v>
      </c>
      <c r="K249" s="90">
        <v>0.0</v>
      </c>
      <c r="L249" s="90">
        <v>0.0</v>
      </c>
      <c r="M249" s="90">
        <v>0.0</v>
      </c>
      <c r="N249" s="90">
        <v>0.0</v>
      </c>
      <c r="O249" s="90">
        <v>0.0</v>
      </c>
      <c r="P249" s="90">
        <v>0.0</v>
      </c>
      <c r="Q249" s="90">
        <v>0.0</v>
      </c>
      <c r="R249" s="90">
        <v>0.0</v>
      </c>
      <c r="S249" s="90">
        <v>0.0</v>
      </c>
      <c r="T249" s="86">
        <f t="shared" si="32"/>
        <v>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90">
        <f t="shared" si="33"/>
        <v>33</v>
      </c>
      <c r="B250" s="367" t="s">
        <v>2796</v>
      </c>
      <c r="C250" s="368" t="s">
        <v>144</v>
      </c>
      <c r="D250" s="369">
        <v>40408.0</v>
      </c>
      <c r="E250" s="109" t="str">
        <f t="shared" si="31"/>
        <v>15tahun9bulan</v>
      </c>
      <c r="F250" s="368" t="s">
        <v>2691</v>
      </c>
      <c r="G250" s="368" t="s">
        <v>2797</v>
      </c>
      <c r="H250" s="90">
        <v>0.0</v>
      </c>
      <c r="I250" s="90">
        <v>0.0</v>
      </c>
      <c r="J250" s="90">
        <v>0.0</v>
      </c>
      <c r="K250" s="90">
        <v>0.0</v>
      </c>
      <c r="L250" s="90">
        <v>0.0</v>
      </c>
      <c r="M250" s="90">
        <v>0.0</v>
      </c>
      <c r="N250" s="90">
        <v>0.0</v>
      </c>
      <c r="O250" s="90">
        <v>0.0</v>
      </c>
      <c r="P250" s="90">
        <v>0.0</v>
      </c>
      <c r="Q250" s="90">
        <v>0.0</v>
      </c>
      <c r="R250" s="90">
        <v>0.0</v>
      </c>
      <c r="S250" s="90">
        <v>0.0</v>
      </c>
      <c r="T250" s="86">
        <f t="shared" si="32"/>
        <v>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90">
        <f t="shared" si="33"/>
        <v>34</v>
      </c>
      <c r="B251" s="367" t="s">
        <v>2798</v>
      </c>
      <c r="C251" s="368" t="s">
        <v>136</v>
      </c>
      <c r="D251" s="369">
        <v>40430.0</v>
      </c>
      <c r="E251" s="109" t="str">
        <f t="shared" si="31"/>
        <v>15tahun9bulan</v>
      </c>
      <c r="F251" s="368" t="s">
        <v>2799</v>
      </c>
      <c r="G251" s="368" t="s">
        <v>2800</v>
      </c>
      <c r="H251" s="90">
        <v>0.0</v>
      </c>
      <c r="I251" s="90">
        <v>0.0</v>
      </c>
      <c r="J251" s="90">
        <v>0.0</v>
      </c>
      <c r="K251" s="90">
        <v>0.0</v>
      </c>
      <c r="L251" s="90">
        <v>0.0</v>
      </c>
      <c r="M251" s="90">
        <v>0.0</v>
      </c>
      <c r="N251" s="90">
        <v>0.0</v>
      </c>
      <c r="O251" s="90">
        <v>0.0</v>
      </c>
      <c r="P251" s="90">
        <v>0.0</v>
      </c>
      <c r="Q251" s="90">
        <v>0.0</v>
      </c>
      <c r="R251" s="90">
        <v>0.0</v>
      </c>
      <c r="S251" s="90">
        <v>0.0</v>
      </c>
      <c r="T251" s="86">
        <f t="shared" si="32"/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90">
        <f t="shared" si="33"/>
        <v>35</v>
      </c>
      <c r="B252" s="367" t="s">
        <v>2801</v>
      </c>
      <c r="C252" s="368" t="s">
        <v>136</v>
      </c>
      <c r="D252" s="369">
        <v>40463.0</v>
      </c>
      <c r="E252" s="109" t="str">
        <f t="shared" si="31"/>
        <v>15tahun7bulan</v>
      </c>
      <c r="F252" s="368" t="s">
        <v>2548</v>
      </c>
      <c r="G252" s="368" t="s">
        <v>2549</v>
      </c>
      <c r="H252" s="90">
        <v>0.0</v>
      </c>
      <c r="I252" s="90">
        <v>0.0</v>
      </c>
      <c r="J252" s="90">
        <v>0.0</v>
      </c>
      <c r="K252" s="90">
        <v>0.0</v>
      </c>
      <c r="L252" s="90">
        <v>0.0</v>
      </c>
      <c r="M252" s="90">
        <v>0.0</v>
      </c>
      <c r="N252" s="90">
        <v>0.0</v>
      </c>
      <c r="O252" s="90">
        <v>0.0</v>
      </c>
      <c r="P252" s="90">
        <v>0.0</v>
      </c>
      <c r="Q252" s="90">
        <v>0.0</v>
      </c>
      <c r="R252" s="90">
        <v>0.0</v>
      </c>
      <c r="S252" s="90">
        <v>0.0</v>
      </c>
      <c r="T252" s="86">
        <f t="shared" si="32"/>
        <v>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90">
        <f t="shared" si="33"/>
        <v>36</v>
      </c>
      <c r="B253" s="367" t="s">
        <v>2802</v>
      </c>
      <c r="C253" s="368" t="s">
        <v>144</v>
      </c>
      <c r="D253" s="369">
        <v>40481.0</v>
      </c>
      <c r="E253" s="109" t="str">
        <f t="shared" si="31"/>
        <v>15tahun7bulan</v>
      </c>
      <c r="F253" s="368" t="s">
        <v>2803</v>
      </c>
      <c r="G253" s="368" t="s">
        <v>716</v>
      </c>
      <c r="H253" s="90">
        <v>0.0</v>
      </c>
      <c r="I253" s="90">
        <v>0.0</v>
      </c>
      <c r="J253" s="90">
        <v>0.0</v>
      </c>
      <c r="K253" s="90">
        <v>0.0</v>
      </c>
      <c r="L253" s="90">
        <v>0.0</v>
      </c>
      <c r="M253" s="90">
        <v>0.0</v>
      </c>
      <c r="N253" s="90">
        <v>0.0</v>
      </c>
      <c r="O253" s="90">
        <v>0.0</v>
      </c>
      <c r="P253" s="90">
        <v>0.0</v>
      </c>
      <c r="Q253" s="90">
        <v>0.0</v>
      </c>
      <c r="R253" s="90">
        <v>0.0</v>
      </c>
      <c r="S253" s="90">
        <v>0.0</v>
      </c>
      <c r="T253" s="86">
        <f t="shared" si="32"/>
        <v>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90">
        <f t="shared" si="33"/>
        <v>37</v>
      </c>
      <c r="B254" s="367" t="s">
        <v>2804</v>
      </c>
      <c r="C254" s="368" t="s">
        <v>136</v>
      </c>
      <c r="D254" s="370">
        <v>40488.0</v>
      </c>
      <c r="E254" s="109" t="str">
        <f t="shared" si="31"/>
        <v>15tahun7bulan</v>
      </c>
      <c r="F254" s="368" t="s">
        <v>2805</v>
      </c>
      <c r="G254" s="368" t="s">
        <v>2806</v>
      </c>
      <c r="H254" s="90">
        <v>0.0</v>
      </c>
      <c r="I254" s="90">
        <v>0.0</v>
      </c>
      <c r="J254" s="90">
        <v>0.0</v>
      </c>
      <c r="K254" s="90">
        <v>0.0</v>
      </c>
      <c r="L254" s="90">
        <v>0.0</v>
      </c>
      <c r="M254" s="90">
        <v>0.0</v>
      </c>
      <c r="N254" s="90">
        <v>0.0</v>
      </c>
      <c r="O254" s="90">
        <v>0.0</v>
      </c>
      <c r="P254" s="90">
        <v>0.0</v>
      </c>
      <c r="Q254" s="90">
        <v>0.0</v>
      </c>
      <c r="R254" s="90">
        <v>0.0</v>
      </c>
      <c r="S254" s="90">
        <v>0.0</v>
      </c>
      <c r="T254" s="86">
        <f t="shared" si="32"/>
        <v>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90">
        <f t="shared" si="33"/>
        <v>38</v>
      </c>
      <c r="B255" s="367" t="s">
        <v>2807</v>
      </c>
      <c r="C255" s="368" t="s">
        <v>136</v>
      </c>
      <c r="D255" s="369">
        <v>40539.0</v>
      </c>
      <c r="E255" s="109" t="str">
        <f t="shared" si="31"/>
        <v>15tahun5bulan</v>
      </c>
      <c r="F255" s="368" t="s">
        <v>2808</v>
      </c>
      <c r="G255" s="368" t="s">
        <v>2809</v>
      </c>
      <c r="H255" s="90">
        <v>0.0</v>
      </c>
      <c r="I255" s="90">
        <v>0.0</v>
      </c>
      <c r="J255" s="90">
        <v>0.0</v>
      </c>
      <c r="K255" s="90">
        <v>0.0</v>
      </c>
      <c r="L255" s="90">
        <v>0.0</v>
      </c>
      <c r="M255" s="90">
        <v>0.0</v>
      </c>
      <c r="N255" s="90">
        <v>0.0</v>
      </c>
      <c r="O255" s="90">
        <v>0.0</v>
      </c>
      <c r="P255" s="90">
        <v>0.0</v>
      </c>
      <c r="Q255" s="90">
        <v>0.0</v>
      </c>
      <c r="R255" s="90">
        <v>0.0</v>
      </c>
      <c r="S255" s="90">
        <v>0.0</v>
      </c>
      <c r="T255" s="86">
        <f t="shared" si="32"/>
        <v>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90">
        <f t="shared" si="33"/>
        <v>39</v>
      </c>
      <c r="B256" s="367" t="s">
        <v>2810</v>
      </c>
      <c r="C256" s="368" t="s">
        <v>136</v>
      </c>
      <c r="D256" s="369">
        <v>40563.0</v>
      </c>
      <c r="E256" s="109" t="str">
        <f t="shared" si="31"/>
        <v>14tahun4bulan</v>
      </c>
      <c r="F256" s="368" t="s">
        <v>1180</v>
      </c>
      <c r="G256" s="368" t="s">
        <v>622</v>
      </c>
      <c r="H256" s="90">
        <v>0.0</v>
      </c>
      <c r="I256" s="90">
        <v>0.0</v>
      </c>
      <c r="J256" s="90">
        <v>0.0</v>
      </c>
      <c r="K256" s="90">
        <v>0.0</v>
      </c>
      <c r="L256" s="90">
        <v>0.0</v>
      </c>
      <c r="M256" s="90">
        <v>0.0</v>
      </c>
      <c r="N256" s="90">
        <v>0.0</v>
      </c>
      <c r="O256" s="90">
        <v>0.0</v>
      </c>
      <c r="P256" s="90">
        <v>0.0</v>
      </c>
      <c r="Q256" s="90">
        <v>0.0</v>
      </c>
      <c r="R256" s="90">
        <v>0.0</v>
      </c>
      <c r="S256" s="90">
        <v>0.0</v>
      </c>
      <c r="T256" s="86">
        <f t="shared" si="32"/>
        <v>0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90">
        <f t="shared" si="33"/>
        <v>40</v>
      </c>
      <c r="B257" s="367" t="s">
        <v>2811</v>
      </c>
      <c r="C257" s="368" t="s">
        <v>144</v>
      </c>
      <c r="D257" s="369">
        <v>40664.0</v>
      </c>
      <c r="E257" s="109" t="str">
        <f t="shared" si="31"/>
        <v>14tahun1bulan</v>
      </c>
      <c r="F257" s="368" t="s">
        <v>2514</v>
      </c>
      <c r="G257" s="368" t="s">
        <v>2515</v>
      </c>
      <c r="H257" s="90">
        <v>0.0</v>
      </c>
      <c r="I257" s="90">
        <v>0.0</v>
      </c>
      <c r="J257" s="90">
        <v>0.0</v>
      </c>
      <c r="K257" s="90">
        <v>0.0</v>
      </c>
      <c r="L257" s="90">
        <v>0.0</v>
      </c>
      <c r="M257" s="90">
        <v>0.0</v>
      </c>
      <c r="N257" s="90">
        <v>0.0</v>
      </c>
      <c r="O257" s="90">
        <v>0.0</v>
      </c>
      <c r="P257" s="90">
        <v>0.0</v>
      </c>
      <c r="Q257" s="90">
        <v>0.0</v>
      </c>
      <c r="R257" s="90">
        <v>0.0</v>
      </c>
      <c r="S257" s="90">
        <v>0.0</v>
      </c>
      <c r="T257" s="86">
        <f t="shared" si="32"/>
        <v>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90">
        <f t="shared" si="33"/>
        <v>41</v>
      </c>
      <c r="B258" s="367" t="s">
        <v>2812</v>
      </c>
      <c r="C258" s="368" t="s">
        <v>144</v>
      </c>
      <c r="D258" s="369">
        <v>40677.0</v>
      </c>
      <c r="E258" s="109" t="str">
        <f t="shared" si="31"/>
        <v>14tahun0bulan</v>
      </c>
      <c r="F258" s="368" t="s">
        <v>2813</v>
      </c>
      <c r="G258" s="368" t="s">
        <v>2814</v>
      </c>
      <c r="H258" s="90">
        <v>0.0</v>
      </c>
      <c r="I258" s="90">
        <v>0.0</v>
      </c>
      <c r="J258" s="90">
        <v>0.0</v>
      </c>
      <c r="K258" s="90">
        <v>0.0</v>
      </c>
      <c r="L258" s="90">
        <v>0.0</v>
      </c>
      <c r="M258" s="90">
        <v>0.0</v>
      </c>
      <c r="N258" s="90">
        <v>0.0</v>
      </c>
      <c r="O258" s="90">
        <v>0.0</v>
      </c>
      <c r="P258" s="90">
        <v>0.0</v>
      </c>
      <c r="Q258" s="90">
        <v>0.0</v>
      </c>
      <c r="R258" s="90">
        <v>0.0</v>
      </c>
      <c r="S258" s="90">
        <v>0.0</v>
      </c>
      <c r="T258" s="86">
        <f t="shared" si="32"/>
        <v>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90">
        <f t="shared" si="33"/>
        <v>42</v>
      </c>
      <c r="B259" s="367" t="s">
        <v>2815</v>
      </c>
      <c r="C259" s="368" t="s">
        <v>144</v>
      </c>
      <c r="D259" s="369">
        <v>40772.0</v>
      </c>
      <c r="E259" s="109" t="str">
        <f t="shared" si="31"/>
        <v>14tahun9bulan</v>
      </c>
      <c r="F259" s="368" t="s">
        <v>2467</v>
      </c>
      <c r="G259" s="368" t="s">
        <v>2468</v>
      </c>
      <c r="H259" s="90">
        <v>0.0</v>
      </c>
      <c r="I259" s="90">
        <v>0.0</v>
      </c>
      <c r="J259" s="90">
        <v>0.0</v>
      </c>
      <c r="K259" s="90">
        <v>0.0</v>
      </c>
      <c r="L259" s="90">
        <v>0.0</v>
      </c>
      <c r="M259" s="90">
        <v>0.0</v>
      </c>
      <c r="N259" s="90">
        <v>0.0</v>
      </c>
      <c r="O259" s="90">
        <v>0.0</v>
      </c>
      <c r="P259" s="90">
        <v>0.0</v>
      </c>
      <c r="Q259" s="90">
        <v>0.0</v>
      </c>
      <c r="R259" s="90">
        <v>0.0</v>
      </c>
      <c r="S259" s="90">
        <v>0.0</v>
      </c>
      <c r="T259" s="86">
        <f t="shared" si="32"/>
        <v>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90">
        <f t="shared" si="33"/>
        <v>43</v>
      </c>
      <c r="B260" s="367" t="s">
        <v>2816</v>
      </c>
      <c r="C260" s="368" t="s">
        <v>136</v>
      </c>
      <c r="D260" s="369">
        <v>40773.0</v>
      </c>
      <c r="E260" s="109" t="str">
        <f t="shared" si="31"/>
        <v>14tahun9bulan</v>
      </c>
      <c r="F260" s="368" t="s">
        <v>2817</v>
      </c>
      <c r="G260" s="368" t="s">
        <v>2818</v>
      </c>
      <c r="H260" s="90">
        <v>0.0</v>
      </c>
      <c r="I260" s="90">
        <v>0.0</v>
      </c>
      <c r="J260" s="90">
        <v>0.0</v>
      </c>
      <c r="K260" s="90">
        <v>0.0</v>
      </c>
      <c r="L260" s="90">
        <v>0.0</v>
      </c>
      <c r="M260" s="90">
        <v>0.0</v>
      </c>
      <c r="N260" s="90">
        <v>0.0</v>
      </c>
      <c r="O260" s="90">
        <v>0.0</v>
      </c>
      <c r="P260" s="90">
        <v>0.0</v>
      </c>
      <c r="Q260" s="90">
        <v>0.0</v>
      </c>
      <c r="R260" s="90">
        <v>0.0</v>
      </c>
      <c r="S260" s="90">
        <v>0.0</v>
      </c>
      <c r="T260" s="86">
        <f t="shared" si="32"/>
        <v>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90">
        <f t="shared" si="33"/>
        <v>44</v>
      </c>
      <c r="B261" s="367" t="s">
        <v>2819</v>
      </c>
      <c r="C261" s="368" t="s">
        <v>136</v>
      </c>
      <c r="D261" s="369">
        <v>40788.0</v>
      </c>
      <c r="E261" s="109" t="str">
        <f t="shared" si="31"/>
        <v>14tahun9bulan</v>
      </c>
      <c r="F261" s="368" t="s">
        <v>2764</v>
      </c>
      <c r="G261" s="368" t="s">
        <v>2765</v>
      </c>
      <c r="H261" s="90">
        <v>0.0</v>
      </c>
      <c r="I261" s="90">
        <v>0.0</v>
      </c>
      <c r="J261" s="90">
        <v>0.0</v>
      </c>
      <c r="K261" s="90">
        <v>0.0</v>
      </c>
      <c r="L261" s="90">
        <v>0.0</v>
      </c>
      <c r="M261" s="90">
        <v>0.0</v>
      </c>
      <c r="N261" s="90">
        <v>0.0</v>
      </c>
      <c r="O261" s="90">
        <v>0.0</v>
      </c>
      <c r="P261" s="90">
        <v>0.0</v>
      </c>
      <c r="Q261" s="90">
        <v>0.0</v>
      </c>
      <c r="R261" s="90">
        <v>0.0</v>
      </c>
      <c r="S261" s="90">
        <v>0.0</v>
      </c>
      <c r="T261" s="86">
        <f t="shared" si="32"/>
        <v>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90">
        <f t="shared" si="33"/>
        <v>45</v>
      </c>
      <c r="B262" s="367" t="s">
        <v>2820</v>
      </c>
      <c r="C262" s="368" t="s">
        <v>144</v>
      </c>
      <c r="D262" s="370">
        <v>40856.0</v>
      </c>
      <c r="E262" s="109" t="str">
        <f t="shared" si="31"/>
        <v>14tahun7bulan</v>
      </c>
      <c r="F262" s="368" t="s">
        <v>1483</v>
      </c>
      <c r="G262" s="368" t="s">
        <v>2821</v>
      </c>
      <c r="H262" s="90">
        <v>0.0</v>
      </c>
      <c r="I262" s="90">
        <v>0.0</v>
      </c>
      <c r="J262" s="90">
        <v>0.0</v>
      </c>
      <c r="K262" s="90">
        <v>0.0</v>
      </c>
      <c r="L262" s="90">
        <v>0.0</v>
      </c>
      <c r="M262" s="90">
        <v>0.0</v>
      </c>
      <c r="N262" s="90">
        <v>0.0</v>
      </c>
      <c r="O262" s="90">
        <v>0.0</v>
      </c>
      <c r="P262" s="90">
        <v>0.0</v>
      </c>
      <c r="Q262" s="90">
        <v>0.0</v>
      </c>
      <c r="R262" s="90">
        <v>0.0</v>
      </c>
      <c r="S262" s="90">
        <v>0.0</v>
      </c>
      <c r="T262" s="86">
        <f t="shared" si="32"/>
        <v>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90">
        <f t="shared" si="33"/>
        <v>46</v>
      </c>
      <c r="B263" s="367" t="s">
        <v>2822</v>
      </c>
      <c r="C263" s="368" t="s">
        <v>136</v>
      </c>
      <c r="D263" s="370">
        <v>40891.0</v>
      </c>
      <c r="E263" s="109" t="str">
        <f t="shared" si="31"/>
        <v>14tahun5bulan</v>
      </c>
      <c r="F263" s="368" t="s">
        <v>2823</v>
      </c>
      <c r="G263" s="368" t="s">
        <v>2824</v>
      </c>
      <c r="H263" s="90">
        <v>0.0</v>
      </c>
      <c r="I263" s="90">
        <v>0.0</v>
      </c>
      <c r="J263" s="90">
        <v>0.0</v>
      </c>
      <c r="K263" s="90">
        <v>0.0</v>
      </c>
      <c r="L263" s="90">
        <v>0.0</v>
      </c>
      <c r="M263" s="90">
        <v>0.0</v>
      </c>
      <c r="N263" s="90">
        <v>0.0</v>
      </c>
      <c r="O263" s="90">
        <v>0.0</v>
      </c>
      <c r="P263" s="90">
        <v>0.0</v>
      </c>
      <c r="Q263" s="90">
        <v>0.0</v>
      </c>
      <c r="R263" s="90">
        <v>0.0</v>
      </c>
      <c r="S263" s="90">
        <v>0.0</v>
      </c>
      <c r="T263" s="86">
        <f t="shared" si="32"/>
        <v>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90">
        <f t="shared" si="33"/>
        <v>47</v>
      </c>
      <c r="B264" s="367" t="s">
        <v>2825</v>
      </c>
      <c r="C264" s="368" t="s">
        <v>144</v>
      </c>
      <c r="D264" s="369">
        <v>40939.0</v>
      </c>
      <c r="E264" s="109" t="str">
        <f t="shared" si="31"/>
        <v>13tahun4bulan</v>
      </c>
      <c r="F264" s="368" t="s">
        <v>2605</v>
      </c>
      <c r="G264" s="368" t="s">
        <v>2606</v>
      </c>
      <c r="H264" s="90">
        <v>0.0</v>
      </c>
      <c r="I264" s="90">
        <v>0.0</v>
      </c>
      <c r="J264" s="90">
        <v>0.0</v>
      </c>
      <c r="K264" s="90">
        <v>0.0</v>
      </c>
      <c r="L264" s="90">
        <v>0.0</v>
      </c>
      <c r="M264" s="90">
        <v>0.0</v>
      </c>
      <c r="N264" s="90">
        <v>0.0</v>
      </c>
      <c r="O264" s="90">
        <v>0.0</v>
      </c>
      <c r="P264" s="90">
        <v>0.0</v>
      </c>
      <c r="Q264" s="90">
        <v>0.0</v>
      </c>
      <c r="R264" s="90">
        <v>0.0</v>
      </c>
      <c r="S264" s="90">
        <v>0.0</v>
      </c>
      <c r="T264" s="86">
        <f t="shared" si="32"/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B265" s="191" t="s">
        <v>2826</v>
      </c>
      <c r="C265" s="191" t="s">
        <v>146</v>
      </c>
      <c r="D265" s="372">
        <v>41202.0</v>
      </c>
    </row>
    <row r="266">
      <c r="B266" s="191" t="s">
        <v>2827</v>
      </c>
      <c r="C266" s="191" t="s">
        <v>997</v>
      </c>
      <c r="D266" s="177">
        <v>41151.0</v>
      </c>
    </row>
    <row r="267">
      <c r="B267" s="191" t="s">
        <v>2828</v>
      </c>
      <c r="C267" s="191" t="s">
        <v>146</v>
      </c>
      <c r="D267" s="372">
        <v>41272.0</v>
      </c>
    </row>
    <row r="268">
      <c r="B268" s="191" t="s">
        <v>2599</v>
      </c>
      <c r="C268" s="156" t="s">
        <v>144</v>
      </c>
      <c r="D268" s="162">
        <v>41279.0</v>
      </c>
    </row>
    <row r="272">
      <c r="A272" s="30"/>
      <c r="B272" s="2"/>
      <c r="C272" s="2"/>
      <c r="D272" s="2"/>
      <c r="E272" s="14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30"/>
      <c r="B273" s="2"/>
      <c r="C273" s="2"/>
      <c r="D273" s="2"/>
      <c r="E273" s="14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90"/>
      <c r="B274" s="168" t="s">
        <v>35</v>
      </c>
      <c r="C274" s="26"/>
      <c r="D274" s="26"/>
      <c r="E274" s="26"/>
      <c r="F274" s="26"/>
      <c r="G274" s="7"/>
      <c r="H274" s="112">
        <f t="shared" ref="H274:T274" si="34">SUM(H218:H264)</f>
        <v>0</v>
      </c>
      <c r="I274" s="112">
        <f t="shared" si="34"/>
        <v>0</v>
      </c>
      <c r="J274" s="112">
        <f t="shared" si="34"/>
        <v>0</v>
      </c>
      <c r="K274" s="112">
        <f t="shared" si="34"/>
        <v>0</v>
      </c>
      <c r="L274" s="112">
        <f t="shared" si="34"/>
        <v>0</v>
      </c>
      <c r="M274" s="112">
        <f t="shared" si="34"/>
        <v>0</v>
      </c>
      <c r="N274" s="112">
        <f t="shared" si="34"/>
        <v>0</v>
      </c>
      <c r="O274" s="112">
        <f t="shared" si="34"/>
        <v>0</v>
      </c>
      <c r="P274" s="112">
        <f t="shared" si="34"/>
        <v>0</v>
      </c>
      <c r="Q274" s="112">
        <f t="shared" si="34"/>
        <v>0</v>
      </c>
      <c r="R274" s="112">
        <f t="shared" si="34"/>
        <v>0</v>
      </c>
      <c r="S274" s="112">
        <f t="shared" si="34"/>
        <v>0</v>
      </c>
      <c r="T274" s="112">
        <f t="shared" si="34"/>
        <v>0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30"/>
      <c r="B275" s="2"/>
      <c r="C275" s="2"/>
      <c r="D275" s="2"/>
      <c r="E275" s="14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97" t="s">
        <v>2829</v>
      </c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50"/>
      <c r="T276" s="50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99" t="s">
        <v>2</v>
      </c>
      <c r="B277" s="99" t="s">
        <v>132</v>
      </c>
      <c r="C277" s="99" t="s">
        <v>130</v>
      </c>
      <c r="D277" s="99" t="s">
        <v>98</v>
      </c>
      <c r="E277" s="99" t="s">
        <v>131</v>
      </c>
      <c r="F277" s="54" t="s">
        <v>132</v>
      </c>
      <c r="G277" s="7"/>
      <c r="H277" s="54" t="s">
        <v>2830</v>
      </c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7"/>
      <c r="T277" s="173" t="s">
        <v>35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12"/>
      <c r="B278" s="12"/>
      <c r="C278" s="12"/>
      <c r="D278" s="12"/>
      <c r="E278" s="12"/>
      <c r="F278" s="67" t="s">
        <v>67</v>
      </c>
      <c r="G278" s="67" t="s">
        <v>134</v>
      </c>
      <c r="H278" s="67" t="s">
        <v>103</v>
      </c>
      <c r="I278" s="67" t="s">
        <v>104</v>
      </c>
      <c r="J278" s="67" t="s">
        <v>105</v>
      </c>
      <c r="K278" s="67" t="s">
        <v>106</v>
      </c>
      <c r="L278" s="67" t="s">
        <v>84</v>
      </c>
      <c r="M278" s="67" t="s">
        <v>107</v>
      </c>
      <c r="N278" s="67" t="s">
        <v>108</v>
      </c>
      <c r="O278" s="67" t="s">
        <v>109</v>
      </c>
      <c r="P278" s="67" t="s">
        <v>110</v>
      </c>
      <c r="Q278" s="67" t="s">
        <v>111</v>
      </c>
      <c r="R278" s="67" t="s">
        <v>112</v>
      </c>
      <c r="S278" s="168" t="s">
        <v>113</v>
      </c>
      <c r="T278" s="1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174">
        <v>1.0</v>
      </c>
      <c r="B279" s="174">
        <v>2.0</v>
      </c>
      <c r="C279" s="174">
        <v>3.0</v>
      </c>
      <c r="D279" s="174">
        <v>4.0</v>
      </c>
      <c r="E279" s="174"/>
      <c r="F279" s="174">
        <v>5.0</v>
      </c>
      <c r="G279" s="174">
        <v>6.0</v>
      </c>
      <c r="H279" s="174">
        <v>7.0</v>
      </c>
      <c r="I279" s="174">
        <v>8.0</v>
      </c>
      <c r="J279" s="174">
        <v>9.0</v>
      </c>
      <c r="K279" s="174">
        <v>10.0</v>
      </c>
      <c r="L279" s="174">
        <v>11.0</v>
      </c>
      <c r="M279" s="174">
        <v>12.0</v>
      </c>
      <c r="N279" s="174">
        <v>13.0</v>
      </c>
      <c r="O279" s="174">
        <v>14.0</v>
      </c>
      <c r="P279" s="174">
        <v>15.0</v>
      </c>
      <c r="Q279" s="174">
        <v>16.0</v>
      </c>
      <c r="R279" s="174">
        <v>17.0</v>
      </c>
      <c r="S279" s="373">
        <v>18.0</v>
      </c>
      <c r="T279" s="86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90">
        <v>1.0</v>
      </c>
      <c r="B280" s="90" t="s">
        <v>2555</v>
      </c>
      <c r="C280" s="90" t="s">
        <v>144</v>
      </c>
      <c r="D280" s="179">
        <v>35480.0</v>
      </c>
      <c r="E280" s="86">
        <f t="shared" ref="E280:E846" si="35">DATEDIF(D280,TODAY(),"y")</f>
        <v>29</v>
      </c>
      <c r="F280" s="86"/>
      <c r="G280" s="86"/>
      <c r="H280" s="90">
        <v>1.0</v>
      </c>
      <c r="I280" s="90">
        <v>1.0</v>
      </c>
      <c r="J280" s="90">
        <v>1.0</v>
      </c>
      <c r="K280" s="90">
        <v>1.0</v>
      </c>
      <c r="L280" s="90">
        <v>1.0</v>
      </c>
      <c r="M280" s="90">
        <v>1.0</v>
      </c>
      <c r="N280" s="90">
        <v>1.0</v>
      </c>
      <c r="O280" s="90">
        <v>1.0</v>
      </c>
      <c r="P280" s="90">
        <v>1.0</v>
      </c>
      <c r="Q280" s="90">
        <v>1.0</v>
      </c>
      <c r="R280" s="90">
        <v>1.0</v>
      </c>
      <c r="S280" s="90">
        <v>1.0</v>
      </c>
      <c r="T280" s="86">
        <f t="shared" ref="T280:T847" si="36">SUM(H280:S280)</f>
        <v>12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90">
        <f t="shared" ref="A281:A846" si="37">A280+1</f>
        <v>2</v>
      </c>
      <c r="B281" s="90" t="s">
        <v>2831</v>
      </c>
      <c r="C281" s="90" t="s">
        <v>136</v>
      </c>
      <c r="D281" s="179">
        <v>33005.0</v>
      </c>
      <c r="E281" s="86">
        <f t="shared" si="35"/>
        <v>36</v>
      </c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>
        <f t="shared" si="36"/>
        <v>0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90">
        <f t="shared" si="37"/>
        <v>3</v>
      </c>
      <c r="B282" s="90" t="s">
        <v>2832</v>
      </c>
      <c r="C282" s="90" t="s">
        <v>136</v>
      </c>
      <c r="D282" s="179">
        <v>28958.0</v>
      </c>
      <c r="E282" s="86">
        <f t="shared" si="35"/>
        <v>47</v>
      </c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>
        <f t="shared" si="36"/>
        <v>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90">
        <f t="shared" si="37"/>
        <v>4</v>
      </c>
      <c r="B283" s="90" t="s">
        <v>2833</v>
      </c>
      <c r="C283" s="90" t="s">
        <v>136</v>
      </c>
      <c r="D283" s="179">
        <v>24900.0</v>
      </c>
      <c r="E283" s="86">
        <f t="shared" si="35"/>
        <v>58</v>
      </c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>
        <f t="shared" si="36"/>
        <v>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90">
        <f t="shared" si="37"/>
        <v>5</v>
      </c>
      <c r="B284" s="90" t="s">
        <v>2834</v>
      </c>
      <c r="C284" s="90" t="s">
        <v>144</v>
      </c>
      <c r="D284" s="179">
        <v>26709.0</v>
      </c>
      <c r="E284" s="86">
        <f t="shared" si="35"/>
        <v>53</v>
      </c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90">
        <v>1.0</v>
      </c>
      <c r="T284" s="86">
        <f t="shared" si="36"/>
        <v>1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90">
        <f t="shared" si="37"/>
        <v>6</v>
      </c>
      <c r="B285" s="90" t="s">
        <v>2835</v>
      </c>
      <c r="C285" s="90" t="s">
        <v>136</v>
      </c>
      <c r="D285" s="179">
        <v>33636.0</v>
      </c>
      <c r="E285" s="86">
        <f t="shared" si="35"/>
        <v>34</v>
      </c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>
        <f t="shared" si="36"/>
        <v>0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90">
        <f t="shared" si="37"/>
        <v>7</v>
      </c>
      <c r="B286" s="90" t="s">
        <v>2836</v>
      </c>
      <c r="C286" s="90" t="s">
        <v>136</v>
      </c>
      <c r="D286" s="179">
        <v>36666.0</v>
      </c>
      <c r="E286" s="86">
        <f t="shared" si="35"/>
        <v>26</v>
      </c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>
        <f t="shared" si="36"/>
        <v>0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90">
        <f t="shared" si="37"/>
        <v>8</v>
      </c>
      <c r="B287" s="90" t="s">
        <v>2498</v>
      </c>
      <c r="C287" s="90" t="s">
        <v>144</v>
      </c>
      <c r="D287" s="181">
        <v>38156.0</v>
      </c>
      <c r="E287" s="86">
        <f t="shared" si="35"/>
        <v>21</v>
      </c>
      <c r="F287" s="86"/>
      <c r="G287" s="86"/>
      <c r="H287" s="90">
        <v>0.0</v>
      </c>
      <c r="I287" s="90">
        <v>0.0</v>
      </c>
      <c r="J287" s="90">
        <v>0.0</v>
      </c>
      <c r="K287" s="90">
        <v>0.0</v>
      </c>
      <c r="L287" s="90">
        <v>0.0</v>
      </c>
      <c r="M287" s="90">
        <v>0.0</v>
      </c>
      <c r="N287" s="90">
        <v>0.0</v>
      </c>
      <c r="O287" s="90">
        <v>0.0</v>
      </c>
      <c r="P287" s="90">
        <v>1.0</v>
      </c>
      <c r="Q287" s="90">
        <v>1.0</v>
      </c>
      <c r="R287" s="90">
        <v>1.0</v>
      </c>
      <c r="S287" s="90">
        <v>1.0</v>
      </c>
      <c r="T287" s="86">
        <f t="shared" si="36"/>
        <v>4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90">
        <f t="shared" si="37"/>
        <v>9</v>
      </c>
      <c r="B288" s="90" t="s">
        <v>2837</v>
      </c>
      <c r="C288" s="90" t="s">
        <v>144</v>
      </c>
      <c r="D288" s="179">
        <v>25539.0</v>
      </c>
      <c r="E288" s="86">
        <f t="shared" si="35"/>
        <v>56</v>
      </c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90">
        <v>1.0</v>
      </c>
      <c r="T288" s="86">
        <f t="shared" si="36"/>
        <v>1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90">
        <f t="shared" si="37"/>
        <v>10</v>
      </c>
      <c r="B289" s="90" t="s">
        <v>2838</v>
      </c>
      <c r="C289" s="90" t="s">
        <v>136</v>
      </c>
      <c r="D289" s="179">
        <v>36024.0</v>
      </c>
      <c r="E289" s="86">
        <f t="shared" si="35"/>
        <v>27</v>
      </c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>
        <f t="shared" si="36"/>
        <v>0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90">
        <f t="shared" si="37"/>
        <v>11</v>
      </c>
      <c r="B290" s="90" t="s">
        <v>2839</v>
      </c>
      <c r="C290" s="90" t="s">
        <v>136</v>
      </c>
      <c r="D290" s="179">
        <v>34554.0</v>
      </c>
      <c r="E290" s="86">
        <f t="shared" si="35"/>
        <v>31</v>
      </c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>
        <f t="shared" si="36"/>
        <v>0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90">
        <f t="shared" si="37"/>
        <v>12</v>
      </c>
      <c r="B291" s="90" t="s">
        <v>2840</v>
      </c>
      <c r="C291" s="90" t="s">
        <v>144</v>
      </c>
      <c r="D291" s="179">
        <v>34581.0</v>
      </c>
      <c r="E291" s="86">
        <f t="shared" si="35"/>
        <v>31</v>
      </c>
      <c r="F291" s="86"/>
      <c r="G291" s="86"/>
      <c r="H291" s="90">
        <v>1.0</v>
      </c>
      <c r="I291" s="90">
        <v>1.0</v>
      </c>
      <c r="J291" s="90">
        <v>1.0</v>
      </c>
      <c r="K291" s="90">
        <v>1.0</v>
      </c>
      <c r="L291" s="90">
        <v>1.0</v>
      </c>
      <c r="M291" s="90">
        <v>1.0</v>
      </c>
      <c r="N291" s="90">
        <v>1.0</v>
      </c>
      <c r="O291" s="90">
        <v>1.0</v>
      </c>
      <c r="P291" s="90">
        <v>1.0</v>
      </c>
      <c r="Q291" s="90">
        <v>1.0</v>
      </c>
      <c r="R291" s="90">
        <v>1.0</v>
      </c>
      <c r="S291" s="90">
        <v>1.0</v>
      </c>
      <c r="T291" s="86">
        <f t="shared" si="36"/>
        <v>12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90">
        <f t="shared" si="37"/>
        <v>13</v>
      </c>
      <c r="B292" s="90" t="s">
        <v>2636</v>
      </c>
      <c r="C292" s="90" t="s">
        <v>136</v>
      </c>
      <c r="D292" s="179">
        <v>25452.0</v>
      </c>
      <c r="E292" s="86">
        <f t="shared" si="35"/>
        <v>56</v>
      </c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>
        <f t="shared" si="36"/>
        <v>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90">
        <f t="shared" si="37"/>
        <v>14</v>
      </c>
      <c r="B293" s="90" t="s">
        <v>2841</v>
      </c>
      <c r="C293" s="90" t="s">
        <v>144</v>
      </c>
      <c r="D293" s="179">
        <v>26163.0</v>
      </c>
      <c r="E293" s="86">
        <f t="shared" si="35"/>
        <v>54</v>
      </c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>
        <f t="shared" si="36"/>
        <v>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90">
        <f t="shared" si="37"/>
        <v>15</v>
      </c>
      <c r="B294" s="90" t="s">
        <v>2842</v>
      </c>
      <c r="C294" s="90" t="s">
        <v>144</v>
      </c>
      <c r="D294" s="179">
        <v>36680.0</v>
      </c>
      <c r="E294" s="86">
        <f t="shared" si="35"/>
        <v>26</v>
      </c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>
        <f t="shared" si="36"/>
        <v>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90">
        <f t="shared" si="37"/>
        <v>16</v>
      </c>
      <c r="B295" s="90" t="s">
        <v>2617</v>
      </c>
      <c r="C295" s="90" t="s">
        <v>136</v>
      </c>
      <c r="D295" s="179">
        <v>31936.0</v>
      </c>
      <c r="E295" s="86">
        <f t="shared" si="35"/>
        <v>39</v>
      </c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>
        <f t="shared" si="36"/>
        <v>0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90">
        <f t="shared" si="37"/>
        <v>17</v>
      </c>
      <c r="B296" s="90" t="s">
        <v>2843</v>
      </c>
      <c r="C296" s="90" t="s">
        <v>144</v>
      </c>
      <c r="D296" s="179">
        <v>31870.0</v>
      </c>
      <c r="E296" s="86">
        <f t="shared" si="35"/>
        <v>39</v>
      </c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>
        <f t="shared" si="36"/>
        <v>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90">
        <f t="shared" si="37"/>
        <v>18</v>
      </c>
      <c r="B297" s="90" t="s">
        <v>2662</v>
      </c>
      <c r="C297" s="90" t="s">
        <v>144</v>
      </c>
      <c r="D297" s="178">
        <v>28109.0</v>
      </c>
      <c r="E297" s="86">
        <f t="shared" si="35"/>
        <v>49</v>
      </c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>
        <f t="shared" si="36"/>
        <v>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90">
        <f t="shared" si="37"/>
        <v>19</v>
      </c>
      <c r="B298" s="90" t="s">
        <v>2844</v>
      </c>
      <c r="C298" s="90" t="s">
        <v>144</v>
      </c>
      <c r="D298" s="179">
        <v>36424.0</v>
      </c>
      <c r="E298" s="86">
        <f t="shared" si="35"/>
        <v>26</v>
      </c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>
        <f t="shared" si="36"/>
        <v>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90">
        <f t="shared" si="37"/>
        <v>20</v>
      </c>
      <c r="B299" s="88"/>
      <c r="C299" s="88"/>
      <c r="D299" s="88"/>
      <c r="E299" s="86">
        <f t="shared" si="35"/>
        <v>126</v>
      </c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6">
        <f t="shared" si="36"/>
        <v>0</v>
      </c>
    </row>
    <row r="300">
      <c r="A300" s="90">
        <f t="shared" si="37"/>
        <v>21</v>
      </c>
      <c r="B300" s="88"/>
      <c r="C300" s="88"/>
      <c r="D300" s="88"/>
      <c r="E300" s="86">
        <f t="shared" si="35"/>
        <v>126</v>
      </c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6">
        <f t="shared" si="36"/>
        <v>0</v>
      </c>
    </row>
    <row r="301">
      <c r="A301" s="90">
        <f t="shared" si="37"/>
        <v>22</v>
      </c>
      <c r="B301" s="20" t="s">
        <v>2723</v>
      </c>
      <c r="C301" s="20" t="s">
        <v>136</v>
      </c>
      <c r="D301" s="181">
        <v>29590.0</v>
      </c>
      <c r="E301" s="86">
        <f t="shared" si="35"/>
        <v>45</v>
      </c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6">
        <f t="shared" si="36"/>
        <v>0</v>
      </c>
    </row>
    <row r="302">
      <c r="A302" s="90">
        <f t="shared" si="37"/>
        <v>23</v>
      </c>
      <c r="B302" s="20" t="s">
        <v>2845</v>
      </c>
      <c r="C302" s="20" t="s">
        <v>144</v>
      </c>
      <c r="D302" s="181">
        <v>30341.0</v>
      </c>
      <c r="E302" s="86">
        <f t="shared" si="35"/>
        <v>43</v>
      </c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6">
        <f t="shared" si="36"/>
        <v>0</v>
      </c>
    </row>
    <row r="303">
      <c r="A303" s="90">
        <f t="shared" si="37"/>
        <v>24</v>
      </c>
      <c r="B303" s="20" t="s">
        <v>2846</v>
      </c>
      <c r="C303" s="20" t="s">
        <v>136</v>
      </c>
      <c r="D303" s="181">
        <v>27578.0</v>
      </c>
      <c r="E303" s="86">
        <f t="shared" si="35"/>
        <v>50</v>
      </c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6">
        <f t="shared" si="36"/>
        <v>0</v>
      </c>
    </row>
    <row r="304">
      <c r="A304" s="90">
        <f t="shared" si="37"/>
        <v>25</v>
      </c>
      <c r="B304" s="20" t="s">
        <v>2847</v>
      </c>
      <c r="C304" s="20" t="s">
        <v>144</v>
      </c>
      <c r="D304" s="180">
        <v>29142.0</v>
      </c>
      <c r="E304" s="86">
        <f t="shared" si="35"/>
        <v>46</v>
      </c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6">
        <f t="shared" si="36"/>
        <v>0</v>
      </c>
    </row>
    <row r="305">
      <c r="A305" s="90">
        <f t="shared" si="37"/>
        <v>26</v>
      </c>
      <c r="B305" s="20" t="s">
        <v>2848</v>
      </c>
      <c r="C305" s="20" t="s">
        <v>136</v>
      </c>
      <c r="D305" s="181">
        <v>37839.0</v>
      </c>
      <c r="E305" s="86">
        <f t="shared" si="35"/>
        <v>22</v>
      </c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6">
        <f t="shared" si="36"/>
        <v>0</v>
      </c>
    </row>
    <row r="306">
      <c r="A306" s="90">
        <f t="shared" si="37"/>
        <v>27</v>
      </c>
      <c r="B306" s="20" t="s">
        <v>2849</v>
      </c>
      <c r="C306" s="20" t="s">
        <v>136</v>
      </c>
      <c r="D306" s="181">
        <v>34104.0</v>
      </c>
      <c r="E306" s="86">
        <f t="shared" si="35"/>
        <v>33</v>
      </c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6">
        <f t="shared" si="36"/>
        <v>0</v>
      </c>
    </row>
    <row r="307">
      <c r="A307" s="90">
        <f t="shared" si="37"/>
        <v>28</v>
      </c>
      <c r="B307" s="20" t="s">
        <v>2824</v>
      </c>
      <c r="C307" s="20" t="s">
        <v>136</v>
      </c>
      <c r="D307" s="181">
        <v>32316.0</v>
      </c>
      <c r="E307" s="86">
        <f t="shared" si="35"/>
        <v>37</v>
      </c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6">
        <f t="shared" si="36"/>
        <v>0</v>
      </c>
    </row>
    <row r="308">
      <c r="A308" s="90">
        <f t="shared" si="37"/>
        <v>29</v>
      </c>
      <c r="B308" s="20" t="s">
        <v>2850</v>
      </c>
      <c r="C308" s="20" t="s">
        <v>144</v>
      </c>
      <c r="D308" s="181">
        <v>32177.0</v>
      </c>
      <c r="E308" s="86">
        <f t="shared" si="35"/>
        <v>38</v>
      </c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6">
        <f t="shared" si="36"/>
        <v>0</v>
      </c>
    </row>
    <row r="309">
      <c r="A309" s="90">
        <f t="shared" si="37"/>
        <v>30</v>
      </c>
      <c r="B309" s="20" t="s">
        <v>2851</v>
      </c>
      <c r="C309" s="20" t="s">
        <v>136</v>
      </c>
      <c r="D309" s="181">
        <v>25090.0</v>
      </c>
      <c r="E309" s="86">
        <f t="shared" si="35"/>
        <v>57</v>
      </c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6">
        <f t="shared" si="36"/>
        <v>0</v>
      </c>
    </row>
    <row r="310">
      <c r="A310" s="90">
        <f t="shared" si="37"/>
        <v>31</v>
      </c>
      <c r="B310" s="20" t="s">
        <v>2852</v>
      </c>
      <c r="C310" s="20" t="s">
        <v>144</v>
      </c>
      <c r="D310" s="181">
        <v>27099.0</v>
      </c>
      <c r="E310" s="86">
        <f t="shared" si="35"/>
        <v>52</v>
      </c>
      <c r="F310" s="88"/>
      <c r="G310" s="88"/>
      <c r="H310" s="20">
        <v>0.0</v>
      </c>
      <c r="I310" s="20">
        <v>0.0</v>
      </c>
      <c r="J310" s="20">
        <v>0.0</v>
      </c>
      <c r="K310" s="20">
        <v>1.0</v>
      </c>
      <c r="L310" s="20">
        <v>0.0</v>
      </c>
      <c r="M310" s="20">
        <v>0.0</v>
      </c>
      <c r="N310" s="20">
        <v>0.0</v>
      </c>
      <c r="O310" s="20">
        <v>1.0</v>
      </c>
      <c r="P310" s="20">
        <v>0.0</v>
      </c>
      <c r="Q310" s="20">
        <v>0.0</v>
      </c>
      <c r="R310" s="20">
        <v>0.0</v>
      </c>
      <c r="S310" s="20">
        <v>1.0</v>
      </c>
      <c r="T310" s="86">
        <f t="shared" si="36"/>
        <v>3</v>
      </c>
    </row>
    <row r="311">
      <c r="A311" s="90">
        <f t="shared" si="37"/>
        <v>32</v>
      </c>
      <c r="B311" s="20" t="s">
        <v>2853</v>
      </c>
      <c r="C311" s="20" t="s">
        <v>136</v>
      </c>
      <c r="D311" s="181">
        <v>37464.0</v>
      </c>
      <c r="E311" s="86">
        <f t="shared" si="35"/>
        <v>23</v>
      </c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6">
        <f t="shared" si="36"/>
        <v>0</v>
      </c>
    </row>
    <row r="312">
      <c r="A312" s="90">
        <f t="shared" si="37"/>
        <v>33</v>
      </c>
      <c r="B312" s="20" t="s">
        <v>2758</v>
      </c>
      <c r="C312" s="20" t="s">
        <v>136</v>
      </c>
      <c r="D312" s="180">
        <v>26247.0</v>
      </c>
      <c r="E312" s="86">
        <f t="shared" si="35"/>
        <v>54</v>
      </c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6">
        <f t="shared" si="36"/>
        <v>0</v>
      </c>
    </row>
    <row r="313">
      <c r="A313" s="90">
        <f t="shared" si="37"/>
        <v>34</v>
      </c>
      <c r="B313" s="20" t="s">
        <v>2757</v>
      </c>
      <c r="C313" s="20" t="s">
        <v>144</v>
      </c>
      <c r="D313" s="181">
        <v>26441.0</v>
      </c>
      <c r="E313" s="86">
        <f t="shared" si="35"/>
        <v>54</v>
      </c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6">
        <f t="shared" si="36"/>
        <v>0</v>
      </c>
    </row>
    <row r="314">
      <c r="A314" s="90">
        <f t="shared" si="37"/>
        <v>35</v>
      </c>
      <c r="B314" s="20" t="s">
        <v>2440</v>
      </c>
      <c r="C314" s="20" t="s">
        <v>136</v>
      </c>
      <c r="D314" s="181">
        <v>34898.0</v>
      </c>
      <c r="E314" s="86">
        <f t="shared" si="35"/>
        <v>30</v>
      </c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6">
        <f t="shared" si="36"/>
        <v>0</v>
      </c>
    </row>
    <row r="315">
      <c r="A315" s="90">
        <f t="shared" si="37"/>
        <v>36</v>
      </c>
      <c r="B315" s="20" t="s">
        <v>2439</v>
      </c>
      <c r="C315" s="20" t="s">
        <v>144</v>
      </c>
      <c r="D315" s="181">
        <v>34911.0</v>
      </c>
      <c r="E315" s="86">
        <f t="shared" si="35"/>
        <v>30</v>
      </c>
      <c r="F315" s="88"/>
      <c r="G315" s="88"/>
      <c r="H315" s="20">
        <v>1.0</v>
      </c>
      <c r="I315" s="20">
        <v>1.0</v>
      </c>
      <c r="J315" s="20">
        <v>1.0</v>
      </c>
      <c r="K315" s="20">
        <v>1.0</v>
      </c>
      <c r="L315" s="20">
        <v>1.0</v>
      </c>
      <c r="M315" s="20">
        <v>1.0</v>
      </c>
      <c r="N315" s="20">
        <v>1.0</v>
      </c>
      <c r="O315" s="20">
        <v>0.0</v>
      </c>
      <c r="P315" s="20">
        <v>0.0</v>
      </c>
      <c r="Q315" s="20">
        <v>0.0</v>
      </c>
      <c r="R315" s="20">
        <v>1.0</v>
      </c>
      <c r="S315" s="20">
        <v>1.0</v>
      </c>
      <c r="T315" s="86">
        <f t="shared" si="36"/>
        <v>9</v>
      </c>
    </row>
    <row r="316">
      <c r="A316" s="90">
        <f t="shared" si="37"/>
        <v>37</v>
      </c>
      <c r="B316" s="20" t="s">
        <v>2854</v>
      </c>
      <c r="C316" s="20" t="s">
        <v>144</v>
      </c>
      <c r="D316" s="181">
        <v>36730.0</v>
      </c>
      <c r="E316" s="86">
        <f t="shared" si="35"/>
        <v>25</v>
      </c>
      <c r="F316" s="88"/>
      <c r="G316" s="88"/>
      <c r="H316" s="20">
        <v>1.0</v>
      </c>
      <c r="I316" s="20">
        <v>1.0</v>
      </c>
      <c r="J316" s="20">
        <v>1.0</v>
      </c>
      <c r="K316" s="20">
        <v>1.0</v>
      </c>
      <c r="L316" s="20">
        <v>1.0</v>
      </c>
      <c r="M316" s="20">
        <v>1.0</v>
      </c>
      <c r="N316" s="20">
        <v>1.0</v>
      </c>
      <c r="O316" s="20">
        <v>1.0</v>
      </c>
      <c r="P316" s="20">
        <v>1.0</v>
      </c>
      <c r="Q316" s="20">
        <v>1.0</v>
      </c>
      <c r="R316" s="20">
        <v>1.0</v>
      </c>
      <c r="S316" s="20">
        <v>1.0</v>
      </c>
      <c r="T316" s="86">
        <f t="shared" si="36"/>
        <v>12</v>
      </c>
    </row>
    <row r="317">
      <c r="A317" s="90">
        <f t="shared" si="37"/>
        <v>38</v>
      </c>
      <c r="B317" s="20" t="s">
        <v>2855</v>
      </c>
      <c r="C317" s="20" t="s">
        <v>144</v>
      </c>
      <c r="D317" s="181">
        <v>27703.0</v>
      </c>
      <c r="E317" s="86">
        <f t="shared" si="35"/>
        <v>50</v>
      </c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6">
        <f t="shared" si="36"/>
        <v>0</v>
      </c>
    </row>
    <row r="318">
      <c r="A318" s="90">
        <f t="shared" si="37"/>
        <v>39</v>
      </c>
      <c r="B318" s="20" t="s">
        <v>2601</v>
      </c>
      <c r="C318" s="20" t="s">
        <v>136</v>
      </c>
      <c r="D318" s="181">
        <v>31141.0</v>
      </c>
      <c r="E318" s="86">
        <f t="shared" si="35"/>
        <v>41</v>
      </c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6">
        <f t="shared" si="36"/>
        <v>0</v>
      </c>
    </row>
    <row r="319">
      <c r="A319" s="90">
        <f t="shared" si="37"/>
        <v>40</v>
      </c>
      <c r="B319" s="20" t="s">
        <v>2600</v>
      </c>
      <c r="C319" s="20" t="s">
        <v>144</v>
      </c>
      <c r="D319" s="181">
        <v>32186.0</v>
      </c>
      <c r="E319" s="86">
        <f t="shared" si="35"/>
        <v>38</v>
      </c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6">
        <f t="shared" si="36"/>
        <v>0</v>
      </c>
    </row>
    <row r="320">
      <c r="A320" s="90">
        <f t="shared" si="37"/>
        <v>41</v>
      </c>
      <c r="B320" s="20" t="s">
        <v>2856</v>
      </c>
      <c r="C320" s="20" t="s">
        <v>144</v>
      </c>
      <c r="D320" s="181">
        <v>29037.0</v>
      </c>
      <c r="E320" s="86">
        <f t="shared" si="35"/>
        <v>46</v>
      </c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6">
        <f t="shared" si="36"/>
        <v>0</v>
      </c>
    </row>
    <row r="321">
      <c r="A321" s="90">
        <f t="shared" si="37"/>
        <v>42</v>
      </c>
      <c r="B321" s="20" t="s">
        <v>2468</v>
      </c>
      <c r="C321" s="20" t="s">
        <v>136</v>
      </c>
      <c r="D321" s="181">
        <v>30888.0</v>
      </c>
      <c r="E321" s="86">
        <f t="shared" si="35"/>
        <v>41</v>
      </c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6">
        <f t="shared" si="36"/>
        <v>0</v>
      </c>
    </row>
    <row r="322">
      <c r="A322" s="90">
        <f t="shared" si="37"/>
        <v>43</v>
      </c>
      <c r="B322" s="20" t="s">
        <v>2467</v>
      </c>
      <c r="C322" s="20" t="s">
        <v>144</v>
      </c>
      <c r="D322" s="181">
        <v>32911.0</v>
      </c>
      <c r="E322" s="86">
        <f t="shared" si="35"/>
        <v>36</v>
      </c>
      <c r="F322" s="88"/>
      <c r="G322" s="88"/>
      <c r="H322" s="20">
        <v>0.0</v>
      </c>
      <c r="I322" s="20">
        <v>1.0</v>
      </c>
      <c r="J322" s="20">
        <v>1.0</v>
      </c>
      <c r="K322" s="20">
        <v>1.0</v>
      </c>
      <c r="L322" s="20">
        <v>1.0</v>
      </c>
      <c r="M322" s="20">
        <v>1.0</v>
      </c>
      <c r="N322" s="20">
        <v>1.0</v>
      </c>
      <c r="O322" s="20">
        <v>1.0</v>
      </c>
      <c r="P322" s="20">
        <v>1.0</v>
      </c>
      <c r="Q322" s="20">
        <v>1.0</v>
      </c>
      <c r="R322" s="20">
        <v>1.0</v>
      </c>
      <c r="S322" s="20">
        <v>1.0</v>
      </c>
      <c r="T322" s="86">
        <f t="shared" si="36"/>
        <v>11</v>
      </c>
    </row>
    <row r="323">
      <c r="A323" s="90">
        <f t="shared" si="37"/>
        <v>44</v>
      </c>
      <c r="B323" s="20" t="s">
        <v>381</v>
      </c>
      <c r="C323" s="20" t="s">
        <v>136</v>
      </c>
      <c r="D323" s="181">
        <v>25057.0</v>
      </c>
      <c r="E323" s="86">
        <f t="shared" si="35"/>
        <v>57</v>
      </c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6">
        <f t="shared" si="36"/>
        <v>0</v>
      </c>
    </row>
    <row r="324">
      <c r="A324" s="90">
        <f t="shared" si="37"/>
        <v>45</v>
      </c>
      <c r="B324" s="20" t="s">
        <v>2786</v>
      </c>
      <c r="C324" s="20" t="s">
        <v>144</v>
      </c>
      <c r="D324" s="181">
        <v>27613.0</v>
      </c>
      <c r="E324" s="86">
        <f t="shared" si="35"/>
        <v>50</v>
      </c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6">
        <f t="shared" si="36"/>
        <v>0</v>
      </c>
    </row>
    <row r="325">
      <c r="A325" s="90">
        <f t="shared" si="37"/>
        <v>46</v>
      </c>
      <c r="B325" s="20" t="s">
        <v>2857</v>
      </c>
      <c r="C325" s="20" t="s">
        <v>136</v>
      </c>
      <c r="D325" s="180">
        <v>36521.0</v>
      </c>
      <c r="E325" s="86">
        <f t="shared" si="35"/>
        <v>26</v>
      </c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6">
        <f t="shared" si="36"/>
        <v>0</v>
      </c>
    </row>
    <row r="326">
      <c r="A326" s="90">
        <f t="shared" si="37"/>
        <v>47</v>
      </c>
      <c r="B326" s="20" t="s">
        <v>2858</v>
      </c>
      <c r="C326" s="20" t="s">
        <v>144</v>
      </c>
      <c r="D326" s="181">
        <v>24635.0</v>
      </c>
      <c r="E326" s="86">
        <f t="shared" si="35"/>
        <v>58</v>
      </c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6">
        <f t="shared" si="36"/>
        <v>0</v>
      </c>
    </row>
    <row r="327">
      <c r="A327" s="90">
        <f t="shared" si="37"/>
        <v>48</v>
      </c>
      <c r="B327" s="20" t="s">
        <v>782</v>
      </c>
      <c r="C327" s="20" t="s">
        <v>144</v>
      </c>
      <c r="D327" s="181">
        <v>25086.0</v>
      </c>
      <c r="E327" s="86">
        <f t="shared" si="35"/>
        <v>57</v>
      </c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6">
        <f t="shared" si="36"/>
        <v>0</v>
      </c>
    </row>
    <row r="328">
      <c r="A328" s="90">
        <f t="shared" si="37"/>
        <v>49</v>
      </c>
      <c r="B328" s="20" t="s">
        <v>2859</v>
      </c>
      <c r="C328" s="20" t="s">
        <v>136</v>
      </c>
      <c r="D328" s="181">
        <v>34181.0</v>
      </c>
      <c r="E328" s="86">
        <f t="shared" si="35"/>
        <v>32</v>
      </c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6">
        <f t="shared" si="36"/>
        <v>0</v>
      </c>
    </row>
    <row r="329">
      <c r="A329" s="90">
        <f t="shared" si="37"/>
        <v>50</v>
      </c>
      <c r="B329" s="20" t="s">
        <v>2860</v>
      </c>
      <c r="C329" s="20" t="s">
        <v>144</v>
      </c>
      <c r="D329" s="88"/>
      <c r="E329" s="86">
        <f t="shared" si="35"/>
        <v>126</v>
      </c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6">
        <f t="shared" si="36"/>
        <v>0</v>
      </c>
    </row>
    <row r="330">
      <c r="A330" s="90">
        <f t="shared" si="37"/>
        <v>51</v>
      </c>
      <c r="B330" s="20" t="s">
        <v>2861</v>
      </c>
      <c r="C330" s="20" t="s">
        <v>136</v>
      </c>
      <c r="D330" s="180">
        <v>38636.0</v>
      </c>
      <c r="E330" s="86">
        <f t="shared" si="35"/>
        <v>20</v>
      </c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6">
        <f t="shared" si="36"/>
        <v>0</v>
      </c>
    </row>
    <row r="331">
      <c r="A331" s="90">
        <f t="shared" si="37"/>
        <v>52</v>
      </c>
      <c r="B331" s="20" t="s">
        <v>2808</v>
      </c>
      <c r="C331" s="20" t="s">
        <v>144</v>
      </c>
      <c r="D331" s="181">
        <v>27075.0</v>
      </c>
      <c r="E331" s="86">
        <f t="shared" si="35"/>
        <v>52</v>
      </c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6">
        <f t="shared" si="36"/>
        <v>0</v>
      </c>
    </row>
    <row r="332">
      <c r="A332" s="90">
        <f t="shared" si="37"/>
        <v>53</v>
      </c>
      <c r="B332" s="20" t="s">
        <v>2862</v>
      </c>
      <c r="C332" s="20" t="s">
        <v>136</v>
      </c>
      <c r="D332" s="180">
        <v>35750.0</v>
      </c>
      <c r="E332" s="86">
        <f t="shared" si="35"/>
        <v>28</v>
      </c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6">
        <f t="shared" si="36"/>
        <v>0</v>
      </c>
    </row>
    <row r="333">
      <c r="A333" s="90">
        <f t="shared" si="37"/>
        <v>54</v>
      </c>
      <c r="B333" s="20" t="s">
        <v>2863</v>
      </c>
      <c r="C333" s="20" t="s">
        <v>136</v>
      </c>
      <c r="D333" s="181">
        <v>37762.0</v>
      </c>
      <c r="E333" s="86">
        <f t="shared" si="35"/>
        <v>23</v>
      </c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6">
        <f t="shared" si="36"/>
        <v>0</v>
      </c>
    </row>
    <row r="334">
      <c r="A334" s="90">
        <f t="shared" si="37"/>
        <v>55</v>
      </c>
      <c r="B334" s="20" t="s">
        <v>2864</v>
      </c>
      <c r="C334" s="20" t="s">
        <v>144</v>
      </c>
      <c r="D334" s="181">
        <v>25421.0</v>
      </c>
      <c r="E334" s="86">
        <f t="shared" si="35"/>
        <v>56</v>
      </c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6">
        <f t="shared" si="36"/>
        <v>0</v>
      </c>
    </row>
    <row r="335">
      <c r="A335" s="90">
        <f t="shared" si="37"/>
        <v>56</v>
      </c>
      <c r="B335" s="20" t="s">
        <v>2865</v>
      </c>
      <c r="C335" s="20" t="s">
        <v>136</v>
      </c>
      <c r="D335" s="180">
        <v>37205.0</v>
      </c>
      <c r="E335" s="86">
        <f t="shared" si="35"/>
        <v>24</v>
      </c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6">
        <f t="shared" si="36"/>
        <v>0</v>
      </c>
    </row>
    <row r="336">
      <c r="A336" s="90">
        <f t="shared" si="37"/>
        <v>57</v>
      </c>
      <c r="B336" s="20" t="s">
        <v>2866</v>
      </c>
      <c r="C336" s="20" t="s">
        <v>136</v>
      </c>
      <c r="D336" s="181">
        <v>37895.0</v>
      </c>
      <c r="E336" s="86">
        <f t="shared" si="35"/>
        <v>22</v>
      </c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6">
        <f t="shared" si="36"/>
        <v>0</v>
      </c>
    </row>
    <row r="337">
      <c r="A337" s="90">
        <f t="shared" si="37"/>
        <v>58</v>
      </c>
      <c r="B337" s="20" t="s">
        <v>2660</v>
      </c>
      <c r="C337" s="88"/>
      <c r="D337" s="88"/>
      <c r="E337" s="86">
        <f t="shared" si="35"/>
        <v>126</v>
      </c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6">
        <f t="shared" si="36"/>
        <v>0</v>
      </c>
    </row>
    <row r="338">
      <c r="A338" s="90">
        <f t="shared" si="37"/>
        <v>59</v>
      </c>
      <c r="B338" s="20" t="s">
        <v>2659</v>
      </c>
      <c r="C338" s="88"/>
      <c r="D338" s="88"/>
      <c r="E338" s="86">
        <f t="shared" si="35"/>
        <v>126</v>
      </c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6">
        <f t="shared" si="36"/>
        <v>0</v>
      </c>
    </row>
    <row r="339">
      <c r="A339" s="90">
        <f t="shared" si="37"/>
        <v>60</v>
      </c>
      <c r="B339" s="20" t="s">
        <v>376</v>
      </c>
      <c r="C339" s="88"/>
      <c r="D339" s="88"/>
      <c r="E339" s="86">
        <f t="shared" si="35"/>
        <v>126</v>
      </c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6">
        <f t="shared" si="36"/>
        <v>0</v>
      </c>
    </row>
    <row r="340">
      <c r="A340" s="90">
        <f t="shared" si="37"/>
        <v>61</v>
      </c>
      <c r="B340" s="20" t="s">
        <v>686</v>
      </c>
      <c r="C340" s="88"/>
      <c r="D340" s="88"/>
      <c r="E340" s="86">
        <f t="shared" si="35"/>
        <v>126</v>
      </c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6">
        <f t="shared" si="36"/>
        <v>0</v>
      </c>
    </row>
    <row r="341">
      <c r="A341" s="90">
        <f t="shared" si="37"/>
        <v>62</v>
      </c>
      <c r="B341" s="20" t="s">
        <v>2867</v>
      </c>
      <c r="C341" s="88"/>
      <c r="D341" s="88"/>
      <c r="E341" s="86">
        <f t="shared" si="35"/>
        <v>126</v>
      </c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6">
        <f t="shared" si="36"/>
        <v>0</v>
      </c>
    </row>
    <row r="342">
      <c r="A342" s="90">
        <f t="shared" si="37"/>
        <v>63</v>
      </c>
      <c r="B342" s="20" t="s">
        <v>2511</v>
      </c>
      <c r="C342" s="88"/>
      <c r="D342" s="88"/>
      <c r="E342" s="86">
        <f t="shared" si="35"/>
        <v>126</v>
      </c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6">
        <f t="shared" si="36"/>
        <v>0</v>
      </c>
    </row>
    <row r="343">
      <c r="A343" s="90">
        <f t="shared" si="37"/>
        <v>64</v>
      </c>
      <c r="B343" s="20" t="s">
        <v>2788</v>
      </c>
      <c r="C343" s="88"/>
      <c r="D343" s="88"/>
      <c r="E343" s="86">
        <f t="shared" si="35"/>
        <v>126</v>
      </c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6">
        <f t="shared" si="36"/>
        <v>0</v>
      </c>
    </row>
    <row r="344">
      <c r="A344" s="90">
        <f t="shared" si="37"/>
        <v>65</v>
      </c>
      <c r="B344" s="20" t="s">
        <v>1363</v>
      </c>
      <c r="C344" s="88"/>
      <c r="D344" s="88"/>
      <c r="E344" s="86">
        <f t="shared" si="35"/>
        <v>126</v>
      </c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6">
        <f t="shared" si="36"/>
        <v>0</v>
      </c>
    </row>
    <row r="345">
      <c r="A345" s="90">
        <f t="shared" si="37"/>
        <v>66</v>
      </c>
      <c r="B345" s="20" t="s">
        <v>2868</v>
      </c>
      <c r="C345" s="88"/>
      <c r="D345" s="88"/>
      <c r="E345" s="86">
        <f t="shared" si="35"/>
        <v>126</v>
      </c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6">
        <f t="shared" si="36"/>
        <v>0</v>
      </c>
    </row>
    <row r="346">
      <c r="A346" s="90">
        <f t="shared" si="37"/>
        <v>67</v>
      </c>
      <c r="B346" s="20" t="s">
        <v>2447</v>
      </c>
      <c r="C346" s="88"/>
      <c r="D346" s="88"/>
      <c r="E346" s="86">
        <f t="shared" si="35"/>
        <v>126</v>
      </c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6">
        <f t="shared" si="36"/>
        <v>0</v>
      </c>
    </row>
    <row r="347">
      <c r="A347" s="90">
        <f t="shared" si="37"/>
        <v>68</v>
      </c>
      <c r="B347" s="20" t="s">
        <v>2509</v>
      </c>
      <c r="C347" s="88"/>
      <c r="D347" s="88"/>
      <c r="E347" s="86">
        <f t="shared" si="35"/>
        <v>126</v>
      </c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6">
        <f t="shared" si="36"/>
        <v>0</v>
      </c>
    </row>
    <row r="348">
      <c r="A348" s="90">
        <f t="shared" si="37"/>
        <v>69</v>
      </c>
      <c r="B348" s="20" t="s">
        <v>2869</v>
      </c>
      <c r="C348" s="88"/>
      <c r="D348" s="88"/>
      <c r="E348" s="86">
        <f t="shared" si="35"/>
        <v>126</v>
      </c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6">
        <f t="shared" si="36"/>
        <v>0</v>
      </c>
    </row>
    <row r="349">
      <c r="A349" s="90">
        <f t="shared" si="37"/>
        <v>70</v>
      </c>
      <c r="B349" s="20" t="s">
        <v>2870</v>
      </c>
      <c r="C349" s="88"/>
      <c r="D349" s="88"/>
      <c r="E349" s="86">
        <f t="shared" si="35"/>
        <v>126</v>
      </c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6">
        <f t="shared" si="36"/>
        <v>0</v>
      </c>
    </row>
    <row r="350">
      <c r="A350" s="90">
        <f t="shared" si="37"/>
        <v>71</v>
      </c>
      <c r="B350" s="20" t="s">
        <v>2740</v>
      </c>
      <c r="C350" s="88"/>
      <c r="D350" s="88"/>
      <c r="E350" s="86">
        <f t="shared" si="35"/>
        <v>126</v>
      </c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6">
        <f t="shared" si="36"/>
        <v>0</v>
      </c>
    </row>
    <row r="351">
      <c r="A351" s="90">
        <f t="shared" si="37"/>
        <v>72</v>
      </c>
      <c r="B351" s="20" t="s">
        <v>2871</v>
      </c>
      <c r="C351" s="88"/>
      <c r="D351" s="88"/>
      <c r="E351" s="86">
        <f t="shared" si="35"/>
        <v>126</v>
      </c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6">
        <f t="shared" si="36"/>
        <v>0</v>
      </c>
    </row>
    <row r="352">
      <c r="A352" s="90">
        <f t="shared" si="37"/>
        <v>73</v>
      </c>
      <c r="B352" s="20" t="s">
        <v>2872</v>
      </c>
      <c r="C352" s="88"/>
      <c r="D352" s="88"/>
      <c r="E352" s="86">
        <f t="shared" si="35"/>
        <v>126</v>
      </c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6">
        <f t="shared" si="36"/>
        <v>0</v>
      </c>
    </row>
    <row r="353">
      <c r="A353" s="90">
        <f t="shared" si="37"/>
        <v>74</v>
      </c>
      <c r="B353" s="20" t="s">
        <v>2471</v>
      </c>
      <c r="C353" s="88"/>
      <c r="D353" s="88"/>
      <c r="E353" s="86">
        <f t="shared" si="35"/>
        <v>126</v>
      </c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6">
        <f t="shared" si="36"/>
        <v>0</v>
      </c>
    </row>
    <row r="354">
      <c r="A354" s="90">
        <f t="shared" si="37"/>
        <v>75</v>
      </c>
      <c r="B354" s="20" t="s">
        <v>2873</v>
      </c>
      <c r="C354" s="88"/>
      <c r="D354" s="88"/>
      <c r="E354" s="86">
        <f t="shared" si="35"/>
        <v>126</v>
      </c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6">
        <f t="shared" si="36"/>
        <v>0</v>
      </c>
    </row>
    <row r="355">
      <c r="A355" s="90">
        <f t="shared" si="37"/>
        <v>76</v>
      </c>
      <c r="B355" s="20" t="s">
        <v>2496</v>
      </c>
      <c r="C355" s="88"/>
      <c r="D355" s="88"/>
      <c r="E355" s="86">
        <f t="shared" si="35"/>
        <v>126</v>
      </c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6">
        <f t="shared" si="36"/>
        <v>0</v>
      </c>
    </row>
    <row r="356">
      <c r="A356" s="90">
        <f t="shared" si="37"/>
        <v>77</v>
      </c>
      <c r="B356" s="90" t="s">
        <v>2874</v>
      </c>
      <c r="C356" s="90" t="s">
        <v>144</v>
      </c>
      <c r="D356" s="178">
        <v>32067.0</v>
      </c>
      <c r="E356" s="86">
        <f t="shared" si="35"/>
        <v>38</v>
      </c>
      <c r="F356" s="86"/>
      <c r="G356" s="86"/>
      <c r="H356" s="90">
        <v>0.0</v>
      </c>
      <c r="I356" s="90">
        <v>0.0</v>
      </c>
      <c r="J356" s="90">
        <v>0.0</v>
      </c>
      <c r="K356" s="90">
        <v>0.0</v>
      </c>
      <c r="L356" s="90">
        <v>0.0</v>
      </c>
      <c r="M356" s="90">
        <v>0.0</v>
      </c>
      <c r="N356" s="90">
        <v>1.0</v>
      </c>
      <c r="O356" s="90">
        <v>1.0</v>
      </c>
      <c r="P356" s="90">
        <v>1.0</v>
      </c>
      <c r="Q356" s="90">
        <v>0.0</v>
      </c>
      <c r="R356" s="90">
        <v>1.0</v>
      </c>
      <c r="S356" s="90">
        <v>1.0</v>
      </c>
      <c r="T356" s="86">
        <f t="shared" si="36"/>
        <v>5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90">
        <f t="shared" si="37"/>
        <v>78</v>
      </c>
      <c r="B357" s="20" t="s">
        <v>1193</v>
      </c>
      <c r="C357" s="88"/>
      <c r="D357" s="88"/>
      <c r="E357" s="86">
        <f t="shared" si="35"/>
        <v>126</v>
      </c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6">
        <f t="shared" si="36"/>
        <v>0</v>
      </c>
    </row>
    <row r="358">
      <c r="A358" s="90">
        <f t="shared" si="37"/>
        <v>79</v>
      </c>
      <c r="B358" s="20" t="s">
        <v>2875</v>
      </c>
      <c r="C358" s="88"/>
      <c r="D358" s="88"/>
      <c r="E358" s="86">
        <f t="shared" si="35"/>
        <v>126</v>
      </c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6">
        <f t="shared" si="36"/>
        <v>0</v>
      </c>
    </row>
    <row r="359">
      <c r="A359" s="90">
        <f t="shared" si="37"/>
        <v>80</v>
      </c>
      <c r="B359" s="20" t="s">
        <v>2876</v>
      </c>
      <c r="C359" s="88"/>
      <c r="D359" s="88"/>
      <c r="E359" s="86">
        <f t="shared" si="35"/>
        <v>126</v>
      </c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6">
        <f t="shared" si="36"/>
        <v>0</v>
      </c>
    </row>
    <row r="360">
      <c r="A360" s="90">
        <f t="shared" si="37"/>
        <v>81</v>
      </c>
      <c r="B360" s="88"/>
      <c r="C360" s="88"/>
      <c r="D360" s="88"/>
      <c r="E360" s="86">
        <f t="shared" si="35"/>
        <v>126</v>
      </c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6">
        <f t="shared" si="36"/>
        <v>0</v>
      </c>
    </row>
    <row r="361">
      <c r="A361" s="90">
        <f t="shared" si="37"/>
        <v>82</v>
      </c>
      <c r="B361" s="88"/>
      <c r="C361" s="88"/>
      <c r="D361" s="88"/>
      <c r="E361" s="86">
        <f t="shared" si="35"/>
        <v>126</v>
      </c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6">
        <f t="shared" si="36"/>
        <v>0</v>
      </c>
    </row>
    <row r="362">
      <c r="A362" s="90">
        <f t="shared" si="37"/>
        <v>83</v>
      </c>
      <c r="B362" s="88"/>
      <c r="C362" s="88"/>
      <c r="D362" s="88"/>
      <c r="E362" s="86">
        <f t="shared" si="35"/>
        <v>126</v>
      </c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6">
        <f t="shared" si="36"/>
        <v>0</v>
      </c>
    </row>
    <row r="363">
      <c r="A363" s="90">
        <f t="shared" si="37"/>
        <v>84</v>
      </c>
      <c r="B363" s="88"/>
      <c r="C363" s="88"/>
      <c r="D363" s="88"/>
      <c r="E363" s="86">
        <f t="shared" si="35"/>
        <v>126</v>
      </c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6">
        <f t="shared" si="36"/>
        <v>0</v>
      </c>
    </row>
    <row r="364">
      <c r="A364" s="90">
        <f t="shared" si="37"/>
        <v>85</v>
      </c>
      <c r="B364" s="88"/>
      <c r="C364" s="88"/>
      <c r="D364" s="88"/>
      <c r="E364" s="86">
        <f t="shared" si="35"/>
        <v>126</v>
      </c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6">
        <f t="shared" si="36"/>
        <v>0</v>
      </c>
    </row>
    <row r="365">
      <c r="A365" s="90">
        <f t="shared" si="37"/>
        <v>86</v>
      </c>
      <c r="B365" s="88"/>
      <c r="C365" s="88"/>
      <c r="D365" s="88"/>
      <c r="E365" s="86">
        <f t="shared" si="35"/>
        <v>126</v>
      </c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6">
        <f t="shared" si="36"/>
        <v>0</v>
      </c>
    </row>
    <row r="366">
      <c r="A366" s="90">
        <f t="shared" si="37"/>
        <v>87</v>
      </c>
      <c r="B366" s="88"/>
      <c r="C366" s="88"/>
      <c r="D366" s="88"/>
      <c r="E366" s="86">
        <f t="shared" si="35"/>
        <v>126</v>
      </c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6">
        <f t="shared" si="36"/>
        <v>0</v>
      </c>
    </row>
    <row r="367">
      <c r="A367" s="90">
        <f t="shared" si="37"/>
        <v>88</v>
      </c>
      <c r="B367" s="88"/>
      <c r="C367" s="88"/>
      <c r="D367" s="88"/>
      <c r="E367" s="86">
        <f t="shared" si="35"/>
        <v>126</v>
      </c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6">
        <f t="shared" si="36"/>
        <v>0</v>
      </c>
    </row>
    <row r="368">
      <c r="A368" s="90">
        <f t="shared" si="37"/>
        <v>89</v>
      </c>
      <c r="B368" s="88"/>
      <c r="C368" s="88"/>
      <c r="D368" s="88"/>
      <c r="E368" s="86">
        <f t="shared" si="35"/>
        <v>126</v>
      </c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6">
        <f t="shared" si="36"/>
        <v>0</v>
      </c>
    </row>
    <row r="369">
      <c r="A369" s="90">
        <f t="shared" si="37"/>
        <v>90</v>
      </c>
      <c r="B369" s="88"/>
      <c r="C369" s="88"/>
      <c r="D369" s="88"/>
      <c r="E369" s="86">
        <f t="shared" si="35"/>
        <v>126</v>
      </c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6">
        <f t="shared" si="36"/>
        <v>0</v>
      </c>
    </row>
    <row r="370">
      <c r="A370" s="90">
        <f t="shared" si="37"/>
        <v>91</v>
      </c>
      <c r="B370" s="88"/>
      <c r="C370" s="88"/>
      <c r="D370" s="88"/>
      <c r="E370" s="86">
        <f t="shared" si="35"/>
        <v>126</v>
      </c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6">
        <f t="shared" si="36"/>
        <v>0</v>
      </c>
    </row>
    <row r="371">
      <c r="A371" s="90">
        <f t="shared" si="37"/>
        <v>92</v>
      </c>
      <c r="B371" s="88"/>
      <c r="C371" s="88"/>
      <c r="D371" s="88"/>
      <c r="E371" s="86">
        <f t="shared" si="35"/>
        <v>126</v>
      </c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6">
        <f t="shared" si="36"/>
        <v>0</v>
      </c>
    </row>
    <row r="372">
      <c r="A372" s="90">
        <f t="shared" si="37"/>
        <v>93</v>
      </c>
      <c r="B372" s="88"/>
      <c r="C372" s="88"/>
      <c r="D372" s="88"/>
      <c r="E372" s="86">
        <f t="shared" si="35"/>
        <v>126</v>
      </c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6">
        <f t="shared" si="36"/>
        <v>0</v>
      </c>
    </row>
    <row r="373">
      <c r="A373" s="90">
        <f t="shared" si="37"/>
        <v>94</v>
      </c>
      <c r="B373" s="88"/>
      <c r="C373" s="88"/>
      <c r="D373" s="88"/>
      <c r="E373" s="86">
        <f t="shared" si="35"/>
        <v>126</v>
      </c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6">
        <f t="shared" si="36"/>
        <v>0</v>
      </c>
    </row>
    <row r="374">
      <c r="A374" s="90">
        <f t="shared" si="37"/>
        <v>95</v>
      </c>
      <c r="B374" s="88"/>
      <c r="C374" s="88"/>
      <c r="D374" s="88"/>
      <c r="E374" s="86">
        <f t="shared" si="35"/>
        <v>126</v>
      </c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6">
        <f t="shared" si="36"/>
        <v>0</v>
      </c>
    </row>
    <row r="375">
      <c r="A375" s="90">
        <f t="shared" si="37"/>
        <v>96</v>
      </c>
      <c r="B375" s="88"/>
      <c r="C375" s="88"/>
      <c r="D375" s="88"/>
      <c r="E375" s="86">
        <f t="shared" si="35"/>
        <v>126</v>
      </c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6">
        <f t="shared" si="36"/>
        <v>0</v>
      </c>
    </row>
    <row r="376">
      <c r="A376" s="90">
        <f t="shared" si="37"/>
        <v>97</v>
      </c>
      <c r="B376" s="88"/>
      <c r="C376" s="88"/>
      <c r="D376" s="88"/>
      <c r="E376" s="86">
        <f t="shared" si="35"/>
        <v>126</v>
      </c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6">
        <f t="shared" si="36"/>
        <v>0</v>
      </c>
    </row>
    <row r="377">
      <c r="A377" s="90">
        <f t="shared" si="37"/>
        <v>98</v>
      </c>
      <c r="B377" s="88"/>
      <c r="C377" s="88"/>
      <c r="D377" s="88"/>
      <c r="E377" s="86">
        <f t="shared" si="35"/>
        <v>126</v>
      </c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6">
        <f t="shared" si="36"/>
        <v>0</v>
      </c>
    </row>
    <row r="378">
      <c r="A378" s="90">
        <f t="shared" si="37"/>
        <v>99</v>
      </c>
      <c r="B378" s="88"/>
      <c r="C378" s="88"/>
      <c r="D378" s="88"/>
      <c r="E378" s="86">
        <f t="shared" si="35"/>
        <v>126</v>
      </c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6">
        <f t="shared" si="36"/>
        <v>0</v>
      </c>
    </row>
    <row r="379">
      <c r="A379" s="90">
        <f t="shared" si="37"/>
        <v>100</v>
      </c>
      <c r="B379" s="88"/>
      <c r="C379" s="88"/>
      <c r="D379" s="88"/>
      <c r="E379" s="86">
        <f t="shared" si="35"/>
        <v>126</v>
      </c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6">
        <f t="shared" si="36"/>
        <v>0</v>
      </c>
    </row>
    <row r="380">
      <c r="A380" s="90">
        <f t="shared" si="37"/>
        <v>101</v>
      </c>
      <c r="B380" s="88"/>
      <c r="C380" s="88"/>
      <c r="D380" s="88"/>
      <c r="E380" s="86">
        <f t="shared" si="35"/>
        <v>126</v>
      </c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6">
        <f t="shared" si="36"/>
        <v>0</v>
      </c>
    </row>
    <row r="381">
      <c r="A381" s="90">
        <f t="shared" si="37"/>
        <v>102</v>
      </c>
      <c r="B381" s="88"/>
      <c r="C381" s="88"/>
      <c r="D381" s="88"/>
      <c r="E381" s="86">
        <f t="shared" si="35"/>
        <v>126</v>
      </c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6">
        <f t="shared" si="36"/>
        <v>0</v>
      </c>
    </row>
    <row r="382">
      <c r="A382" s="90">
        <f t="shared" si="37"/>
        <v>103</v>
      </c>
      <c r="B382" s="88"/>
      <c r="C382" s="88"/>
      <c r="D382" s="88"/>
      <c r="E382" s="86">
        <f t="shared" si="35"/>
        <v>126</v>
      </c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6">
        <f t="shared" si="36"/>
        <v>0</v>
      </c>
    </row>
    <row r="383">
      <c r="A383" s="90">
        <f t="shared" si="37"/>
        <v>104</v>
      </c>
      <c r="B383" s="88"/>
      <c r="C383" s="88"/>
      <c r="D383" s="88"/>
      <c r="E383" s="86">
        <f t="shared" si="35"/>
        <v>126</v>
      </c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6">
        <f t="shared" si="36"/>
        <v>0</v>
      </c>
    </row>
    <row r="384">
      <c r="A384" s="90">
        <f t="shared" si="37"/>
        <v>105</v>
      </c>
      <c r="B384" s="88"/>
      <c r="C384" s="88"/>
      <c r="D384" s="88"/>
      <c r="E384" s="86">
        <f t="shared" si="35"/>
        <v>126</v>
      </c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6">
        <f t="shared" si="36"/>
        <v>0</v>
      </c>
    </row>
    <row r="385">
      <c r="A385" s="90">
        <f t="shared" si="37"/>
        <v>106</v>
      </c>
      <c r="B385" s="88"/>
      <c r="C385" s="88"/>
      <c r="D385" s="88"/>
      <c r="E385" s="86">
        <f t="shared" si="35"/>
        <v>126</v>
      </c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6">
        <f t="shared" si="36"/>
        <v>0</v>
      </c>
    </row>
    <row r="386">
      <c r="A386" s="90">
        <f t="shared" si="37"/>
        <v>107</v>
      </c>
      <c r="B386" s="88"/>
      <c r="C386" s="88"/>
      <c r="D386" s="88"/>
      <c r="E386" s="86">
        <f t="shared" si="35"/>
        <v>126</v>
      </c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6">
        <f t="shared" si="36"/>
        <v>0</v>
      </c>
    </row>
    <row r="387">
      <c r="A387" s="90">
        <f t="shared" si="37"/>
        <v>108</v>
      </c>
      <c r="B387" s="88"/>
      <c r="C387" s="88"/>
      <c r="D387" s="88"/>
      <c r="E387" s="86">
        <f t="shared" si="35"/>
        <v>126</v>
      </c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6">
        <f t="shared" si="36"/>
        <v>0</v>
      </c>
    </row>
    <row r="388">
      <c r="A388" s="90">
        <f t="shared" si="37"/>
        <v>109</v>
      </c>
      <c r="B388" s="88"/>
      <c r="C388" s="88"/>
      <c r="D388" s="88"/>
      <c r="E388" s="86">
        <f t="shared" si="35"/>
        <v>126</v>
      </c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6">
        <f t="shared" si="36"/>
        <v>0</v>
      </c>
    </row>
    <row r="389">
      <c r="A389" s="90">
        <f t="shared" si="37"/>
        <v>110</v>
      </c>
      <c r="B389" s="88"/>
      <c r="C389" s="88"/>
      <c r="D389" s="88"/>
      <c r="E389" s="86">
        <f t="shared" si="35"/>
        <v>126</v>
      </c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6">
        <f t="shared" si="36"/>
        <v>0</v>
      </c>
    </row>
    <row r="390">
      <c r="A390" s="90">
        <f t="shared" si="37"/>
        <v>111</v>
      </c>
      <c r="B390" s="88"/>
      <c r="C390" s="88"/>
      <c r="D390" s="88"/>
      <c r="E390" s="86">
        <f t="shared" si="35"/>
        <v>126</v>
      </c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6">
        <f t="shared" si="36"/>
        <v>0</v>
      </c>
    </row>
    <row r="391">
      <c r="A391" s="90">
        <f t="shared" si="37"/>
        <v>112</v>
      </c>
      <c r="B391" s="88"/>
      <c r="C391" s="88"/>
      <c r="D391" s="88"/>
      <c r="E391" s="86">
        <f t="shared" si="35"/>
        <v>126</v>
      </c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6">
        <f t="shared" si="36"/>
        <v>0</v>
      </c>
    </row>
    <row r="392">
      <c r="A392" s="90">
        <f t="shared" si="37"/>
        <v>113</v>
      </c>
      <c r="B392" s="88"/>
      <c r="C392" s="88"/>
      <c r="D392" s="88"/>
      <c r="E392" s="86">
        <f t="shared" si="35"/>
        <v>126</v>
      </c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6">
        <f t="shared" si="36"/>
        <v>0</v>
      </c>
    </row>
    <row r="393">
      <c r="A393" s="90">
        <f t="shared" si="37"/>
        <v>114</v>
      </c>
      <c r="B393" s="88"/>
      <c r="C393" s="88"/>
      <c r="D393" s="88"/>
      <c r="E393" s="86">
        <f t="shared" si="35"/>
        <v>126</v>
      </c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6">
        <f t="shared" si="36"/>
        <v>0</v>
      </c>
    </row>
    <row r="394">
      <c r="A394" s="90">
        <f t="shared" si="37"/>
        <v>115</v>
      </c>
      <c r="B394" s="88"/>
      <c r="C394" s="88"/>
      <c r="D394" s="88"/>
      <c r="E394" s="86">
        <f t="shared" si="35"/>
        <v>126</v>
      </c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6">
        <f t="shared" si="36"/>
        <v>0</v>
      </c>
    </row>
    <row r="395">
      <c r="A395" s="90">
        <f t="shared" si="37"/>
        <v>116</v>
      </c>
      <c r="B395" s="88"/>
      <c r="C395" s="88"/>
      <c r="D395" s="88"/>
      <c r="E395" s="86">
        <f t="shared" si="35"/>
        <v>126</v>
      </c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6">
        <f t="shared" si="36"/>
        <v>0</v>
      </c>
    </row>
    <row r="396">
      <c r="A396" s="90">
        <f t="shared" si="37"/>
        <v>117</v>
      </c>
      <c r="B396" s="88"/>
      <c r="C396" s="88"/>
      <c r="D396" s="88"/>
      <c r="E396" s="86">
        <f t="shared" si="35"/>
        <v>126</v>
      </c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6">
        <f t="shared" si="36"/>
        <v>0</v>
      </c>
    </row>
    <row r="397">
      <c r="A397" s="90">
        <f t="shared" si="37"/>
        <v>118</v>
      </c>
      <c r="B397" s="88"/>
      <c r="C397" s="88"/>
      <c r="D397" s="88"/>
      <c r="E397" s="86">
        <f t="shared" si="35"/>
        <v>126</v>
      </c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6">
        <f t="shared" si="36"/>
        <v>0</v>
      </c>
    </row>
    <row r="398">
      <c r="A398" s="90">
        <f t="shared" si="37"/>
        <v>119</v>
      </c>
      <c r="B398" s="88"/>
      <c r="C398" s="88"/>
      <c r="D398" s="88"/>
      <c r="E398" s="86">
        <f t="shared" si="35"/>
        <v>126</v>
      </c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6">
        <f t="shared" si="36"/>
        <v>0</v>
      </c>
    </row>
    <row r="399">
      <c r="A399" s="90">
        <f t="shared" si="37"/>
        <v>120</v>
      </c>
      <c r="B399" s="88"/>
      <c r="C399" s="88"/>
      <c r="D399" s="88"/>
      <c r="E399" s="86">
        <f t="shared" si="35"/>
        <v>126</v>
      </c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6">
        <f t="shared" si="36"/>
        <v>0</v>
      </c>
    </row>
    <row r="400">
      <c r="A400" s="90">
        <f t="shared" si="37"/>
        <v>121</v>
      </c>
      <c r="B400" s="88"/>
      <c r="C400" s="88"/>
      <c r="D400" s="88"/>
      <c r="E400" s="86">
        <f t="shared" si="35"/>
        <v>126</v>
      </c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6">
        <f t="shared" si="36"/>
        <v>0</v>
      </c>
    </row>
    <row r="401">
      <c r="A401" s="90">
        <f t="shared" si="37"/>
        <v>122</v>
      </c>
      <c r="B401" s="88"/>
      <c r="C401" s="88"/>
      <c r="D401" s="88"/>
      <c r="E401" s="86">
        <f t="shared" si="35"/>
        <v>126</v>
      </c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6">
        <f t="shared" si="36"/>
        <v>0</v>
      </c>
    </row>
    <row r="402">
      <c r="A402" s="90">
        <f t="shared" si="37"/>
        <v>123</v>
      </c>
      <c r="B402" s="88"/>
      <c r="C402" s="88"/>
      <c r="D402" s="88"/>
      <c r="E402" s="86">
        <f t="shared" si="35"/>
        <v>126</v>
      </c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6">
        <f t="shared" si="36"/>
        <v>0</v>
      </c>
    </row>
    <row r="403">
      <c r="A403" s="90">
        <f t="shared" si="37"/>
        <v>124</v>
      </c>
      <c r="B403" s="88"/>
      <c r="C403" s="88"/>
      <c r="D403" s="88"/>
      <c r="E403" s="86">
        <f t="shared" si="35"/>
        <v>126</v>
      </c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6">
        <f t="shared" si="36"/>
        <v>0</v>
      </c>
    </row>
    <row r="404">
      <c r="A404" s="90">
        <f t="shared" si="37"/>
        <v>125</v>
      </c>
      <c r="B404" s="88"/>
      <c r="C404" s="88"/>
      <c r="D404" s="88"/>
      <c r="E404" s="86">
        <f t="shared" si="35"/>
        <v>126</v>
      </c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6">
        <f t="shared" si="36"/>
        <v>0</v>
      </c>
    </row>
    <row r="405">
      <c r="A405" s="90">
        <f t="shared" si="37"/>
        <v>126</v>
      </c>
      <c r="B405" s="88"/>
      <c r="C405" s="88"/>
      <c r="D405" s="88"/>
      <c r="E405" s="86">
        <f t="shared" si="35"/>
        <v>126</v>
      </c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6">
        <f t="shared" si="36"/>
        <v>0</v>
      </c>
    </row>
    <row r="406">
      <c r="A406" s="90">
        <f t="shared" si="37"/>
        <v>127</v>
      </c>
      <c r="B406" s="88"/>
      <c r="C406" s="88"/>
      <c r="D406" s="88"/>
      <c r="E406" s="86">
        <f t="shared" si="35"/>
        <v>126</v>
      </c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6">
        <f t="shared" si="36"/>
        <v>0</v>
      </c>
    </row>
    <row r="407">
      <c r="A407" s="90">
        <f t="shared" si="37"/>
        <v>128</v>
      </c>
      <c r="B407" s="88"/>
      <c r="C407" s="88"/>
      <c r="D407" s="88"/>
      <c r="E407" s="86">
        <f t="shared" si="35"/>
        <v>126</v>
      </c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6">
        <f t="shared" si="36"/>
        <v>0</v>
      </c>
    </row>
    <row r="408">
      <c r="A408" s="90">
        <f t="shared" si="37"/>
        <v>129</v>
      </c>
      <c r="B408" s="88"/>
      <c r="C408" s="88"/>
      <c r="D408" s="88"/>
      <c r="E408" s="86">
        <f t="shared" si="35"/>
        <v>126</v>
      </c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6">
        <f t="shared" si="36"/>
        <v>0</v>
      </c>
    </row>
    <row r="409">
      <c r="A409" s="90">
        <f t="shared" si="37"/>
        <v>130</v>
      </c>
      <c r="B409" s="88"/>
      <c r="C409" s="88"/>
      <c r="D409" s="88"/>
      <c r="E409" s="86">
        <f t="shared" si="35"/>
        <v>126</v>
      </c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6">
        <f t="shared" si="36"/>
        <v>0</v>
      </c>
    </row>
    <row r="410">
      <c r="A410" s="90">
        <f t="shared" si="37"/>
        <v>131</v>
      </c>
      <c r="B410" s="88"/>
      <c r="C410" s="88"/>
      <c r="D410" s="88"/>
      <c r="E410" s="86">
        <f t="shared" si="35"/>
        <v>126</v>
      </c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6">
        <f t="shared" si="36"/>
        <v>0</v>
      </c>
    </row>
    <row r="411">
      <c r="A411" s="90">
        <f t="shared" si="37"/>
        <v>132</v>
      </c>
      <c r="B411" s="88"/>
      <c r="C411" s="88"/>
      <c r="D411" s="88"/>
      <c r="E411" s="86">
        <f t="shared" si="35"/>
        <v>126</v>
      </c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6">
        <f t="shared" si="36"/>
        <v>0</v>
      </c>
    </row>
    <row r="412">
      <c r="A412" s="90">
        <f t="shared" si="37"/>
        <v>133</v>
      </c>
      <c r="B412" s="88"/>
      <c r="C412" s="88"/>
      <c r="D412" s="88"/>
      <c r="E412" s="86">
        <f t="shared" si="35"/>
        <v>126</v>
      </c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6">
        <f t="shared" si="36"/>
        <v>0</v>
      </c>
    </row>
    <row r="413">
      <c r="A413" s="90">
        <f t="shared" si="37"/>
        <v>134</v>
      </c>
      <c r="B413" s="88"/>
      <c r="C413" s="88"/>
      <c r="D413" s="88"/>
      <c r="E413" s="86">
        <f t="shared" si="35"/>
        <v>126</v>
      </c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6">
        <f t="shared" si="36"/>
        <v>0</v>
      </c>
    </row>
    <row r="414">
      <c r="A414" s="90">
        <f t="shared" si="37"/>
        <v>135</v>
      </c>
      <c r="B414" s="88"/>
      <c r="C414" s="88"/>
      <c r="D414" s="88"/>
      <c r="E414" s="86">
        <f t="shared" si="35"/>
        <v>126</v>
      </c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6">
        <f t="shared" si="36"/>
        <v>0</v>
      </c>
    </row>
    <row r="415">
      <c r="A415" s="90">
        <f t="shared" si="37"/>
        <v>136</v>
      </c>
      <c r="B415" s="88"/>
      <c r="C415" s="88"/>
      <c r="D415" s="88"/>
      <c r="E415" s="86">
        <f t="shared" si="35"/>
        <v>126</v>
      </c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6">
        <f t="shared" si="36"/>
        <v>0</v>
      </c>
    </row>
    <row r="416">
      <c r="A416" s="90">
        <f t="shared" si="37"/>
        <v>137</v>
      </c>
      <c r="B416" s="88"/>
      <c r="C416" s="88"/>
      <c r="D416" s="88"/>
      <c r="E416" s="86">
        <f t="shared" si="35"/>
        <v>126</v>
      </c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6">
        <f t="shared" si="36"/>
        <v>0</v>
      </c>
    </row>
    <row r="417">
      <c r="A417" s="90">
        <f t="shared" si="37"/>
        <v>138</v>
      </c>
      <c r="B417" s="88"/>
      <c r="C417" s="88"/>
      <c r="D417" s="88"/>
      <c r="E417" s="86">
        <f t="shared" si="35"/>
        <v>126</v>
      </c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6">
        <f t="shared" si="36"/>
        <v>0</v>
      </c>
    </row>
    <row r="418">
      <c r="A418" s="90">
        <f t="shared" si="37"/>
        <v>139</v>
      </c>
      <c r="B418" s="88"/>
      <c r="C418" s="88"/>
      <c r="D418" s="88"/>
      <c r="E418" s="86">
        <f t="shared" si="35"/>
        <v>126</v>
      </c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6">
        <f t="shared" si="36"/>
        <v>0</v>
      </c>
    </row>
    <row r="419">
      <c r="A419" s="90">
        <f t="shared" si="37"/>
        <v>140</v>
      </c>
      <c r="B419" s="88"/>
      <c r="C419" s="88"/>
      <c r="D419" s="88"/>
      <c r="E419" s="86">
        <f t="shared" si="35"/>
        <v>126</v>
      </c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6">
        <f t="shared" si="36"/>
        <v>0</v>
      </c>
    </row>
    <row r="420">
      <c r="A420" s="90">
        <f t="shared" si="37"/>
        <v>141</v>
      </c>
      <c r="B420" s="88"/>
      <c r="C420" s="88"/>
      <c r="D420" s="88"/>
      <c r="E420" s="86">
        <f t="shared" si="35"/>
        <v>126</v>
      </c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6">
        <f t="shared" si="36"/>
        <v>0</v>
      </c>
    </row>
    <row r="421">
      <c r="A421" s="90">
        <f t="shared" si="37"/>
        <v>142</v>
      </c>
      <c r="B421" s="88"/>
      <c r="C421" s="88"/>
      <c r="D421" s="88"/>
      <c r="E421" s="86">
        <f t="shared" si="35"/>
        <v>126</v>
      </c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6">
        <f t="shared" si="36"/>
        <v>0</v>
      </c>
    </row>
    <row r="422">
      <c r="A422" s="90">
        <f t="shared" si="37"/>
        <v>143</v>
      </c>
      <c r="B422" s="88"/>
      <c r="C422" s="88"/>
      <c r="D422" s="88"/>
      <c r="E422" s="86">
        <f t="shared" si="35"/>
        <v>126</v>
      </c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6">
        <f t="shared" si="36"/>
        <v>0</v>
      </c>
    </row>
    <row r="423">
      <c r="A423" s="90">
        <f t="shared" si="37"/>
        <v>144</v>
      </c>
      <c r="B423" s="88"/>
      <c r="C423" s="88"/>
      <c r="D423" s="88"/>
      <c r="E423" s="86">
        <f t="shared" si="35"/>
        <v>126</v>
      </c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6">
        <f t="shared" si="36"/>
        <v>0</v>
      </c>
    </row>
    <row r="424">
      <c r="A424" s="90">
        <f t="shared" si="37"/>
        <v>145</v>
      </c>
      <c r="B424" s="88"/>
      <c r="C424" s="88"/>
      <c r="D424" s="88"/>
      <c r="E424" s="86">
        <f t="shared" si="35"/>
        <v>126</v>
      </c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6">
        <f t="shared" si="36"/>
        <v>0</v>
      </c>
    </row>
    <row r="425">
      <c r="A425" s="90">
        <f t="shared" si="37"/>
        <v>146</v>
      </c>
      <c r="B425" s="88"/>
      <c r="C425" s="88"/>
      <c r="D425" s="88"/>
      <c r="E425" s="86">
        <f t="shared" si="35"/>
        <v>126</v>
      </c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6">
        <f t="shared" si="36"/>
        <v>0</v>
      </c>
    </row>
    <row r="426">
      <c r="A426" s="90">
        <f t="shared" si="37"/>
        <v>147</v>
      </c>
      <c r="B426" s="88"/>
      <c r="C426" s="88"/>
      <c r="D426" s="88"/>
      <c r="E426" s="86">
        <f t="shared" si="35"/>
        <v>126</v>
      </c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6">
        <f t="shared" si="36"/>
        <v>0</v>
      </c>
    </row>
    <row r="427">
      <c r="A427" s="90">
        <f t="shared" si="37"/>
        <v>148</v>
      </c>
      <c r="B427" s="88"/>
      <c r="C427" s="88"/>
      <c r="D427" s="88"/>
      <c r="E427" s="86">
        <f t="shared" si="35"/>
        <v>126</v>
      </c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6">
        <f t="shared" si="36"/>
        <v>0</v>
      </c>
    </row>
    <row r="428">
      <c r="A428" s="90">
        <f t="shared" si="37"/>
        <v>149</v>
      </c>
      <c r="B428" s="88"/>
      <c r="C428" s="88"/>
      <c r="D428" s="88"/>
      <c r="E428" s="86">
        <f t="shared" si="35"/>
        <v>126</v>
      </c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6">
        <f t="shared" si="36"/>
        <v>0</v>
      </c>
    </row>
    <row r="429">
      <c r="A429" s="90">
        <f t="shared" si="37"/>
        <v>150</v>
      </c>
      <c r="B429" s="88"/>
      <c r="C429" s="88"/>
      <c r="D429" s="88"/>
      <c r="E429" s="86">
        <f t="shared" si="35"/>
        <v>126</v>
      </c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6">
        <f t="shared" si="36"/>
        <v>0</v>
      </c>
    </row>
    <row r="430">
      <c r="A430" s="90">
        <f t="shared" si="37"/>
        <v>151</v>
      </c>
      <c r="B430" s="88"/>
      <c r="C430" s="88"/>
      <c r="D430" s="88"/>
      <c r="E430" s="86">
        <f t="shared" si="35"/>
        <v>126</v>
      </c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6">
        <f t="shared" si="36"/>
        <v>0</v>
      </c>
    </row>
    <row r="431">
      <c r="A431" s="90">
        <f t="shared" si="37"/>
        <v>152</v>
      </c>
      <c r="B431" s="88"/>
      <c r="C431" s="88"/>
      <c r="D431" s="88"/>
      <c r="E431" s="86">
        <f t="shared" si="35"/>
        <v>126</v>
      </c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6">
        <f t="shared" si="36"/>
        <v>0</v>
      </c>
    </row>
    <row r="432">
      <c r="A432" s="90">
        <f t="shared" si="37"/>
        <v>153</v>
      </c>
      <c r="B432" s="88"/>
      <c r="C432" s="88"/>
      <c r="D432" s="88"/>
      <c r="E432" s="86">
        <f t="shared" si="35"/>
        <v>126</v>
      </c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6">
        <f t="shared" si="36"/>
        <v>0</v>
      </c>
    </row>
    <row r="433">
      <c r="A433" s="90">
        <f t="shared" si="37"/>
        <v>154</v>
      </c>
      <c r="B433" s="88"/>
      <c r="C433" s="88"/>
      <c r="D433" s="88"/>
      <c r="E433" s="86">
        <f t="shared" si="35"/>
        <v>126</v>
      </c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6">
        <f t="shared" si="36"/>
        <v>0</v>
      </c>
    </row>
    <row r="434">
      <c r="A434" s="90">
        <f t="shared" si="37"/>
        <v>155</v>
      </c>
      <c r="B434" s="88"/>
      <c r="C434" s="88"/>
      <c r="D434" s="88"/>
      <c r="E434" s="86">
        <f t="shared" si="35"/>
        <v>126</v>
      </c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6">
        <f t="shared" si="36"/>
        <v>0</v>
      </c>
    </row>
    <row r="435">
      <c r="A435" s="90">
        <f t="shared" si="37"/>
        <v>156</v>
      </c>
      <c r="B435" s="88"/>
      <c r="C435" s="88"/>
      <c r="D435" s="88"/>
      <c r="E435" s="86">
        <f t="shared" si="35"/>
        <v>126</v>
      </c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6">
        <f t="shared" si="36"/>
        <v>0</v>
      </c>
    </row>
    <row r="436">
      <c r="A436" s="90">
        <f t="shared" si="37"/>
        <v>157</v>
      </c>
      <c r="B436" s="88"/>
      <c r="C436" s="88"/>
      <c r="D436" s="88"/>
      <c r="E436" s="86">
        <f t="shared" si="35"/>
        <v>126</v>
      </c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6">
        <f t="shared" si="36"/>
        <v>0</v>
      </c>
    </row>
    <row r="437">
      <c r="A437" s="90">
        <f t="shared" si="37"/>
        <v>158</v>
      </c>
      <c r="B437" s="88"/>
      <c r="C437" s="88"/>
      <c r="D437" s="88"/>
      <c r="E437" s="86">
        <f t="shared" si="35"/>
        <v>126</v>
      </c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6">
        <f t="shared" si="36"/>
        <v>0</v>
      </c>
    </row>
    <row r="438">
      <c r="A438" s="90">
        <f t="shared" si="37"/>
        <v>159</v>
      </c>
      <c r="B438" s="88"/>
      <c r="C438" s="88"/>
      <c r="D438" s="88"/>
      <c r="E438" s="86">
        <f t="shared" si="35"/>
        <v>126</v>
      </c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6">
        <f t="shared" si="36"/>
        <v>0</v>
      </c>
    </row>
    <row r="439">
      <c r="A439" s="90">
        <f t="shared" si="37"/>
        <v>160</v>
      </c>
      <c r="B439" s="88"/>
      <c r="C439" s="88"/>
      <c r="D439" s="88"/>
      <c r="E439" s="86">
        <f t="shared" si="35"/>
        <v>126</v>
      </c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6">
        <f t="shared" si="36"/>
        <v>0</v>
      </c>
    </row>
    <row r="440">
      <c r="A440" s="90">
        <f t="shared" si="37"/>
        <v>161</v>
      </c>
      <c r="B440" s="88"/>
      <c r="C440" s="88"/>
      <c r="D440" s="88"/>
      <c r="E440" s="86">
        <f t="shared" si="35"/>
        <v>126</v>
      </c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6">
        <f t="shared" si="36"/>
        <v>0</v>
      </c>
    </row>
    <row r="441">
      <c r="A441" s="90">
        <f t="shared" si="37"/>
        <v>162</v>
      </c>
      <c r="B441" s="88"/>
      <c r="C441" s="88"/>
      <c r="D441" s="88"/>
      <c r="E441" s="86">
        <f t="shared" si="35"/>
        <v>126</v>
      </c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6">
        <f t="shared" si="36"/>
        <v>0</v>
      </c>
    </row>
    <row r="442">
      <c r="A442" s="90">
        <f t="shared" si="37"/>
        <v>163</v>
      </c>
      <c r="B442" s="88"/>
      <c r="C442" s="88"/>
      <c r="D442" s="88"/>
      <c r="E442" s="86">
        <f t="shared" si="35"/>
        <v>126</v>
      </c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6">
        <f t="shared" si="36"/>
        <v>0</v>
      </c>
    </row>
    <row r="443">
      <c r="A443" s="90">
        <f t="shared" si="37"/>
        <v>164</v>
      </c>
      <c r="B443" s="88"/>
      <c r="C443" s="88"/>
      <c r="D443" s="88"/>
      <c r="E443" s="86">
        <f t="shared" si="35"/>
        <v>126</v>
      </c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6">
        <f t="shared" si="36"/>
        <v>0</v>
      </c>
    </row>
    <row r="444">
      <c r="A444" s="90">
        <f t="shared" si="37"/>
        <v>165</v>
      </c>
      <c r="B444" s="88"/>
      <c r="C444" s="88"/>
      <c r="D444" s="88"/>
      <c r="E444" s="86">
        <f t="shared" si="35"/>
        <v>126</v>
      </c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6">
        <f t="shared" si="36"/>
        <v>0</v>
      </c>
    </row>
    <row r="445">
      <c r="A445" s="90">
        <f t="shared" si="37"/>
        <v>166</v>
      </c>
      <c r="B445" s="88"/>
      <c r="C445" s="88"/>
      <c r="D445" s="88"/>
      <c r="E445" s="86">
        <f t="shared" si="35"/>
        <v>126</v>
      </c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6">
        <f t="shared" si="36"/>
        <v>0</v>
      </c>
    </row>
    <row r="446">
      <c r="A446" s="90">
        <f t="shared" si="37"/>
        <v>167</v>
      </c>
      <c r="B446" s="88"/>
      <c r="C446" s="88"/>
      <c r="D446" s="88"/>
      <c r="E446" s="86">
        <f t="shared" si="35"/>
        <v>126</v>
      </c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6">
        <f t="shared" si="36"/>
        <v>0</v>
      </c>
    </row>
    <row r="447">
      <c r="A447" s="90">
        <f t="shared" si="37"/>
        <v>168</v>
      </c>
      <c r="B447" s="88"/>
      <c r="C447" s="88"/>
      <c r="D447" s="88"/>
      <c r="E447" s="86">
        <f t="shared" si="35"/>
        <v>126</v>
      </c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6">
        <f t="shared" si="36"/>
        <v>0</v>
      </c>
    </row>
    <row r="448">
      <c r="A448" s="90">
        <f t="shared" si="37"/>
        <v>169</v>
      </c>
      <c r="B448" s="88"/>
      <c r="C448" s="88"/>
      <c r="D448" s="88"/>
      <c r="E448" s="86">
        <f t="shared" si="35"/>
        <v>126</v>
      </c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6">
        <f t="shared" si="36"/>
        <v>0</v>
      </c>
    </row>
    <row r="449">
      <c r="A449" s="90">
        <f t="shared" si="37"/>
        <v>170</v>
      </c>
      <c r="B449" s="88"/>
      <c r="C449" s="88"/>
      <c r="D449" s="88"/>
      <c r="E449" s="86">
        <f t="shared" si="35"/>
        <v>126</v>
      </c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6">
        <f t="shared" si="36"/>
        <v>0</v>
      </c>
    </row>
    <row r="450">
      <c r="A450" s="90">
        <f t="shared" si="37"/>
        <v>171</v>
      </c>
      <c r="B450" s="88"/>
      <c r="C450" s="88"/>
      <c r="D450" s="88"/>
      <c r="E450" s="86">
        <f t="shared" si="35"/>
        <v>126</v>
      </c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6">
        <f t="shared" si="36"/>
        <v>0</v>
      </c>
    </row>
    <row r="451">
      <c r="A451" s="90">
        <f t="shared" si="37"/>
        <v>172</v>
      </c>
      <c r="B451" s="88"/>
      <c r="C451" s="88"/>
      <c r="D451" s="88"/>
      <c r="E451" s="86">
        <f t="shared" si="35"/>
        <v>126</v>
      </c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6">
        <f t="shared" si="36"/>
        <v>0</v>
      </c>
    </row>
    <row r="452">
      <c r="A452" s="90">
        <f t="shared" si="37"/>
        <v>173</v>
      </c>
      <c r="B452" s="88"/>
      <c r="C452" s="88"/>
      <c r="D452" s="88"/>
      <c r="E452" s="86">
        <f t="shared" si="35"/>
        <v>126</v>
      </c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6">
        <f t="shared" si="36"/>
        <v>0</v>
      </c>
    </row>
    <row r="453">
      <c r="A453" s="90">
        <f t="shared" si="37"/>
        <v>174</v>
      </c>
      <c r="B453" s="88"/>
      <c r="C453" s="88"/>
      <c r="D453" s="88"/>
      <c r="E453" s="86">
        <f t="shared" si="35"/>
        <v>126</v>
      </c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6">
        <f t="shared" si="36"/>
        <v>0</v>
      </c>
    </row>
    <row r="454">
      <c r="A454" s="90">
        <f t="shared" si="37"/>
        <v>175</v>
      </c>
      <c r="B454" s="88"/>
      <c r="C454" s="88"/>
      <c r="D454" s="88"/>
      <c r="E454" s="86">
        <f t="shared" si="35"/>
        <v>126</v>
      </c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6">
        <f t="shared" si="36"/>
        <v>0</v>
      </c>
    </row>
    <row r="455">
      <c r="A455" s="90">
        <f t="shared" si="37"/>
        <v>176</v>
      </c>
      <c r="B455" s="88"/>
      <c r="C455" s="88"/>
      <c r="D455" s="88"/>
      <c r="E455" s="86">
        <f t="shared" si="35"/>
        <v>126</v>
      </c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6">
        <f t="shared" si="36"/>
        <v>0</v>
      </c>
    </row>
    <row r="456">
      <c r="A456" s="90">
        <f t="shared" si="37"/>
        <v>177</v>
      </c>
      <c r="B456" s="88"/>
      <c r="C456" s="88"/>
      <c r="D456" s="88"/>
      <c r="E456" s="86">
        <f t="shared" si="35"/>
        <v>126</v>
      </c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6">
        <f t="shared" si="36"/>
        <v>0</v>
      </c>
    </row>
    <row r="457">
      <c r="A457" s="90">
        <f t="shared" si="37"/>
        <v>178</v>
      </c>
      <c r="B457" s="88"/>
      <c r="C457" s="88"/>
      <c r="D457" s="88"/>
      <c r="E457" s="86">
        <f t="shared" si="35"/>
        <v>126</v>
      </c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6">
        <f t="shared" si="36"/>
        <v>0</v>
      </c>
    </row>
    <row r="458">
      <c r="A458" s="90">
        <f t="shared" si="37"/>
        <v>179</v>
      </c>
      <c r="B458" s="88"/>
      <c r="C458" s="88"/>
      <c r="D458" s="88"/>
      <c r="E458" s="86">
        <f t="shared" si="35"/>
        <v>126</v>
      </c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6">
        <f t="shared" si="36"/>
        <v>0</v>
      </c>
    </row>
    <row r="459">
      <c r="A459" s="90">
        <f t="shared" si="37"/>
        <v>180</v>
      </c>
      <c r="B459" s="88"/>
      <c r="C459" s="88"/>
      <c r="D459" s="88"/>
      <c r="E459" s="86">
        <f t="shared" si="35"/>
        <v>126</v>
      </c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6">
        <f t="shared" si="36"/>
        <v>0</v>
      </c>
    </row>
    <row r="460">
      <c r="A460" s="90">
        <f t="shared" si="37"/>
        <v>181</v>
      </c>
      <c r="B460" s="88"/>
      <c r="C460" s="88"/>
      <c r="D460" s="88"/>
      <c r="E460" s="86">
        <f t="shared" si="35"/>
        <v>126</v>
      </c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6">
        <f t="shared" si="36"/>
        <v>0</v>
      </c>
    </row>
    <row r="461">
      <c r="A461" s="90">
        <f t="shared" si="37"/>
        <v>182</v>
      </c>
      <c r="B461" s="88"/>
      <c r="C461" s="88"/>
      <c r="D461" s="88"/>
      <c r="E461" s="86">
        <f t="shared" si="35"/>
        <v>126</v>
      </c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6">
        <f t="shared" si="36"/>
        <v>0</v>
      </c>
    </row>
    <row r="462">
      <c r="A462" s="90">
        <f t="shared" si="37"/>
        <v>183</v>
      </c>
      <c r="B462" s="88"/>
      <c r="C462" s="88"/>
      <c r="D462" s="88"/>
      <c r="E462" s="86">
        <f t="shared" si="35"/>
        <v>126</v>
      </c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6">
        <f t="shared" si="36"/>
        <v>0</v>
      </c>
    </row>
    <row r="463">
      <c r="A463" s="90">
        <f t="shared" si="37"/>
        <v>184</v>
      </c>
      <c r="B463" s="88"/>
      <c r="C463" s="88"/>
      <c r="D463" s="88"/>
      <c r="E463" s="86">
        <f t="shared" si="35"/>
        <v>126</v>
      </c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6">
        <f t="shared" si="36"/>
        <v>0</v>
      </c>
    </row>
    <row r="464">
      <c r="A464" s="90">
        <f t="shared" si="37"/>
        <v>185</v>
      </c>
      <c r="B464" s="88"/>
      <c r="C464" s="88"/>
      <c r="D464" s="88"/>
      <c r="E464" s="86">
        <f t="shared" si="35"/>
        <v>126</v>
      </c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6">
        <f t="shared" si="36"/>
        <v>0</v>
      </c>
    </row>
    <row r="465">
      <c r="A465" s="90">
        <f t="shared" si="37"/>
        <v>186</v>
      </c>
      <c r="B465" s="88"/>
      <c r="C465" s="88"/>
      <c r="D465" s="88"/>
      <c r="E465" s="86">
        <f t="shared" si="35"/>
        <v>126</v>
      </c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6">
        <f t="shared" si="36"/>
        <v>0</v>
      </c>
    </row>
    <row r="466">
      <c r="A466" s="90">
        <f t="shared" si="37"/>
        <v>187</v>
      </c>
      <c r="B466" s="88"/>
      <c r="C466" s="88"/>
      <c r="D466" s="88"/>
      <c r="E466" s="86">
        <f t="shared" si="35"/>
        <v>126</v>
      </c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6">
        <f t="shared" si="36"/>
        <v>0</v>
      </c>
    </row>
    <row r="467">
      <c r="A467" s="90">
        <f t="shared" si="37"/>
        <v>188</v>
      </c>
      <c r="B467" s="88"/>
      <c r="C467" s="88"/>
      <c r="D467" s="88"/>
      <c r="E467" s="86">
        <f t="shared" si="35"/>
        <v>126</v>
      </c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6">
        <f t="shared" si="36"/>
        <v>0</v>
      </c>
    </row>
    <row r="468">
      <c r="A468" s="90">
        <f t="shared" si="37"/>
        <v>189</v>
      </c>
      <c r="B468" s="88"/>
      <c r="C468" s="88"/>
      <c r="D468" s="88"/>
      <c r="E468" s="86">
        <f t="shared" si="35"/>
        <v>126</v>
      </c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6">
        <f t="shared" si="36"/>
        <v>0</v>
      </c>
    </row>
    <row r="469">
      <c r="A469" s="90">
        <f t="shared" si="37"/>
        <v>190</v>
      </c>
      <c r="B469" s="88"/>
      <c r="C469" s="88"/>
      <c r="D469" s="88"/>
      <c r="E469" s="86">
        <f t="shared" si="35"/>
        <v>126</v>
      </c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6">
        <f t="shared" si="36"/>
        <v>0</v>
      </c>
    </row>
    <row r="470">
      <c r="A470" s="90">
        <f t="shared" si="37"/>
        <v>191</v>
      </c>
      <c r="B470" s="88"/>
      <c r="C470" s="88"/>
      <c r="D470" s="88"/>
      <c r="E470" s="86">
        <f t="shared" si="35"/>
        <v>126</v>
      </c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6">
        <f t="shared" si="36"/>
        <v>0</v>
      </c>
    </row>
    <row r="471">
      <c r="A471" s="90">
        <f t="shared" si="37"/>
        <v>192</v>
      </c>
      <c r="B471" s="88"/>
      <c r="C471" s="88"/>
      <c r="D471" s="88"/>
      <c r="E471" s="86">
        <f t="shared" si="35"/>
        <v>126</v>
      </c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6">
        <f t="shared" si="36"/>
        <v>0</v>
      </c>
    </row>
    <row r="472">
      <c r="A472" s="90">
        <f t="shared" si="37"/>
        <v>193</v>
      </c>
      <c r="B472" s="88"/>
      <c r="C472" s="88"/>
      <c r="D472" s="88"/>
      <c r="E472" s="86">
        <f t="shared" si="35"/>
        <v>126</v>
      </c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6">
        <f t="shared" si="36"/>
        <v>0</v>
      </c>
    </row>
    <row r="473">
      <c r="A473" s="90">
        <f t="shared" si="37"/>
        <v>194</v>
      </c>
      <c r="B473" s="88"/>
      <c r="C473" s="88"/>
      <c r="D473" s="88"/>
      <c r="E473" s="86">
        <f t="shared" si="35"/>
        <v>126</v>
      </c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6">
        <f t="shared" si="36"/>
        <v>0</v>
      </c>
    </row>
    <row r="474">
      <c r="A474" s="90">
        <f t="shared" si="37"/>
        <v>195</v>
      </c>
      <c r="B474" s="88"/>
      <c r="C474" s="88"/>
      <c r="D474" s="88"/>
      <c r="E474" s="86">
        <f t="shared" si="35"/>
        <v>126</v>
      </c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6">
        <f t="shared" si="36"/>
        <v>0</v>
      </c>
    </row>
    <row r="475">
      <c r="A475" s="90">
        <f t="shared" si="37"/>
        <v>196</v>
      </c>
      <c r="B475" s="88"/>
      <c r="C475" s="88"/>
      <c r="D475" s="88"/>
      <c r="E475" s="86">
        <f t="shared" si="35"/>
        <v>126</v>
      </c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6">
        <f t="shared" si="36"/>
        <v>0</v>
      </c>
    </row>
    <row r="476">
      <c r="A476" s="90">
        <f t="shared" si="37"/>
        <v>197</v>
      </c>
      <c r="B476" s="88"/>
      <c r="C476" s="88"/>
      <c r="D476" s="88"/>
      <c r="E476" s="86">
        <f t="shared" si="35"/>
        <v>126</v>
      </c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6">
        <f t="shared" si="36"/>
        <v>0</v>
      </c>
    </row>
    <row r="477">
      <c r="A477" s="90">
        <f t="shared" si="37"/>
        <v>198</v>
      </c>
      <c r="B477" s="88"/>
      <c r="C477" s="88"/>
      <c r="D477" s="88"/>
      <c r="E477" s="86">
        <f t="shared" si="35"/>
        <v>126</v>
      </c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6">
        <f t="shared" si="36"/>
        <v>0</v>
      </c>
    </row>
    <row r="478">
      <c r="A478" s="90">
        <f t="shared" si="37"/>
        <v>199</v>
      </c>
      <c r="B478" s="88"/>
      <c r="C478" s="88"/>
      <c r="D478" s="88"/>
      <c r="E478" s="86">
        <f t="shared" si="35"/>
        <v>126</v>
      </c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6">
        <f t="shared" si="36"/>
        <v>0</v>
      </c>
    </row>
    <row r="479">
      <c r="A479" s="90">
        <f t="shared" si="37"/>
        <v>200</v>
      </c>
      <c r="B479" s="88"/>
      <c r="C479" s="88"/>
      <c r="D479" s="88"/>
      <c r="E479" s="86">
        <f t="shared" si="35"/>
        <v>126</v>
      </c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6">
        <f t="shared" si="36"/>
        <v>0</v>
      </c>
    </row>
    <row r="480">
      <c r="A480" s="90">
        <f t="shared" si="37"/>
        <v>201</v>
      </c>
      <c r="B480" s="88"/>
      <c r="C480" s="88"/>
      <c r="D480" s="88"/>
      <c r="E480" s="86">
        <f t="shared" si="35"/>
        <v>126</v>
      </c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6">
        <f t="shared" si="36"/>
        <v>0</v>
      </c>
    </row>
    <row r="481">
      <c r="A481" s="90">
        <f t="shared" si="37"/>
        <v>202</v>
      </c>
      <c r="B481" s="88"/>
      <c r="C481" s="88"/>
      <c r="D481" s="88"/>
      <c r="E481" s="86">
        <f t="shared" si="35"/>
        <v>126</v>
      </c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6">
        <f t="shared" si="36"/>
        <v>0</v>
      </c>
    </row>
    <row r="482">
      <c r="A482" s="90">
        <f t="shared" si="37"/>
        <v>203</v>
      </c>
      <c r="B482" s="88"/>
      <c r="C482" s="88"/>
      <c r="D482" s="88"/>
      <c r="E482" s="86">
        <f t="shared" si="35"/>
        <v>126</v>
      </c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6">
        <f t="shared" si="36"/>
        <v>0</v>
      </c>
    </row>
    <row r="483">
      <c r="A483" s="90">
        <f t="shared" si="37"/>
        <v>204</v>
      </c>
      <c r="B483" s="88"/>
      <c r="C483" s="88"/>
      <c r="D483" s="88"/>
      <c r="E483" s="86">
        <f t="shared" si="35"/>
        <v>126</v>
      </c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6">
        <f t="shared" si="36"/>
        <v>0</v>
      </c>
    </row>
    <row r="484">
      <c r="A484" s="90">
        <f t="shared" si="37"/>
        <v>205</v>
      </c>
      <c r="B484" s="88"/>
      <c r="C484" s="88"/>
      <c r="D484" s="88"/>
      <c r="E484" s="86">
        <f t="shared" si="35"/>
        <v>126</v>
      </c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6">
        <f t="shared" si="36"/>
        <v>0</v>
      </c>
    </row>
    <row r="485">
      <c r="A485" s="90">
        <f t="shared" si="37"/>
        <v>206</v>
      </c>
      <c r="B485" s="88"/>
      <c r="C485" s="88"/>
      <c r="D485" s="88"/>
      <c r="E485" s="86">
        <f t="shared" si="35"/>
        <v>126</v>
      </c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6">
        <f t="shared" si="36"/>
        <v>0</v>
      </c>
    </row>
    <row r="486">
      <c r="A486" s="90">
        <f t="shared" si="37"/>
        <v>207</v>
      </c>
      <c r="B486" s="88"/>
      <c r="C486" s="88"/>
      <c r="D486" s="88"/>
      <c r="E486" s="86">
        <f t="shared" si="35"/>
        <v>126</v>
      </c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6">
        <f t="shared" si="36"/>
        <v>0</v>
      </c>
    </row>
    <row r="487">
      <c r="A487" s="90">
        <f t="shared" si="37"/>
        <v>208</v>
      </c>
      <c r="B487" s="88"/>
      <c r="C487" s="88"/>
      <c r="D487" s="88"/>
      <c r="E487" s="86">
        <f t="shared" si="35"/>
        <v>126</v>
      </c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6">
        <f t="shared" si="36"/>
        <v>0</v>
      </c>
    </row>
    <row r="488">
      <c r="A488" s="90">
        <f t="shared" si="37"/>
        <v>209</v>
      </c>
      <c r="B488" s="88"/>
      <c r="C488" s="88"/>
      <c r="D488" s="88"/>
      <c r="E488" s="86">
        <f t="shared" si="35"/>
        <v>126</v>
      </c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6">
        <f t="shared" si="36"/>
        <v>0</v>
      </c>
    </row>
    <row r="489">
      <c r="A489" s="90">
        <f t="shared" si="37"/>
        <v>210</v>
      </c>
      <c r="B489" s="88"/>
      <c r="C489" s="88"/>
      <c r="D489" s="88"/>
      <c r="E489" s="86">
        <f t="shared" si="35"/>
        <v>126</v>
      </c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6">
        <f t="shared" si="36"/>
        <v>0</v>
      </c>
    </row>
    <row r="490">
      <c r="A490" s="90">
        <f t="shared" si="37"/>
        <v>211</v>
      </c>
      <c r="B490" s="88"/>
      <c r="C490" s="88"/>
      <c r="D490" s="88"/>
      <c r="E490" s="86">
        <f t="shared" si="35"/>
        <v>126</v>
      </c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6">
        <f t="shared" si="36"/>
        <v>0</v>
      </c>
    </row>
    <row r="491">
      <c r="A491" s="90">
        <f t="shared" si="37"/>
        <v>212</v>
      </c>
      <c r="B491" s="88"/>
      <c r="C491" s="88"/>
      <c r="D491" s="88"/>
      <c r="E491" s="86">
        <f t="shared" si="35"/>
        <v>126</v>
      </c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6">
        <f t="shared" si="36"/>
        <v>0</v>
      </c>
    </row>
    <row r="492">
      <c r="A492" s="90">
        <f t="shared" si="37"/>
        <v>213</v>
      </c>
      <c r="B492" s="88"/>
      <c r="C492" s="88"/>
      <c r="D492" s="88"/>
      <c r="E492" s="86">
        <f t="shared" si="35"/>
        <v>126</v>
      </c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6">
        <f t="shared" si="36"/>
        <v>0</v>
      </c>
    </row>
    <row r="493">
      <c r="A493" s="90">
        <f t="shared" si="37"/>
        <v>214</v>
      </c>
      <c r="B493" s="88"/>
      <c r="C493" s="88"/>
      <c r="D493" s="88"/>
      <c r="E493" s="86">
        <f t="shared" si="35"/>
        <v>126</v>
      </c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6">
        <f t="shared" si="36"/>
        <v>0</v>
      </c>
    </row>
    <row r="494">
      <c r="A494" s="90">
        <f t="shared" si="37"/>
        <v>215</v>
      </c>
      <c r="B494" s="88"/>
      <c r="C494" s="88"/>
      <c r="D494" s="88"/>
      <c r="E494" s="86">
        <f t="shared" si="35"/>
        <v>126</v>
      </c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6">
        <f t="shared" si="36"/>
        <v>0</v>
      </c>
    </row>
    <row r="495">
      <c r="A495" s="90">
        <f t="shared" si="37"/>
        <v>216</v>
      </c>
      <c r="B495" s="88"/>
      <c r="C495" s="88"/>
      <c r="D495" s="88"/>
      <c r="E495" s="86">
        <f t="shared" si="35"/>
        <v>126</v>
      </c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6">
        <f t="shared" si="36"/>
        <v>0</v>
      </c>
    </row>
    <row r="496">
      <c r="A496" s="90">
        <f t="shared" si="37"/>
        <v>217</v>
      </c>
      <c r="B496" s="88"/>
      <c r="C496" s="88"/>
      <c r="D496" s="88"/>
      <c r="E496" s="86">
        <f t="shared" si="35"/>
        <v>126</v>
      </c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6">
        <f t="shared" si="36"/>
        <v>0</v>
      </c>
    </row>
    <row r="497">
      <c r="A497" s="90">
        <f t="shared" si="37"/>
        <v>218</v>
      </c>
      <c r="B497" s="88"/>
      <c r="C497" s="88"/>
      <c r="D497" s="88"/>
      <c r="E497" s="86">
        <f t="shared" si="35"/>
        <v>126</v>
      </c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6">
        <f t="shared" si="36"/>
        <v>0</v>
      </c>
    </row>
    <row r="498">
      <c r="A498" s="90">
        <f t="shared" si="37"/>
        <v>219</v>
      </c>
      <c r="B498" s="88"/>
      <c r="C498" s="88"/>
      <c r="D498" s="88"/>
      <c r="E498" s="86">
        <f t="shared" si="35"/>
        <v>126</v>
      </c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6">
        <f t="shared" si="36"/>
        <v>0</v>
      </c>
    </row>
    <row r="499">
      <c r="A499" s="90">
        <f t="shared" si="37"/>
        <v>220</v>
      </c>
      <c r="B499" s="88"/>
      <c r="C499" s="88"/>
      <c r="D499" s="88"/>
      <c r="E499" s="86">
        <f t="shared" si="35"/>
        <v>126</v>
      </c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6">
        <f t="shared" si="36"/>
        <v>0</v>
      </c>
    </row>
    <row r="500">
      <c r="A500" s="90">
        <f t="shared" si="37"/>
        <v>221</v>
      </c>
      <c r="B500" s="88"/>
      <c r="C500" s="88"/>
      <c r="D500" s="88"/>
      <c r="E500" s="86">
        <f t="shared" si="35"/>
        <v>126</v>
      </c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6">
        <f t="shared" si="36"/>
        <v>0</v>
      </c>
    </row>
    <row r="501">
      <c r="A501" s="90">
        <f t="shared" si="37"/>
        <v>222</v>
      </c>
      <c r="B501" s="88"/>
      <c r="C501" s="88"/>
      <c r="D501" s="88"/>
      <c r="E501" s="86">
        <f t="shared" si="35"/>
        <v>126</v>
      </c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6">
        <f t="shared" si="36"/>
        <v>0</v>
      </c>
    </row>
    <row r="502">
      <c r="A502" s="90">
        <f t="shared" si="37"/>
        <v>223</v>
      </c>
      <c r="B502" s="88"/>
      <c r="C502" s="88"/>
      <c r="D502" s="88"/>
      <c r="E502" s="86">
        <f t="shared" si="35"/>
        <v>126</v>
      </c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6">
        <f t="shared" si="36"/>
        <v>0</v>
      </c>
    </row>
    <row r="503">
      <c r="A503" s="90">
        <f t="shared" si="37"/>
        <v>224</v>
      </c>
      <c r="B503" s="88"/>
      <c r="C503" s="88"/>
      <c r="D503" s="88"/>
      <c r="E503" s="86">
        <f t="shared" si="35"/>
        <v>126</v>
      </c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6">
        <f t="shared" si="36"/>
        <v>0</v>
      </c>
    </row>
    <row r="504">
      <c r="A504" s="90">
        <f t="shared" si="37"/>
        <v>225</v>
      </c>
      <c r="B504" s="88"/>
      <c r="C504" s="88"/>
      <c r="D504" s="88"/>
      <c r="E504" s="86">
        <f t="shared" si="35"/>
        <v>126</v>
      </c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6">
        <f t="shared" si="36"/>
        <v>0</v>
      </c>
    </row>
    <row r="505">
      <c r="A505" s="90">
        <f t="shared" si="37"/>
        <v>226</v>
      </c>
      <c r="B505" s="88"/>
      <c r="C505" s="88"/>
      <c r="D505" s="88"/>
      <c r="E505" s="86">
        <f t="shared" si="35"/>
        <v>126</v>
      </c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6">
        <f t="shared" si="36"/>
        <v>0</v>
      </c>
    </row>
    <row r="506">
      <c r="A506" s="90">
        <f t="shared" si="37"/>
        <v>227</v>
      </c>
      <c r="B506" s="88"/>
      <c r="C506" s="88"/>
      <c r="D506" s="88"/>
      <c r="E506" s="86">
        <f t="shared" si="35"/>
        <v>126</v>
      </c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6">
        <f t="shared" si="36"/>
        <v>0</v>
      </c>
    </row>
    <row r="507">
      <c r="A507" s="90">
        <f t="shared" si="37"/>
        <v>228</v>
      </c>
      <c r="B507" s="88"/>
      <c r="C507" s="88"/>
      <c r="D507" s="88"/>
      <c r="E507" s="86">
        <f t="shared" si="35"/>
        <v>126</v>
      </c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6">
        <f t="shared" si="36"/>
        <v>0</v>
      </c>
    </row>
    <row r="508">
      <c r="A508" s="90">
        <f t="shared" si="37"/>
        <v>229</v>
      </c>
      <c r="B508" s="88"/>
      <c r="C508" s="88"/>
      <c r="D508" s="88"/>
      <c r="E508" s="86">
        <f t="shared" si="35"/>
        <v>126</v>
      </c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6">
        <f t="shared" si="36"/>
        <v>0</v>
      </c>
    </row>
    <row r="509">
      <c r="A509" s="90">
        <f t="shared" si="37"/>
        <v>230</v>
      </c>
      <c r="B509" s="88"/>
      <c r="C509" s="88"/>
      <c r="D509" s="88"/>
      <c r="E509" s="86">
        <f t="shared" si="35"/>
        <v>126</v>
      </c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6">
        <f t="shared" si="36"/>
        <v>0</v>
      </c>
    </row>
    <row r="510">
      <c r="A510" s="90">
        <f t="shared" si="37"/>
        <v>231</v>
      </c>
      <c r="B510" s="88"/>
      <c r="C510" s="88"/>
      <c r="D510" s="88"/>
      <c r="E510" s="86">
        <f t="shared" si="35"/>
        <v>126</v>
      </c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6">
        <f t="shared" si="36"/>
        <v>0</v>
      </c>
    </row>
    <row r="511">
      <c r="A511" s="90">
        <f t="shared" si="37"/>
        <v>232</v>
      </c>
      <c r="B511" s="88"/>
      <c r="C511" s="88"/>
      <c r="D511" s="88"/>
      <c r="E511" s="86">
        <f t="shared" si="35"/>
        <v>126</v>
      </c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6">
        <f t="shared" si="36"/>
        <v>0</v>
      </c>
    </row>
    <row r="512">
      <c r="A512" s="90">
        <f t="shared" si="37"/>
        <v>233</v>
      </c>
      <c r="B512" s="88"/>
      <c r="C512" s="88"/>
      <c r="D512" s="88"/>
      <c r="E512" s="86">
        <f t="shared" si="35"/>
        <v>126</v>
      </c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6">
        <f t="shared" si="36"/>
        <v>0</v>
      </c>
    </row>
    <row r="513">
      <c r="A513" s="90">
        <f t="shared" si="37"/>
        <v>234</v>
      </c>
      <c r="B513" s="88"/>
      <c r="C513" s="88"/>
      <c r="D513" s="88"/>
      <c r="E513" s="86">
        <f t="shared" si="35"/>
        <v>126</v>
      </c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6">
        <f t="shared" si="36"/>
        <v>0</v>
      </c>
    </row>
    <row r="514">
      <c r="A514" s="90">
        <f t="shared" si="37"/>
        <v>235</v>
      </c>
      <c r="B514" s="88"/>
      <c r="C514" s="88"/>
      <c r="D514" s="88"/>
      <c r="E514" s="86">
        <f t="shared" si="35"/>
        <v>126</v>
      </c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6">
        <f t="shared" si="36"/>
        <v>0</v>
      </c>
    </row>
    <row r="515">
      <c r="A515" s="90">
        <f t="shared" si="37"/>
        <v>236</v>
      </c>
      <c r="B515" s="88"/>
      <c r="C515" s="88"/>
      <c r="D515" s="88"/>
      <c r="E515" s="86">
        <f t="shared" si="35"/>
        <v>126</v>
      </c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6">
        <f t="shared" si="36"/>
        <v>0</v>
      </c>
    </row>
    <row r="516">
      <c r="A516" s="90">
        <f t="shared" si="37"/>
        <v>237</v>
      </c>
      <c r="B516" s="88"/>
      <c r="C516" s="88"/>
      <c r="D516" s="88"/>
      <c r="E516" s="86">
        <f t="shared" si="35"/>
        <v>126</v>
      </c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6">
        <f t="shared" si="36"/>
        <v>0</v>
      </c>
    </row>
    <row r="517">
      <c r="A517" s="90">
        <f t="shared" si="37"/>
        <v>238</v>
      </c>
      <c r="B517" s="88"/>
      <c r="C517" s="88"/>
      <c r="D517" s="88"/>
      <c r="E517" s="86">
        <f t="shared" si="35"/>
        <v>126</v>
      </c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6">
        <f t="shared" si="36"/>
        <v>0</v>
      </c>
    </row>
    <row r="518">
      <c r="A518" s="90">
        <f t="shared" si="37"/>
        <v>239</v>
      </c>
      <c r="B518" s="88"/>
      <c r="C518" s="88"/>
      <c r="D518" s="88"/>
      <c r="E518" s="86">
        <f t="shared" si="35"/>
        <v>126</v>
      </c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6">
        <f t="shared" si="36"/>
        <v>0</v>
      </c>
    </row>
    <row r="519">
      <c r="A519" s="90">
        <f t="shared" si="37"/>
        <v>240</v>
      </c>
      <c r="B519" s="88"/>
      <c r="C519" s="88"/>
      <c r="D519" s="88"/>
      <c r="E519" s="86">
        <f t="shared" si="35"/>
        <v>126</v>
      </c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6">
        <f t="shared" si="36"/>
        <v>0</v>
      </c>
    </row>
    <row r="520">
      <c r="A520" s="90">
        <f t="shared" si="37"/>
        <v>241</v>
      </c>
      <c r="B520" s="88"/>
      <c r="C520" s="88"/>
      <c r="D520" s="88"/>
      <c r="E520" s="86">
        <f t="shared" si="35"/>
        <v>126</v>
      </c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6">
        <f t="shared" si="36"/>
        <v>0</v>
      </c>
    </row>
    <row r="521">
      <c r="A521" s="90">
        <f t="shared" si="37"/>
        <v>242</v>
      </c>
      <c r="B521" s="88"/>
      <c r="C521" s="88"/>
      <c r="D521" s="88"/>
      <c r="E521" s="86">
        <f t="shared" si="35"/>
        <v>126</v>
      </c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6">
        <f t="shared" si="36"/>
        <v>0</v>
      </c>
    </row>
    <row r="522">
      <c r="A522" s="90">
        <f t="shared" si="37"/>
        <v>243</v>
      </c>
      <c r="B522" s="88"/>
      <c r="C522" s="88"/>
      <c r="D522" s="88"/>
      <c r="E522" s="86">
        <f t="shared" si="35"/>
        <v>126</v>
      </c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6">
        <f t="shared" si="36"/>
        <v>0</v>
      </c>
    </row>
    <row r="523">
      <c r="A523" s="90">
        <f t="shared" si="37"/>
        <v>244</v>
      </c>
      <c r="B523" s="88"/>
      <c r="C523" s="88"/>
      <c r="D523" s="88"/>
      <c r="E523" s="86">
        <f t="shared" si="35"/>
        <v>126</v>
      </c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6">
        <f t="shared" si="36"/>
        <v>0</v>
      </c>
    </row>
    <row r="524">
      <c r="A524" s="90">
        <f t="shared" si="37"/>
        <v>245</v>
      </c>
      <c r="B524" s="88"/>
      <c r="C524" s="88"/>
      <c r="D524" s="88"/>
      <c r="E524" s="86">
        <f t="shared" si="35"/>
        <v>126</v>
      </c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6">
        <f t="shared" si="36"/>
        <v>0</v>
      </c>
    </row>
    <row r="525">
      <c r="A525" s="90">
        <f t="shared" si="37"/>
        <v>246</v>
      </c>
      <c r="B525" s="88"/>
      <c r="C525" s="88"/>
      <c r="D525" s="88"/>
      <c r="E525" s="86">
        <f t="shared" si="35"/>
        <v>126</v>
      </c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6">
        <f t="shared" si="36"/>
        <v>0</v>
      </c>
    </row>
    <row r="526">
      <c r="A526" s="90">
        <f t="shared" si="37"/>
        <v>247</v>
      </c>
      <c r="B526" s="88"/>
      <c r="C526" s="88"/>
      <c r="D526" s="88"/>
      <c r="E526" s="86">
        <f t="shared" si="35"/>
        <v>126</v>
      </c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6">
        <f t="shared" si="36"/>
        <v>0</v>
      </c>
    </row>
    <row r="527">
      <c r="A527" s="90">
        <f t="shared" si="37"/>
        <v>248</v>
      </c>
      <c r="B527" s="88"/>
      <c r="C527" s="88"/>
      <c r="D527" s="88"/>
      <c r="E527" s="86">
        <f t="shared" si="35"/>
        <v>126</v>
      </c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6">
        <f t="shared" si="36"/>
        <v>0</v>
      </c>
    </row>
    <row r="528">
      <c r="A528" s="90">
        <f t="shared" si="37"/>
        <v>249</v>
      </c>
      <c r="B528" s="88"/>
      <c r="C528" s="88"/>
      <c r="D528" s="88"/>
      <c r="E528" s="86">
        <f t="shared" si="35"/>
        <v>126</v>
      </c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6">
        <f t="shared" si="36"/>
        <v>0</v>
      </c>
    </row>
    <row r="529">
      <c r="A529" s="90">
        <f t="shared" si="37"/>
        <v>250</v>
      </c>
      <c r="B529" s="88"/>
      <c r="C529" s="88"/>
      <c r="D529" s="88"/>
      <c r="E529" s="86">
        <f t="shared" si="35"/>
        <v>126</v>
      </c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6">
        <f t="shared" si="36"/>
        <v>0</v>
      </c>
    </row>
    <row r="530">
      <c r="A530" s="90">
        <f t="shared" si="37"/>
        <v>251</v>
      </c>
      <c r="B530" s="88"/>
      <c r="C530" s="88"/>
      <c r="D530" s="88"/>
      <c r="E530" s="86">
        <f t="shared" si="35"/>
        <v>126</v>
      </c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6">
        <f t="shared" si="36"/>
        <v>0</v>
      </c>
    </row>
    <row r="531">
      <c r="A531" s="90">
        <f t="shared" si="37"/>
        <v>252</v>
      </c>
      <c r="B531" s="88"/>
      <c r="C531" s="88"/>
      <c r="D531" s="88"/>
      <c r="E531" s="86">
        <f t="shared" si="35"/>
        <v>126</v>
      </c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6">
        <f t="shared" si="36"/>
        <v>0</v>
      </c>
    </row>
    <row r="532">
      <c r="A532" s="90">
        <f t="shared" si="37"/>
        <v>253</v>
      </c>
      <c r="B532" s="88"/>
      <c r="C532" s="88"/>
      <c r="D532" s="88"/>
      <c r="E532" s="86">
        <f t="shared" si="35"/>
        <v>126</v>
      </c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6">
        <f t="shared" si="36"/>
        <v>0</v>
      </c>
    </row>
    <row r="533">
      <c r="A533" s="90">
        <f t="shared" si="37"/>
        <v>254</v>
      </c>
      <c r="B533" s="88"/>
      <c r="C533" s="88"/>
      <c r="D533" s="88"/>
      <c r="E533" s="86">
        <f t="shared" si="35"/>
        <v>126</v>
      </c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6">
        <f t="shared" si="36"/>
        <v>0</v>
      </c>
    </row>
    <row r="534">
      <c r="A534" s="90">
        <f t="shared" si="37"/>
        <v>255</v>
      </c>
      <c r="B534" s="88"/>
      <c r="C534" s="88"/>
      <c r="D534" s="88"/>
      <c r="E534" s="86">
        <f t="shared" si="35"/>
        <v>126</v>
      </c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6">
        <f t="shared" si="36"/>
        <v>0</v>
      </c>
    </row>
    <row r="535">
      <c r="A535" s="90">
        <f t="shared" si="37"/>
        <v>256</v>
      </c>
      <c r="B535" s="88"/>
      <c r="C535" s="88"/>
      <c r="D535" s="88"/>
      <c r="E535" s="86">
        <f t="shared" si="35"/>
        <v>126</v>
      </c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6">
        <f t="shared" si="36"/>
        <v>0</v>
      </c>
    </row>
    <row r="536">
      <c r="A536" s="90">
        <f t="shared" si="37"/>
        <v>257</v>
      </c>
      <c r="B536" s="88"/>
      <c r="C536" s="88"/>
      <c r="D536" s="88"/>
      <c r="E536" s="86">
        <f t="shared" si="35"/>
        <v>126</v>
      </c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6">
        <f t="shared" si="36"/>
        <v>0</v>
      </c>
    </row>
    <row r="537">
      <c r="A537" s="90">
        <f t="shared" si="37"/>
        <v>258</v>
      </c>
      <c r="B537" s="88"/>
      <c r="C537" s="88"/>
      <c r="D537" s="88"/>
      <c r="E537" s="86">
        <f t="shared" si="35"/>
        <v>126</v>
      </c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6">
        <f t="shared" si="36"/>
        <v>0</v>
      </c>
    </row>
    <row r="538">
      <c r="A538" s="90">
        <f t="shared" si="37"/>
        <v>259</v>
      </c>
      <c r="B538" s="88"/>
      <c r="C538" s="88"/>
      <c r="D538" s="88"/>
      <c r="E538" s="86">
        <f t="shared" si="35"/>
        <v>126</v>
      </c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6">
        <f t="shared" si="36"/>
        <v>0</v>
      </c>
    </row>
    <row r="539">
      <c r="A539" s="90">
        <f t="shared" si="37"/>
        <v>260</v>
      </c>
      <c r="B539" s="88"/>
      <c r="C539" s="88"/>
      <c r="D539" s="88"/>
      <c r="E539" s="86">
        <f t="shared" si="35"/>
        <v>126</v>
      </c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6">
        <f t="shared" si="36"/>
        <v>0</v>
      </c>
    </row>
    <row r="540">
      <c r="A540" s="90">
        <f t="shared" si="37"/>
        <v>261</v>
      </c>
      <c r="B540" s="88"/>
      <c r="C540" s="88"/>
      <c r="D540" s="88"/>
      <c r="E540" s="86">
        <f t="shared" si="35"/>
        <v>126</v>
      </c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6">
        <f t="shared" si="36"/>
        <v>0</v>
      </c>
    </row>
    <row r="541">
      <c r="A541" s="90">
        <f t="shared" si="37"/>
        <v>262</v>
      </c>
      <c r="B541" s="88"/>
      <c r="C541" s="88"/>
      <c r="D541" s="88"/>
      <c r="E541" s="86">
        <f t="shared" si="35"/>
        <v>126</v>
      </c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6">
        <f t="shared" si="36"/>
        <v>0</v>
      </c>
    </row>
    <row r="542">
      <c r="A542" s="90">
        <f t="shared" si="37"/>
        <v>263</v>
      </c>
      <c r="B542" s="88"/>
      <c r="C542" s="88"/>
      <c r="D542" s="88"/>
      <c r="E542" s="86">
        <f t="shared" si="35"/>
        <v>126</v>
      </c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6">
        <f t="shared" si="36"/>
        <v>0</v>
      </c>
    </row>
    <row r="543">
      <c r="A543" s="90">
        <f t="shared" si="37"/>
        <v>264</v>
      </c>
      <c r="B543" s="88"/>
      <c r="C543" s="88"/>
      <c r="D543" s="88"/>
      <c r="E543" s="86">
        <f t="shared" si="35"/>
        <v>126</v>
      </c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6">
        <f t="shared" si="36"/>
        <v>0</v>
      </c>
    </row>
    <row r="544">
      <c r="A544" s="90">
        <f t="shared" si="37"/>
        <v>265</v>
      </c>
      <c r="B544" s="88"/>
      <c r="C544" s="88"/>
      <c r="D544" s="88"/>
      <c r="E544" s="86">
        <f t="shared" si="35"/>
        <v>126</v>
      </c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6">
        <f t="shared" si="36"/>
        <v>0</v>
      </c>
    </row>
    <row r="545">
      <c r="A545" s="90">
        <f t="shared" si="37"/>
        <v>266</v>
      </c>
      <c r="B545" s="88"/>
      <c r="C545" s="88"/>
      <c r="D545" s="88"/>
      <c r="E545" s="86">
        <f t="shared" si="35"/>
        <v>126</v>
      </c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6">
        <f t="shared" si="36"/>
        <v>0</v>
      </c>
    </row>
    <row r="546">
      <c r="A546" s="90">
        <f t="shared" si="37"/>
        <v>267</v>
      </c>
      <c r="B546" s="88"/>
      <c r="C546" s="88"/>
      <c r="D546" s="88"/>
      <c r="E546" s="86">
        <f t="shared" si="35"/>
        <v>126</v>
      </c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6">
        <f t="shared" si="36"/>
        <v>0</v>
      </c>
    </row>
    <row r="547">
      <c r="A547" s="90">
        <f t="shared" si="37"/>
        <v>268</v>
      </c>
      <c r="B547" s="88"/>
      <c r="C547" s="88"/>
      <c r="D547" s="88"/>
      <c r="E547" s="86">
        <f t="shared" si="35"/>
        <v>126</v>
      </c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6">
        <f t="shared" si="36"/>
        <v>0</v>
      </c>
    </row>
    <row r="548">
      <c r="A548" s="90">
        <f t="shared" si="37"/>
        <v>269</v>
      </c>
      <c r="B548" s="88"/>
      <c r="C548" s="88"/>
      <c r="D548" s="88"/>
      <c r="E548" s="86">
        <f t="shared" si="35"/>
        <v>126</v>
      </c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6">
        <f t="shared" si="36"/>
        <v>0</v>
      </c>
    </row>
    <row r="549">
      <c r="A549" s="90">
        <f t="shared" si="37"/>
        <v>270</v>
      </c>
      <c r="B549" s="88"/>
      <c r="C549" s="88"/>
      <c r="D549" s="181"/>
      <c r="E549" s="86">
        <f t="shared" si="35"/>
        <v>126</v>
      </c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6">
        <f t="shared" si="36"/>
        <v>0</v>
      </c>
    </row>
    <row r="550">
      <c r="A550" s="90">
        <f t="shared" si="37"/>
        <v>271</v>
      </c>
      <c r="B550" s="86"/>
      <c r="C550" s="86"/>
      <c r="D550" s="86"/>
      <c r="E550" s="86">
        <f t="shared" si="35"/>
        <v>126</v>
      </c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>
        <f t="shared" si="36"/>
        <v>0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90">
        <f t="shared" si="37"/>
        <v>272</v>
      </c>
      <c r="B551" s="86"/>
      <c r="C551" s="86"/>
      <c r="D551" s="86"/>
      <c r="E551" s="86">
        <f t="shared" si="35"/>
        <v>126</v>
      </c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>
        <f t="shared" si="36"/>
        <v>0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90">
        <f t="shared" si="37"/>
        <v>273</v>
      </c>
      <c r="B552" s="86"/>
      <c r="C552" s="86"/>
      <c r="D552" s="86"/>
      <c r="E552" s="86">
        <f t="shared" si="35"/>
        <v>126</v>
      </c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>
        <f t="shared" si="36"/>
        <v>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90">
        <f t="shared" si="37"/>
        <v>274</v>
      </c>
      <c r="B553" s="90" t="s">
        <v>2877</v>
      </c>
      <c r="C553" s="90" t="s">
        <v>146</v>
      </c>
      <c r="D553" s="179">
        <v>27885.0</v>
      </c>
      <c r="E553" s="86">
        <f t="shared" si="35"/>
        <v>50</v>
      </c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>
        <f t="shared" si="36"/>
        <v>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90">
        <f t="shared" si="37"/>
        <v>275</v>
      </c>
      <c r="B554" s="90" t="s">
        <v>2878</v>
      </c>
      <c r="C554" s="90" t="s">
        <v>219</v>
      </c>
      <c r="D554" s="179">
        <v>29445.0</v>
      </c>
      <c r="E554" s="86">
        <f t="shared" si="35"/>
        <v>45</v>
      </c>
      <c r="F554" s="90"/>
      <c r="G554" s="86"/>
      <c r="H554" s="90">
        <v>1.0</v>
      </c>
      <c r="I554" s="90">
        <v>1.0</v>
      </c>
      <c r="J554" s="90">
        <v>1.0</v>
      </c>
      <c r="K554" s="90">
        <v>1.0</v>
      </c>
      <c r="L554" s="90">
        <v>1.0</v>
      </c>
      <c r="M554" s="90">
        <v>1.0</v>
      </c>
      <c r="N554" s="90">
        <v>1.0</v>
      </c>
      <c r="O554" s="90">
        <v>1.0</v>
      </c>
      <c r="P554" s="90">
        <v>1.0</v>
      </c>
      <c r="Q554" s="90">
        <v>1.0</v>
      </c>
      <c r="R554" s="90">
        <v>1.0</v>
      </c>
      <c r="S554" s="90">
        <v>1.0</v>
      </c>
      <c r="T554" s="86">
        <f t="shared" si="36"/>
        <v>12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90">
        <f t="shared" si="37"/>
        <v>276</v>
      </c>
      <c r="B555" s="90" t="s">
        <v>2879</v>
      </c>
      <c r="C555" s="90" t="s">
        <v>219</v>
      </c>
      <c r="D555" s="179">
        <v>37336.0</v>
      </c>
      <c r="E555" s="86">
        <f t="shared" si="35"/>
        <v>24</v>
      </c>
      <c r="F555" s="86"/>
      <c r="G555" s="86"/>
      <c r="H555" s="90">
        <v>1.0</v>
      </c>
      <c r="I555" s="90">
        <v>1.0</v>
      </c>
      <c r="J555" s="90">
        <v>1.0</v>
      </c>
      <c r="K555" s="90">
        <v>1.0</v>
      </c>
      <c r="L555" s="90">
        <v>1.0</v>
      </c>
      <c r="M555" s="90">
        <v>1.0</v>
      </c>
      <c r="N555" s="90">
        <v>1.0</v>
      </c>
      <c r="O555" s="90">
        <v>1.0</v>
      </c>
      <c r="P555" s="90">
        <v>1.0</v>
      </c>
      <c r="Q555" s="90">
        <v>1.0</v>
      </c>
      <c r="R555" s="90">
        <v>1.0</v>
      </c>
      <c r="S555" s="90">
        <v>1.0</v>
      </c>
      <c r="T555" s="86">
        <f t="shared" si="36"/>
        <v>12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90">
        <f t="shared" si="37"/>
        <v>277</v>
      </c>
      <c r="B556" s="90" t="s">
        <v>2703</v>
      </c>
      <c r="C556" s="90" t="s">
        <v>146</v>
      </c>
      <c r="D556" s="179">
        <v>30530.0</v>
      </c>
      <c r="E556" s="86">
        <f t="shared" si="35"/>
        <v>42</v>
      </c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>
        <f t="shared" si="36"/>
        <v>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90">
        <f t="shared" si="37"/>
        <v>278</v>
      </c>
      <c r="B557" s="90" t="s">
        <v>2702</v>
      </c>
      <c r="C557" s="90" t="s">
        <v>219</v>
      </c>
      <c r="D557" s="179">
        <v>32017.0</v>
      </c>
      <c r="E557" s="86">
        <f t="shared" si="35"/>
        <v>38</v>
      </c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>
        <f t="shared" si="36"/>
        <v>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90">
        <f t="shared" si="37"/>
        <v>279</v>
      </c>
      <c r="B558" s="90" t="s">
        <v>2527</v>
      </c>
      <c r="C558" s="90" t="s">
        <v>146</v>
      </c>
      <c r="D558" s="179">
        <v>31309.0</v>
      </c>
      <c r="E558" s="86">
        <f t="shared" si="35"/>
        <v>40</v>
      </c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>
        <f t="shared" si="36"/>
        <v>0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90">
        <f t="shared" si="37"/>
        <v>280</v>
      </c>
      <c r="B559" s="90" t="s">
        <v>2526</v>
      </c>
      <c r="C559" s="90" t="s">
        <v>219</v>
      </c>
      <c r="D559" s="179">
        <v>33116.0</v>
      </c>
      <c r="E559" s="86">
        <f t="shared" si="35"/>
        <v>35</v>
      </c>
      <c r="F559" s="86"/>
      <c r="G559" s="86"/>
      <c r="H559" s="90">
        <v>1.0</v>
      </c>
      <c r="I559" s="90">
        <v>1.0</v>
      </c>
      <c r="J559" s="90">
        <v>1.0</v>
      </c>
      <c r="K559" s="90">
        <v>1.0</v>
      </c>
      <c r="L559" s="90">
        <v>1.0</v>
      </c>
      <c r="M559" s="90">
        <v>1.0</v>
      </c>
      <c r="N559" s="90">
        <v>1.0</v>
      </c>
      <c r="O559" s="90">
        <v>1.0</v>
      </c>
      <c r="P559" s="90">
        <v>1.0</v>
      </c>
      <c r="Q559" s="90">
        <v>1.0</v>
      </c>
      <c r="R559" s="90">
        <v>1.0</v>
      </c>
      <c r="S559" s="90">
        <v>1.0</v>
      </c>
      <c r="T559" s="86">
        <f t="shared" si="36"/>
        <v>12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90">
        <f t="shared" si="37"/>
        <v>281</v>
      </c>
      <c r="B560" s="90" t="s">
        <v>2518</v>
      </c>
      <c r="C560" s="90" t="s">
        <v>146</v>
      </c>
      <c r="D560" s="178">
        <v>33598.0</v>
      </c>
      <c r="E560" s="86">
        <f t="shared" si="35"/>
        <v>34</v>
      </c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>
        <f t="shared" si="36"/>
        <v>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90">
        <f t="shared" si="37"/>
        <v>282</v>
      </c>
      <c r="B561" s="90" t="s">
        <v>2880</v>
      </c>
      <c r="C561" s="90" t="s">
        <v>219</v>
      </c>
      <c r="D561" s="179">
        <v>32769.0</v>
      </c>
      <c r="E561" s="86">
        <f t="shared" si="35"/>
        <v>36</v>
      </c>
      <c r="F561" s="86"/>
      <c r="G561" s="86"/>
      <c r="H561" s="90">
        <v>1.0</v>
      </c>
      <c r="I561" s="90">
        <v>1.0</v>
      </c>
      <c r="J561" s="90">
        <v>0.0</v>
      </c>
      <c r="K561" s="90">
        <v>0.0</v>
      </c>
      <c r="L561" s="90">
        <v>0.0</v>
      </c>
      <c r="M561" s="90">
        <v>0.0</v>
      </c>
      <c r="N561" s="90">
        <v>0.0</v>
      </c>
      <c r="O561" s="90">
        <v>0.0</v>
      </c>
      <c r="P561" s="90">
        <v>1.0</v>
      </c>
      <c r="Q561" s="90">
        <v>1.0</v>
      </c>
      <c r="R561" s="90">
        <v>1.0</v>
      </c>
      <c r="S561" s="90">
        <v>1.0</v>
      </c>
      <c r="T561" s="86">
        <f t="shared" si="36"/>
        <v>6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90">
        <f t="shared" si="37"/>
        <v>283</v>
      </c>
      <c r="B562" s="90" t="s">
        <v>2881</v>
      </c>
      <c r="C562" s="90" t="s">
        <v>146</v>
      </c>
      <c r="D562" s="179">
        <v>36792.0</v>
      </c>
      <c r="E562" s="86">
        <f t="shared" si="35"/>
        <v>25</v>
      </c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>
        <f t="shared" si="36"/>
        <v>0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90">
        <f t="shared" si="37"/>
        <v>284</v>
      </c>
      <c r="B563" s="90" t="s">
        <v>901</v>
      </c>
      <c r="C563" s="90" t="s">
        <v>219</v>
      </c>
      <c r="D563" s="179">
        <v>26056.0</v>
      </c>
      <c r="E563" s="86">
        <f t="shared" si="35"/>
        <v>55</v>
      </c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>
        <f t="shared" si="36"/>
        <v>0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90">
        <f t="shared" si="37"/>
        <v>285</v>
      </c>
      <c r="B564" s="90" t="s">
        <v>2882</v>
      </c>
      <c r="C564" s="90" t="s">
        <v>146</v>
      </c>
      <c r="D564" s="179">
        <v>36438.0</v>
      </c>
      <c r="E564" s="86">
        <f t="shared" si="35"/>
        <v>26</v>
      </c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>
        <f t="shared" si="36"/>
        <v>0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90">
        <f t="shared" si="37"/>
        <v>286</v>
      </c>
      <c r="B565" s="90" t="s">
        <v>786</v>
      </c>
      <c r="C565" s="90" t="s">
        <v>146</v>
      </c>
      <c r="D565" s="179">
        <v>26132.0</v>
      </c>
      <c r="E565" s="86">
        <f t="shared" si="35"/>
        <v>54</v>
      </c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>
        <f t="shared" si="36"/>
        <v>0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90">
        <f t="shared" si="37"/>
        <v>287</v>
      </c>
      <c r="B566" s="90" t="s">
        <v>2671</v>
      </c>
      <c r="C566" s="90" t="s">
        <v>219</v>
      </c>
      <c r="D566" s="179">
        <v>27618.0</v>
      </c>
      <c r="E566" s="86">
        <f t="shared" si="35"/>
        <v>50</v>
      </c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>
        <f t="shared" si="36"/>
        <v>0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90">
        <f t="shared" si="37"/>
        <v>288</v>
      </c>
      <c r="B567" s="90" t="s">
        <v>2883</v>
      </c>
      <c r="C567" s="90" t="s">
        <v>146</v>
      </c>
      <c r="D567" s="179">
        <v>35964.0</v>
      </c>
      <c r="E567" s="86">
        <f t="shared" si="35"/>
        <v>27</v>
      </c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>
        <f t="shared" si="36"/>
        <v>0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90">
        <f t="shared" si="37"/>
        <v>289</v>
      </c>
      <c r="B568" s="90" t="s">
        <v>368</v>
      </c>
      <c r="C568" s="90" t="s">
        <v>219</v>
      </c>
      <c r="D568" s="179">
        <v>24838.0</v>
      </c>
      <c r="E568" s="86">
        <f t="shared" si="35"/>
        <v>58</v>
      </c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>
        <f t="shared" si="36"/>
        <v>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90">
        <f t="shared" si="37"/>
        <v>290</v>
      </c>
      <c r="B569" s="90" t="s">
        <v>2884</v>
      </c>
      <c r="C569" s="90" t="s">
        <v>219</v>
      </c>
      <c r="D569" s="179">
        <v>25764.0</v>
      </c>
      <c r="E569" s="86">
        <f t="shared" si="35"/>
        <v>55</v>
      </c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90">
        <v>1.0</v>
      </c>
      <c r="T569" s="86">
        <f t="shared" si="36"/>
        <v>1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90">
        <f t="shared" si="37"/>
        <v>291</v>
      </c>
      <c r="B570" s="90" t="s">
        <v>2885</v>
      </c>
      <c r="C570" s="90" t="s">
        <v>146</v>
      </c>
      <c r="D570" s="179">
        <v>36946.0</v>
      </c>
      <c r="E570" s="86">
        <f t="shared" si="35"/>
        <v>25</v>
      </c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>
        <f t="shared" si="36"/>
        <v>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90">
        <f t="shared" si="37"/>
        <v>292</v>
      </c>
      <c r="B571" s="90" t="s">
        <v>2886</v>
      </c>
      <c r="C571" s="90" t="s">
        <v>219</v>
      </c>
      <c r="D571" s="179">
        <v>25938.0</v>
      </c>
      <c r="E571" s="86">
        <f t="shared" si="35"/>
        <v>55</v>
      </c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>
        <f t="shared" si="36"/>
        <v>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90">
        <f t="shared" si="37"/>
        <v>293</v>
      </c>
      <c r="B572" s="90" t="s">
        <v>2887</v>
      </c>
      <c r="C572" s="90" t="s">
        <v>146</v>
      </c>
      <c r="D572" s="179">
        <v>29481.0</v>
      </c>
      <c r="E572" s="86">
        <f t="shared" si="35"/>
        <v>45</v>
      </c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>
        <f t="shared" si="36"/>
        <v>0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90">
        <f t="shared" si="37"/>
        <v>294</v>
      </c>
      <c r="B573" s="90" t="s">
        <v>2888</v>
      </c>
      <c r="C573" s="90" t="s">
        <v>146</v>
      </c>
      <c r="D573" s="178">
        <v>37213.0</v>
      </c>
      <c r="E573" s="86">
        <f t="shared" si="35"/>
        <v>24</v>
      </c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>
        <f t="shared" si="36"/>
        <v>0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90">
        <f t="shared" si="37"/>
        <v>295</v>
      </c>
      <c r="B574" s="90" t="s">
        <v>2889</v>
      </c>
      <c r="C574" s="90" t="s">
        <v>146</v>
      </c>
      <c r="D574" s="179">
        <v>37787.0</v>
      </c>
      <c r="E574" s="86">
        <f t="shared" si="35"/>
        <v>22</v>
      </c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>
        <f t="shared" si="36"/>
        <v>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90">
        <f t="shared" si="37"/>
        <v>296</v>
      </c>
      <c r="B575" s="90" t="s">
        <v>2890</v>
      </c>
      <c r="C575" s="90" t="s">
        <v>146</v>
      </c>
      <c r="D575" s="179">
        <v>38724.0</v>
      </c>
      <c r="E575" s="86">
        <f t="shared" si="35"/>
        <v>20</v>
      </c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>
        <f t="shared" si="36"/>
        <v>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90">
        <f t="shared" si="37"/>
        <v>297</v>
      </c>
      <c r="B576" s="90" t="s">
        <v>2891</v>
      </c>
      <c r="C576" s="90" t="s">
        <v>146</v>
      </c>
      <c r="D576" s="179">
        <v>30033.0</v>
      </c>
      <c r="E576" s="86">
        <f t="shared" si="35"/>
        <v>44</v>
      </c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>
        <f t="shared" si="36"/>
        <v>0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90">
        <f t="shared" si="37"/>
        <v>298</v>
      </c>
      <c r="B577" s="90" t="s">
        <v>2669</v>
      </c>
      <c r="C577" s="90" t="s">
        <v>219</v>
      </c>
      <c r="D577" s="179">
        <v>28676.0</v>
      </c>
      <c r="E577" s="86">
        <f t="shared" si="35"/>
        <v>47</v>
      </c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>
        <f t="shared" si="36"/>
        <v>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90">
        <f t="shared" si="37"/>
        <v>299</v>
      </c>
      <c r="B578" s="90" t="s">
        <v>2668</v>
      </c>
      <c r="C578" s="90" t="s">
        <v>146</v>
      </c>
      <c r="D578" s="179">
        <v>28581.0</v>
      </c>
      <c r="E578" s="86">
        <f t="shared" si="35"/>
        <v>48</v>
      </c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>
        <f t="shared" si="36"/>
        <v>0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90">
        <f t="shared" si="37"/>
        <v>300</v>
      </c>
      <c r="B579" s="90" t="s">
        <v>2892</v>
      </c>
      <c r="C579" s="90" t="s">
        <v>146</v>
      </c>
      <c r="D579" s="179">
        <v>26032.0</v>
      </c>
      <c r="E579" s="86">
        <f t="shared" si="35"/>
        <v>55</v>
      </c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>
        <f t="shared" si="36"/>
        <v>0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90">
        <f t="shared" si="37"/>
        <v>301</v>
      </c>
      <c r="B580" s="90" t="s">
        <v>2893</v>
      </c>
      <c r="C580" s="90" t="s">
        <v>219</v>
      </c>
      <c r="D580" s="179">
        <v>27555.0</v>
      </c>
      <c r="E580" s="86">
        <f t="shared" si="35"/>
        <v>51</v>
      </c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>
        <f t="shared" si="36"/>
        <v>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90">
        <f t="shared" si="37"/>
        <v>302</v>
      </c>
      <c r="B581" s="90" t="s">
        <v>2894</v>
      </c>
      <c r="C581" s="90" t="s">
        <v>219</v>
      </c>
      <c r="D581" s="179">
        <v>38820.0</v>
      </c>
      <c r="E581" s="86">
        <f t="shared" si="35"/>
        <v>20</v>
      </c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>
        <f t="shared" si="36"/>
        <v>0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90">
        <f t="shared" si="37"/>
        <v>303</v>
      </c>
      <c r="B582" s="90" t="s">
        <v>2895</v>
      </c>
      <c r="C582" s="90" t="s">
        <v>146</v>
      </c>
      <c r="D582" s="179">
        <v>27219.0</v>
      </c>
      <c r="E582" s="86">
        <f t="shared" si="35"/>
        <v>51</v>
      </c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>
        <f t="shared" si="36"/>
        <v>0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90">
        <f t="shared" si="37"/>
        <v>304</v>
      </c>
      <c r="B583" s="90" t="s">
        <v>2896</v>
      </c>
      <c r="C583" s="90" t="s">
        <v>219</v>
      </c>
      <c r="D583" s="179">
        <v>29010.0</v>
      </c>
      <c r="E583" s="86">
        <f t="shared" si="35"/>
        <v>47</v>
      </c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>
        <f t="shared" si="36"/>
        <v>0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90">
        <f t="shared" si="37"/>
        <v>305</v>
      </c>
      <c r="B584" s="90" t="s">
        <v>2897</v>
      </c>
      <c r="C584" s="90" t="s">
        <v>136</v>
      </c>
      <c r="D584" s="178">
        <v>38340.0</v>
      </c>
      <c r="E584" s="86">
        <f t="shared" si="35"/>
        <v>21</v>
      </c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>
        <f t="shared" si="36"/>
        <v>0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90">
        <f t="shared" si="37"/>
        <v>306</v>
      </c>
      <c r="B585" s="90" t="s">
        <v>2898</v>
      </c>
      <c r="C585" s="90" t="s">
        <v>136</v>
      </c>
      <c r="D585" s="179">
        <v>38872.0</v>
      </c>
      <c r="E585" s="86">
        <f t="shared" si="35"/>
        <v>20</v>
      </c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>
        <f t="shared" si="36"/>
        <v>0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90">
        <f t="shared" si="37"/>
        <v>307</v>
      </c>
      <c r="B586" s="90" t="s">
        <v>2899</v>
      </c>
      <c r="C586" s="90" t="s">
        <v>136</v>
      </c>
      <c r="D586" s="179">
        <v>33438.0</v>
      </c>
      <c r="E586" s="86">
        <f t="shared" si="35"/>
        <v>34</v>
      </c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>
        <f t="shared" si="36"/>
        <v>0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90">
        <f t="shared" si="37"/>
        <v>308</v>
      </c>
      <c r="B587" s="90" t="s">
        <v>2542</v>
      </c>
      <c r="C587" s="90" t="s">
        <v>144</v>
      </c>
      <c r="D587" s="179">
        <v>35471.0</v>
      </c>
      <c r="E587" s="86">
        <f t="shared" si="35"/>
        <v>29</v>
      </c>
      <c r="F587" s="86"/>
      <c r="G587" s="86"/>
      <c r="H587" s="90">
        <v>1.0</v>
      </c>
      <c r="I587" s="90">
        <v>1.0</v>
      </c>
      <c r="J587" s="90">
        <v>1.0</v>
      </c>
      <c r="K587" s="90">
        <v>1.0</v>
      </c>
      <c r="L587" s="90">
        <v>1.0</v>
      </c>
      <c r="M587" s="90">
        <v>1.0</v>
      </c>
      <c r="N587" s="90">
        <v>1.0</v>
      </c>
      <c r="O587" s="90">
        <v>1.0</v>
      </c>
      <c r="P587" s="90">
        <v>1.0</v>
      </c>
      <c r="Q587" s="90">
        <v>1.0</v>
      </c>
      <c r="R587" s="90">
        <v>1.0</v>
      </c>
      <c r="S587" s="90">
        <v>1.0</v>
      </c>
      <c r="T587" s="86">
        <f t="shared" si="36"/>
        <v>12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90">
        <f t="shared" si="37"/>
        <v>309</v>
      </c>
      <c r="B588" s="90" t="s">
        <v>2900</v>
      </c>
      <c r="C588" s="90" t="s">
        <v>136</v>
      </c>
      <c r="D588" s="179">
        <v>25404.0</v>
      </c>
      <c r="E588" s="86">
        <f t="shared" si="35"/>
        <v>56</v>
      </c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>
        <f t="shared" si="36"/>
        <v>0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90">
        <f t="shared" si="37"/>
        <v>310</v>
      </c>
      <c r="B589" s="90" t="s">
        <v>2901</v>
      </c>
      <c r="C589" s="90" t="s">
        <v>144</v>
      </c>
      <c r="D589" s="179">
        <v>27595.0</v>
      </c>
      <c r="E589" s="86">
        <f t="shared" si="35"/>
        <v>50</v>
      </c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>
        <f t="shared" si="36"/>
        <v>0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90">
        <f t="shared" si="37"/>
        <v>311</v>
      </c>
      <c r="B590" s="90" t="s">
        <v>2902</v>
      </c>
      <c r="C590" s="90" t="s">
        <v>136</v>
      </c>
      <c r="D590" s="179">
        <v>35182.0</v>
      </c>
      <c r="E590" s="86">
        <f t="shared" si="35"/>
        <v>30</v>
      </c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>
        <f t="shared" si="36"/>
        <v>0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90">
        <f t="shared" si="37"/>
        <v>312</v>
      </c>
      <c r="B591" s="90" t="s">
        <v>2903</v>
      </c>
      <c r="C591" s="90" t="s">
        <v>136</v>
      </c>
      <c r="D591" s="178">
        <v>39019.0</v>
      </c>
      <c r="E591" s="86">
        <f t="shared" si="35"/>
        <v>19</v>
      </c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>
        <f t="shared" si="36"/>
        <v>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90">
        <f t="shared" si="37"/>
        <v>313</v>
      </c>
      <c r="B592" s="90" t="s">
        <v>2493</v>
      </c>
      <c r="C592" s="90" t="s">
        <v>136</v>
      </c>
      <c r="D592" s="179">
        <v>35202.0</v>
      </c>
      <c r="E592" s="86">
        <f t="shared" si="35"/>
        <v>30</v>
      </c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>
        <f t="shared" si="36"/>
        <v>0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90">
        <f t="shared" si="37"/>
        <v>314</v>
      </c>
      <c r="B593" s="90" t="s">
        <v>2492</v>
      </c>
      <c r="C593" s="90" t="s">
        <v>144</v>
      </c>
      <c r="D593" s="179">
        <v>37034.0</v>
      </c>
      <c r="E593" s="86">
        <f t="shared" si="35"/>
        <v>25</v>
      </c>
      <c r="F593" s="86"/>
      <c r="G593" s="86"/>
      <c r="H593" s="90">
        <v>0.0</v>
      </c>
      <c r="I593" s="90">
        <v>0.0</v>
      </c>
      <c r="J593" s="90">
        <v>0.0</v>
      </c>
      <c r="K593" s="90">
        <v>0.0</v>
      </c>
      <c r="L593" s="90">
        <v>0.0</v>
      </c>
      <c r="M593" s="90">
        <v>1.0</v>
      </c>
      <c r="N593" s="90">
        <v>1.0</v>
      </c>
      <c r="O593" s="90">
        <v>1.0</v>
      </c>
      <c r="P593" s="90">
        <v>1.0</v>
      </c>
      <c r="Q593" s="90">
        <v>1.0</v>
      </c>
      <c r="R593" s="90">
        <v>1.0</v>
      </c>
      <c r="S593" s="90">
        <v>1.0</v>
      </c>
      <c r="T593" s="86">
        <f t="shared" si="36"/>
        <v>7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90">
        <f t="shared" si="37"/>
        <v>315</v>
      </c>
      <c r="B594" s="90" t="s">
        <v>2904</v>
      </c>
      <c r="C594" s="90" t="s">
        <v>136</v>
      </c>
      <c r="D594" s="178">
        <v>26223.0</v>
      </c>
      <c r="E594" s="86">
        <f t="shared" si="35"/>
        <v>54</v>
      </c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>
        <f t="shared" si="36"/>
        <v>0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90">
        <f t="shared" si="37"/>
        <v>316</v>
      </c>
      <c r="B595" s="90" t="s">
        <v>2790</v>
      </c>
      <c r="C595" s="90" t="s">
        <v>144</v>
      </c>
      <c r="D595" s="178">
        <v>29145.0</v>
      </c>
      <c r="E595" s="86">
        <f t="shared" si="35"/>
        <v>46</v>
      </c>
      <c r="F595" s="86"/>
      <c r="G595" s="86"/>
      <c r="H595" s="90">
        <v>0.0</v>
      </c>
      <c r="I595" s="90">
        <v>0.0</v>
      </c>
      <c r="J595" s="90">
        <v>0.0</v>
      </c>
      <c r="K595" s="90">
        <v>0.0</v>
      </c>
      <c r="L595" s="90">
        <v>0.0</v>
      </c>
      <c r="M595" s="90">
        <v>1.0</v>
      </c>
      <c r="N595" s="90">
        <v>1.0</v>
      </c>
      <c r="O595" s="90">
        <v>1.0</v>
      </c>
      <c r="P595" s="90">
        <v>1.0</v>
      </c>
      <c r="Q595" s="90">
        <v>1.0</v>
      </c>
      <c r="R595" s="90">
        <v>1.0</v>
      </c>
      <c r="S595" s="90">
        <v>1.0</v>
      </c>
      <c r="T595" s="86">
        <f t="shared" si="36"/>
        <v>7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90">
        <f t="shared" si="37"/>
        <v>317</v>
      </c>
      <c r="B596" s="90" t="s">
        <v>2443</v>
      </c>
      <c r="C596" s="90" t="s">
        <v>136</v>
      </c>
      <c r="D596" s="179">
        <v>35540.0</v>
      </c>
      <c r="E596" s="86">
        <f t="shared" si="35"/>
        <v>29</v>
      </c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>
        <f t="shared" si="36"/>
        <v>0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90">
        <f t="shared" si="37"/>
        <v>318</v>
      </c>
      <c r="B597" s="90" t="s">
        <v>2442</v>
      </c>
      <c r="C597" s="90" t="s">
        <v>144</v>
      </c>
      <c r="D597" s="179">
        <v>36595.0</v>
      </c>
      <c r="E597" s="86">
        <f t="shared" si="35"/>
        <v>26</v>
      </c>
      <c r="F597" s="86"/>
      <c r="G597" s="86"/>
      <c r="H597" s="90">
        <v>1.0</v>
      </c>
      <c r="I597" s="90">
        <v>1.0</v>
      </c>
      <c r="J597" s="90">
        <v>0.0</v>
      </c>
      <c r="K597" s="90">
        <v>0.0</v>
      </c>
      <c r="L597" s="90">
        <v>0.0</v>
      </c>
      <c r="M597" s="90">
        <v>1.0</v>
      </c>
      <c r="N597" s="90">
        <v>1.0</v>
      </c>
      <c r="O597" s="90">
        <v>1.0</v>
      </c>
      <c r="P597" s="90">
        <v>1.0</v>
      </c>
      <c r="Q597" s="90">
        <v>1.0</v>
      </c>
      <c r="R597" s="90">
        <v>1.0</v>
      </c>
      <c r="S597" s="90">
        <v>1.0</v>
      </c>
      <c r="T597" s="86">
        <f t="shared" si="36"/>
        <v>9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90">
        <f t="shared" si="37"/>
        <v>319</v>
      </c>
      <c r="B598" s="90" t="s">
        <v>2905</v>
      </c>
      <c r="C598" s="90" t="s">
        <v>144</v>
      </c>
      <c r="D598" s="179">
        <v>27281.0</v>
      </c>
      <c r="E598" s="86">
        <f t="shared" si="35"/>
        <v>51</v>
      </c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>
        <f t="shared" si="36"/>
        <v>0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90">
        <f t="shared" si="37"/>
        <v>320</v>
      </c>
      <c r="B599" s="90" t="s">
        <v>2906</v>
      </c>
      <c r="C599" s="90" t="s">
        <v>144</v>
      </c>
      <c r="D599" s="181">
        <v>38841.0</v>
      </c>
      <c r="E599" s="86">
        <f t="shared" si="35"/>
        <v>20</v>
      </c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>
        <f t="shared" si="36"/>
        <v>0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90">
        <f t="shared" si="37"/>
        <v>321</v>
      </c>
      <c r="B600" s="90" t="s">
        <v>2907</v>
      </c>
      <c r="C600" s="90" t="s">
        <v>144</v>
      </c>
      <c r="D600" s="179">
        <v>25967.0</v>
      </c>
      <c r="E600" s="86">
        <f t="shared" si="35"/>
        <v>55</v>
      </c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>
        <f t="shared" si="36"/>
        <v>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90">
        <f t="shared" si="37"/>
        <v>322</v>
      </c>
      <c r="B601" s="90" t="s">
        <v>2908</v>
      </c>
      <c r="C601" s="90" t="s">
        <v>144</v>
      </c>
      <c r="D601" s="179">
        <v>38384.0</v>
      </c>
      <c r="E601" s="86">
        <f t="shared" si="35"/>
        <v>21</v>
      </c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>
        <f t="shared" si="36"/>
        <v>0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90">
        <f t="shared" si="37"/>
        <v>323</v>
      </c>
      <c r="B602" s="90" t="s">
        <v>2909</v>
      </c>
      <c r="C602" s="90" t="s">
        <v>136</v>
      </c>
      <c r="D602" s="179">
        <v>34594.0</v>
      </c>
      <c r="E602" s="86">
        <f t="shared" si="35"/>
        <v>31</v>
      </c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>
        <f t="shared" si="36"/>
        <v>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90">
        <f t="shared" si="37"/>
        <v>324</v>
      </c>
      <c r="B603" s="90" t="s">
        <v>2910</v>
      </c>
      <c r="C603" s="90" t="s">
        <v>144</v>
      </c>
      <c r="D603" s="179">
        <v>35641.0</v>
      </c>
      <c r="E603" s="86">
        <f t="shared" si="35"/>
        <v>28</v>
      </c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>
        <f t="shared" si="36"/>
        <v>0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90">
        <f t="shared" si="37"/>
        <v>325</v>
      </c>
      <c r="B604" s="90" t="s">
        <v>2911</v>
      </c>
      <c r="C604" s="90" t="s">
        <v>136</v>
      </c>
      <c r="D604" s="179">
        <v>38887.0</v>
      </c>
      <c r="E604" s="86">
        <f t="shared" si="35"/>
        <v>19</v>
      </c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>
        <f t="shared" si="36"/>
        <v>0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90">
        <f t="shared" si="37"/>
        <v>326</v>
      </c>
      <c r="B605" s="90" t="s">
        <v>2912</v>
      </c>
      <c r="C605" s="90" t="s">
        <v>136</v>
      </c>
      <c r="D605" s="179">
        <v>27118.0</v>
      </c>
      <c r="E605" s="86">
        <f t="shared" si="35"/>
        <v>52</v>
      </c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>
        <f t="shared" si="36"/>
        <v>0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90">
        <f t="shared" si="37"/>
        <v>327</v>
      </c>
      <c r="B606" s="90" t="s">
        <v>2913</v>
      </c>
      <c r="C606" s="90" t="s">
        <v>144</v>
      </c>
      <c r="D606" s="179">
        <v>28216.0</v>
      </c>
      <c r="E606" s="86">
        <f t="shared" si="35"/>
        <v>49</v>
      </c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>
        <f t="shared" si="36"/>
        <v>0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90">
        <f t="shared" si="37"/>
        <v>328</v>
      </c>
      <c r="B607" s="90" t="s">
        <v>2914</v>
      </c>
      <c r="C607" s="90" t="s">
        <v>144</v>
      </c>
      <c r="D607" s="179">
        <v>38795.0</v>
      </c>
      <c r="E607" s="86">
        <f t="shared" si="35"/>
        <v>20</v>
      </c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>
        <f t="shared" si="36"/>
        <v>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90">
        <f t="shared" si="37"/>
        <v>329</v>
      </c>
      <c r="B608" s="90" t="s">
        <v>2680</v>
      </c>
      <c r="C608" s="90" t="s">
        <v>136</v>
      </c>
      <c r="D608" s="179">
        <v>30168.0</v>
      </c>
      <c r="E608" s="86">
        <f t="shared" si="35"/>
        <v>43</v>
      </c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>
        <f t="shared" si="36"/>
        <v>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90">
        <f t="shared" si="37"/>
        <v>330</v>
      </c>
      <c r="B609" s="90" t="s">
        <v>2679</v>
      </c>
      <c r="C609" s="90" t="s">
        <v>144</v>
      </c>
      <c r="D609" s="178">
        <v>31038.0</v>
      </c>
      <c r="E609" s="86">
        <f t="shared" si="35"/>
        <v>41</v>
      </c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>
        <f t="shared" si="36"/>
        <v>0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90">
        <f t="shared" si="37"/>
        <v>331</v>
      </c>
      <c r="B610" s="90" t="s">
        <v>2915</v>
      </c>
      <c r="C610" s="90" t="s">
        <v>144</v>
      </c>
      <c r="D610" s="179">
        <v>38373.0</v>
      </c>
      <c r="E610" s="86">
        <f t="shared" si="35"/>
        <v>21</v>
      </c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>
        <f t="shared" si="36"/>
        <v>0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90">
        <f t="shared" si="37"/>
        <v>332</v>
      </c>
      <c r="B611" s="90" t="s">
        <v>2916</v>
      </c>
      <c r="C611" s="90" t="s">
        <v>136</v>
      </c>
      <c r="D611" s="179">
        <v>32307.0</v>
      </c>
      <c r="E611" s="86">
        <f t="shared" si="35"/>
        <v>37</v>
      </c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>
        <f t="shared" si="36"/>
        <v>0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90">
        <f t="shared" si="37"/>
        <v>333</v>
      </c>
      <c r="B612" s="90" t="s">
        <v>869</v>
      </c>
      <c r="C612" s="90" t="s">
        <v>144</v>
      </c>
      <c r="D612" s="179">
        <v>32996.0</v>
      </c>
      <c r="E612" s="86">
        <f t="shared" si="35"/>
        <v>36</v>
      </c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>
        <f t="shared" si="36"/>
        <v>0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90">
        <f t="shared" si="37"/>
        <v>334</v>
      </c>
      <c r="B613" s="90" t="s">
        <v>2917</v>
      </c>
      <c r="C613" s="90" t="s">
        <v>144</v>
      </c>
      <c r="D613" s="179">
        <v>24611.0</v>
      </c>
      <c r="E613" s="86">
        <f t="shared" si="35"/>
        <v>59</v>
      </c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>
        <f t="shared" si="36"/>
        <v>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90">
        <f t="shared" si="37"/>
        <v>335</v>
      </c>
      <c r="B614" s="90" t="s">
        <v>2546</v>
      </c>
      <c r="C614" s="90" t="s">
        <v>136</v>
      </c>
      <c r="D614" s="179">
        <v>29807.0</v>
      </c>
      <c r="E614" s="86">
        <f t="shared" si="35"/>
        <v>44</v>
      </c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>
        <f t="shared" si="36"/>
        <v>0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90">
        <f t="shared" si="37"/>
        <v>336</v>
      </c>
      <c r="B615" s="90" t="s">
        <v>2582</v>
      </c>
      <c r="C615" s="90" t="s">
        <v>144</v>
      </c>
      <c r="D615" s="179">
        <v>33703.0</v>
      </c>
      <c r="E615" s="86">
        <f t="shared" si="35"/>
        <v>34</v>
      </c>
      <c r="F615" s="86"/>
      <c r="G615" s="86"/>
      <c r="H615" s="90">
        <v>1.0</v>
      </c>
      <c r="I615" s="90">
        <v>1.0</v>
      </c>
      <c r="J615" s="90">
        <v>1.0</v>
      </c>
      <c r="K615" s="90">
        <v>1.0</v>
      </c>
      <c r="L615" s="90">
        <v>1.0</v>
      </c>
      <c r="M615" s="90">
        <v>1.0</v>
      </c>
      <c r="N615" s="90">
        <v>1.0</v>
      </c>
      <c r="O615" s="90">
        <v>1.0</v>
      </c>
      <c r="P615" s="90">
        <v>1.0</v>
      </c>
      <c r="Q615" s="90">
        <v>1.0</v>
      </c>
      <c r="R615" s="90">
        <v>1.0</v>
      </c>
      <c r="S615" s="90">
        <v>1.0</v>
      </c>
      <c r="T615" s="86">
        <f t="shared" si="36"/>
        <v>12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90">
        <f t="shared" si="37"/>
        <v>337</v>
      </c>
      <c r="B616" s="90" t="s">
        <v>2918</v>
      </c>
      <c r="C616" s="90" t="s">
        <v>136</v>
      </c>
      <c r="D616" s="179">
        <v>30047.0</v>
      </c>
      <c r="E616" s="86">
        <f t="shared" si="35"/>
        <v>44</v>
      </c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>
        <f t="shared" si="36"/>
        <v>0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90">
        <f t="shared" si="37"/>
        <v>338</v>
      </c>
      <c r="B617" s="90" t="s">
        <v>2919</v>
      </c>
      <c r="C617" s="90" t="s">
        <v>136</v>
      </c>
      <c r="D617" s="179">
        <v>25089.0</v>
      </c>
      <c r="E617" s="86">
        <f t="shared" si="35"/>
        <v>57</v>
      </c>
      <c r="F617" s="86"/>
      <c r="G617" s="86"/>
      <c r="H617" s="86"/>
      <c r="I617" s="86"/>
      <c r="J617" s="86"/>
      <c r="K617" s="86"/>
      <c r="L617" s="86"/>
      <c r="M617" s="86"/>
      <c r="N617" s="86"/>
      <c r="O617" s="90">
        <v>1.0</v>
      </c>
      <c r="P617" s="86"/>
      <c r="Q617" s="86"/>
      <c r="R617" s="86"/>
      <c r="S617" s="90">
        <v>1.0</v>
      </c>
      <c r="T617" s="86">
        <f t="shared" si="36"/>
        <v>2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90">
        <f t="shared" si="37"/>
        <v>339</v>
      </c>
      <c r="B618" s="90" t="s">
        <v>869</v>
      </c>
      <c r="C618" s="90" t="s">
        <v>144</v>
      </c>
      <c r="D618" s="178">
        <v>28110.0</v>
      </c>
      <c r="E618" s="86">
        <f t="shared" si="35"/>
        <v>49</v>
      </c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>
        <f t="shared" si="36"/>
        <v>0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90">
        <f t="shared" si="37"/>
        <v>340</v>
      </c>
      <c r="B619" s="90" t="s">
        <v>2920</v>
      </c>
      <c r="C619" s="90" t="s">
        <v>144</v>
      </c>
      <c r="D619" s="179">
        <v>37592.0</v>
      </c>
      <c r="E619" s="86">
        <f t="shared" si="35"/>
        <v>23</v>
      </c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>
        <f t="shared" si="36"/>
        <v>0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90">
        <f t="shared" si="37"/>
        <v>341</v>
      </c>
      <c r="B620" s="90" t="s">
        <v>2921</v>
      </c>
      <c r="C620" s="90" t="s">
        <v>144</v>
      </c>
      <c r="D620" s="179">
        <v>37592.0</v>
      </c>
      <c r="E620" s="86">
        <f t="shared" si="35"/>
        <v>23</v>
      </c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>
        <f t="shared" si="36"/>
        <v>0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90">
        <f t="shared" si="37"/>
        <v>342</v>
      </c>
      <c r="B621" s="90" t="s">
        <v>2580</v>
      </c>
      <c r="C621" s="90" t="s">
        <v>136</v>
      </c>
      <c r="D621" s="178">
        <v>27393.0</v>
      </c>
      <c r="E621" s="86">
        <f t="shared" si="35"/>
        <v>51</v>
      </c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>
        <f t="shared" si="36"/>
        <v>0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90">
        <f t="shared" si="37"/>
        <v>343</v>
      </c>
      <c r="B622" s="90" t="s">
        <v>2922</v>
      </c>
      <c r="C622" s="90" t="s">
        <v>144</v>
      </c>
      <c r="D622" s="179">
        <v>30044.0</v>
      </c>
      <c r="E622" s="86">
        <f t="shared" si="35"/>
        <v>44</v>
      </c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>
        <f t="shared" si="36"/>
        <v>0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90">
        <f t="shared" si="37"/>
        <v>344</v>
      </c>
      <c r="B623" s="90" t="s">
        <v>2628</v>
      </c>
      <c r="C623" s="90" t="s">
        <v>136</v>
      </c>
      <c r="D623" s="179">
        <v>28103.0</v>
      </c>
      <c r="E623" s="86">
        <f t="shared" si="35"/>
        <v>49</v>
      </c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>
        <f t="shared" si="36"/>
        <v>0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90">
        <f t="shared" si="37"/>
        <v>345</v>
      </c>
      <c r="B624" s="90" t="s">
        <v>2923</v>
      </c>
      <c r="C624" s="90" t="s">
        <v>136</v>
      </c>
      <c r="D624" s="179">
        <v>37051.0</v>
      </c>
      <c r="E624" s="86">
        <f t="shared" si="35"/>
        <v>25</v>
      </c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>
        <f t="shared" si="36"/>
        <v>0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90">
        <f t="shared" si="37"/>
        <v>346</v>
      </c>
      <c r="B625" s="90" t="s">
        <v>2924</v>
      </c>
      <c r="C625" s="90" t="s">
        <v>144</v>
      </c>
      <c r="D625" s="179">
        <v>24891.0</v>
      </c>
      <c r="E625" s="86">
        <f t="shared" si="35"/>
        <v>58</v>
      </c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>
        <f t="shared" si="36"/>
        <v>0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90">
        <f t="shared" si="37"/>
        <v>347</v>
      </c>
      <c r="B626" s="90" t="s">
        <v>2925</v>
      </c>
      <c r="C626" s="90" t="s">
        <v>136</v>
      </c>
      <c r="D626" s="179">
        <v>33145.0</v>
      </c>
      <c r="E626" s="86">
        <f t="shared" si="35"/>
        <v>35</v>
      </c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>
        <f t="shared" si="36"/>
        <v>0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90">
        <f t="shared" si="37"/>
        <v>348</v>
      </c>
      <c r="B627" s="90" t="s">
        <v>2926</v>
      </c>
      <c r="C627" s="90" t="s">
        <v>144</v>
      </c>
      <c r="D627" s="179">
        <v>29038.0</v>
      </c>
      <c r="E627" s="86">
        <f t="shared" si="35"/>
        <v>46</v>
      </c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>
        <f t="shared" si="36"/>
        <v>0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90">
        <f t="shared" si="37"/>
        <v>349</v>
      </c>
      <c r="B628" s="90" t="s">
        <v>2927</v>
      </c>
      <c r="C628" s="90" t="s">
        <v>136</v>
      </c>
      <c r="D628" s="179">
        <v>36908.0</v>
      </c>
      <c r="E628" s="86">
        <f t="shared" si="35"/>
        <v>25</v>
      </c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>
        <f t="shared" si="36"/>
        <v>0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90">
        <f t="shared" si="37"/>
        <v>350</v>
      </c>
      <c r="B629" s="90" t="s">
        <v>2928</v>
      </c>
      <c r="C629" s="90" t="s">
        <v>144</v>
      </c>
      <c r="D629" s="179">
        <v>25674.0</v>
      </c>
      <c r="E629" s="86">
        <f t="shared" si="35"/>
        <v>56</v>
      </c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>
        <f t="shared" si="36"/>
        <v>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90">
        <f t="shared" si="37"/>
        <v>351</v>
      </c>
      <c r="B630" s="90" t="s">
        <v>1493</v>
      </c>
      <c r="C630" s="90" t="s">
        <v>136</v>
      </c>
      <c r="D630" s="179">
        <v>34456.0</v>
      </c>
      <c r="E630" s="86">
        <f t="shared" si="35"/>
        <v>32</v>
      </c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>
        <f t="shared" si="36"/>
        <v>0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90">
        <f t="shared" si="37"/>
        <v>352</v>
      </c>
      <c r="B631" s="90" t="s">
        <v>2929</v>
      </c>
      <c r="C631" s="90" t="s">
        <v>144</v>
      </c>
      <c r="D631" s="178">
        <v>36814.0</v>
      </c>
      <c r="E631" s="86">
        <f t="shared" si="35"/>
        <v>25</v>
      </c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>
        <f t="shared" si="36"/>
        <v>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90">
        <f t="shared" si="37"/>
        <v>353</v>
      </c>
      <c r="B632" s="90" t="s">
        <v>2930</v>
      </c>
      <c r="C632" s="86"/>
      <c r="D632" s="86"/>
      <c r="E632" s="86">
        <f t="shared" si="35"/>
        <v>126</v>
      </c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>
        <f t="shared" si="36"/>
        <v>0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90">
        <f t="shared" si="37"/>
        <v>354</v>
      </c>
      <c r="B633" s="90" t="s">
        <v>322</v>
      </c>
      <c r="C633" s="90" t="s">
        <v>136</v>
      </c>
      <c r="D633" s="179">
        <v>32243.0</v>
      </c>
      <c r="E633" s="86">
        <f t="shared" si="35"/>
        <v>38</v>
      </c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>
        <f t="shared" si="36"/>
        <v>0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90">
        <f t="shared" si="37"/>
        <v>355</v>
      </c>
      <c r="B634" s="90" t="s">
        <v>2931</v>
      </c>
      <c r="C634" s="90" t="s">
        <v>136</v>
      </c>
      <c r="D634" s="179">
        <v>29321.0</v>
      </c>
      <c r="E634" s="86">
        <f t="shared" si="35"/>
        <v>46</v>
      </c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>
        <f t="shared" si="36"/>
        <v>0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90">
        <f t="shared" si="37"/>
        <v>356</v>
      </c>
      <c r="B635" s="90" t="s">
        <v>2782</v>
      </c>
      <c r="C635" s="90" t="s">
        <v>144</v>
      </c>
      <c r="D635" s="179">
        <v>26468.0</v>
      </c>
      <c r="E635" s="86">
        <f t="shared" si="35"/>
        <v>53</v>
      </c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>
        <f t="shared" si="36"/>
        <v>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90">
        <f t="shared" si="37"/>
        <v>357</v>
      </c>
      <c r="B636" s="90" t="s">
        <v>2932</v>
      </c>
      <c r="C636" s="90" t="s">
        <v>136</v>
      </c>
      <c r="D636" s="179">
        <v>34469.0</v>
      </c>
      <c r="E636" s="86">
        <f t="shared" si="35"/>
        <v>32</v>
      </c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>
        <f t="shared" si="36"/>
        <v>0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90">
        <f t="shared" si="37"/>
        <v>358</v>
      </c>
      <c r="B637" s="90" t="s">
        <v>2933</v>
      </c>
      <c r="C637" s="90" t="s">
        <v>144</v>
      </c>
      <c r="D637" s="179">
        <v>34539.0</v>
      </c>
      <c r="E637" s="86">
        <f t="shared" si="35"/>
        <v>31</v>
      </c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>
        <f t="shared" si="36"/>
        <v>0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90">
        <f t="shared" si="37"/>
        <v>359</v>
      </c>
      <c r="B638" s="90" t="s">
        <v>2120</v>
      </c>
      <c r="C638" s="90" t="s">
        <v>144</v>
      </c>
      <c r="D638" s="179">
        <v>27620.0</v>
      </c>
      <c r="E638" s="86">
        <f t="shared" si="35"/>
        <v>50</v>
      </c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>
        <f t="shared" si="36"/>
        <v>0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90">
        <f t="shared" si="37"/>
        <v>360</v>
      </c>
      <c r="B639" s="90" t="s">
        <v>2934</v>
      </c>
      <c r="C639" s="90" t="s">
        <v>136</v>
      </c>
      <c r="D639" s="179">
        <v>38046.0</v>
      </c>
      <c r="E639" s="86">
        <f t="shared" si="35"/>
        <v>22</v>
      </c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>
        <f t="shared" si="36"/>
        <v>0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90">
        <f t="shared" si="37"/>
        <v>361</v>
      </c>
      <c r="B640" s="90" t="s">
        <v>2484</v>
      </c>
      <c r="C640" s="90" t="s">
        <v>136</v>
      </c>
      <c r="D640" s="178">
        <v>33937.0</v>
      </c>
      <c r="E640" s="86">
        <f t="shared" si="35"/>
        <v>33</v>
      </c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>
        <f t="shared" si="36"/>
        <v>0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90">
        <f t="shared" si="37"/>
        <v>362</v>
      </c>
      <c r="B641" s="90" t="s">
        <v>2935</v>
      </c>
      <c r="C641" s="90" t="s">
        <v>144</v>
      </c>
      <c r="D641" s="179">
        <v>34456.0</v>
      </c>
      <c r="E641" s="86">
        <f t="shared" si="35"/>
        <v>32</v>
      </c>
      <c r="F641" s="86"/>
      <c r="G641" s="86"/>
      <c r="H641" s="90">
        <v>0.0</v>
      </c>
      <c r="I641" s="90">
        <v>0.0</v>
      </c>
      <c r="J641" s="90">
        <v>0.0</v>
      </c>
      <c r="K641" s="90">
        <v>0.0</v>
      </c>
      <c r="L641" s="90">
        <v>1.0</v>
      </c>
      <c r="M641" s="90">
        <v>1.0</v>
      </c>
      <c r="N641" s="90">
        <v>1.0</v>
      </c>
      <c r="O641" s="90">
        <v>1.0</v>
      </c>
      <c r="P641" s="90">
        <v>1.0</v>
      </c>
      <c r="Q641" s="90">
        <v>1.0</v>
      </c>
      <c r="R641" s="90">
        <v>1.0</v>
      </c>
      <c r="S641" s="90">
        <v>1.0</v>
      </c>
      <c r="T641" s="86">
        <f t="shared" si="36"/>
        <v>8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90">
        <f t="shared" si="37"/>
        <v>363</v>
      </c>
      <c r="B642" s="90" t="s">
        <v>2936</v>
      </c>
      <c r="C642" s="90" t="s">
        <v>136</v>
      </c>
      <c r="D642" s="178">
        <v>32810.0</v>
      </c>
      <c r="E642" s="86">
        <f t="shared" si="35"/>
        <v>36</v>
      </c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>
        <f t="shared" si="36"/>
        <v>0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90">
        <f t="shared" si="37"/>
        <v>364</v>
      </c>
      <c r="B643" s="90" t="s">
        <v>168</v>
      </c>
      <c r="C643" s="90" t="s">
        <v>144</v>
      </c>
      <c r="D643" s="179">
        <v>33130.0</v>
      </c>
      <c r="E643" s="86">
        <f t="shared" si="35"/>
        <v>35</v>
      </c>
      <c r="F643" s="86"/>
      <c r="G643" s="86"/>
      <c r="H643" s="90">
        <v>1.0</v>
      </c>
      <c r="I643" s="90">
        <v>1.0</v>
      </c>
      <c r="J643" s="90">
        <v>0.0</v>
      </c>
      <c r="K643" s="90">
        <v>1.0</v>
      </c>
      <c r="L643" s="90">
        <v>0.0</v>
      </c>
      <c r="M643" s="90">
        <v>0.0</v>
      </c>
      <c r="N643" s="90">
        <v>0.0</v>
      </c>
      <c r="O643" s="90">
        <v>0.0</v>
      </c>
      <c r="P643" s="90">
        <v>1.0</v>
      </c>
      <c r="Q643" s="90">
        <v>0.0</v>
      </c>
      <c r="R643" s="90">
        <v>1.0</v>
      </c>
      <c r="S643" s="90">
        <v>1.0</v>
      </c>
      <c r="T643" s="86">
        <f t="shared" si="36"/>
        <v>6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90">
        <f t="shared" si="37"/>
        <v>365</v>
      </c>
      <c r="B644" s="90" t="s">
        <v>2462</v>
      </c>
      <c r="C644" s="90" t="s">
        <v>136</v>
      </c>
      <c r="D644" s="179">
        <v>30628.0</v>
      </c>
      <c r="E644" s="86">
        <f t="shared" si="35"/>
        <v>42</v>
      </c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>
        <f t="shared" si="36"/>
        <v>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90">
        <f t="shared" si="37"/>
        <v>366</v>
      </c>
      <c r="B645" s="90" t="s">
        <v>2461</v>
      </c>
      <c r="C645" s="90" t="s">
        <v>144</v>
      </c>
      <c r="D645" s="179">
        <v>34878.0</v>
      </c>
      <c r="E645" s="86">
        <f t="shared" si="35"/>
        <v>30</v>
      </c>
      <c r="F645" s="86"/>
      <c r="G645" s="86"/>
      <c r="H645" s="90">
        <v>0.0</v>
      </c>
      <c r="I645" s="90">
        <v>1.0</v>
      </c>
      <c r="J645" s="90">
        <v>1.0</v>
      </c>
      <c r="K645" s="90">
        <v>1.0</v>
      </c>
      <c r="L645" s="90">
        <v>1.0</v>
      </c>
      <c r="M645" s="90">
        <v>0.0</v>
      </c>
      <c r="N645" s="90">
        <v>1.0</v>
      </c>
      <c r="O645" s="90">
        <v>0.0</v>
      </c>
      <c r="P645" s="90">
        <v>1.0</v>
      </c>
      <c r="Q645" s="90">
        <v>1.0</v>
      </c>
      <c r="R645" s="90">
        <v>0.0</v>
      </c>
      <c r="S645" s="90">
        <v>1.0</v>
      </c>
      <c r="T645" s="86">
        <f t="shared" si="36"/>
        <v>8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90">
        <f t="shared" si="37"/>
        <v>367</v>
      </c>
      <c r="B646" s="90" t="s">
        <v>2937</v>
      </c>
      <c r="C646" s="90" t="s">
        <v>136</v>
      </c>
      <c r="D646" s="179">
        <v>29313.0</v>
      </c>
      <c r="E646" s="86">
        <f t="shared" si="35"/>
        <v>46</v>
      </c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>
        <f t="shared" si="36"/>
        <v>0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90">
        <f t="shared" si="37"/>
        <v>368</v>
      </c>
      <c r="B647" s="90" t="s">
        <v>2455</v>
      </c>
      <c r="C647" s="90" t="s">
        <v>144</v>
      </c>
      <c r="D647" s="179">
        <v>31812.0</v>
      </c>
      <c r="E647" s="86">
        <f t="shared" si="35"/>
        <v>39</v>
      </c>
      <c r="F647" s="86"/>
      <c r="G647" s="86"/>
      <c r="H647" s="90">
        <v>1.0</v>
      </c>
      <c r="I647" s="90">
        <v>1.0</v>
      </c>
      <c r="J647" s="90">
        <v>1.0</v>
      </c>
      <c r="K647" s="90">
        <v>1.0</v>
      </c>
      <c r="L647" s="90">
        <v>1.0</v>
      </c>
      <c r="M647" s="90">
        <v>1.0</v>
      </c>
      <c r="N647" s="90">
        <v>1.0</v>
      </c>
      <c r="O647" s="90">
        <v>1.0</v>
      </c>
      <c r="P647" s="90">
        <v>1.0</v>
      </c>
      <c r="Q647" s="90">
        <v>1.0</v>
      </c>
      <c r="R647" s="90">
        <v>1.0</v>
      </c>
      <c r="S647" s="90">
        <v>1.0</v>
      </c>
      <c r="T647" s="86">
        <f t="shared" si="36"/>
        <v>12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90">
        <f t="shared" si="37"/>
        <v>369</v>
      </c>
      <c r="B648" s="90" t="s">
        <v>2552</v>
      </c>
      <c r="C648" s="90" t="s">
        <v>136</v>
      </c>
      <c r="D648" s="179">
        <v>28530.0</v>
      </c>
      <c r="E648" s="86">
        <f t="shared" si="35"/>
        <v>48</v>
      </c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>
        <f t="shared" si="36"/>
        <v>0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90">
        <f t="shared" si="37"/>
        <v>370</v>
      </c>
      <c r="B649" s="90" t="s">
        <v>2551</v>
      </c>
      <c r="C649" s="90" t="s">
        <v>144</v>
      </c>
      <c r="D649" s="179">
        <v>31088.0</v>
      </c>
      <c r="E649" s="86">
        <f t="shared" si="35"/>
        <v>41</v>
      </c>
      <c r="F649" s="86"/>
      <c r="G649" s="86"/>
      <c r="H649" s="90">
        <v>0.0</v>
      </c>
      <c r="I649" s="90">
        <v>1.0</v>
      </c>
      <c r="J649" s="90">
        <v>1.0</v>
      </c>
      <c r="K649" s="90">
        <v>1.0</v>
      </c>
      <c r="L649" s="90">
        <v>1.0</v>
      </c>
      <c r="M649" s="90">
        <v>1.0</v>
      </c>
      <c r="N649" s="90">
        <v>1.0</v>
      </c>
      <c r="O649" s="90">
        <v>1.0</v>
      </c>
      <c r="P649" s="90">
        <v>1.0</v>
      </c>
      <c r="Q649" s="90">
        <v>1.0</v>
      </c>
      <c r="R649" s="90">
        <v>1.0</v>
      </c>
      <c r="S649" s="90">
        <v>1.0</v>
      </c>
      <c r="T649" s="86">
        <f t="shared" si="36"/>
        <v>11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90">
        <f t="shared" si="37"/>
        <v>371</v>
      </c>
      <c r="B650" s="90" t="s">
        <v>2453</v>
      </c>
      <c r="C650" s="90" t="s">
        <v>136</v>
      </c>
      <c r="D650" s="179">
        <v>32714.0</v>
      </c>
      <c r="E650" s="86">
        <f t="shared" si="35"/>
        <v>36</v>
      </c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>
        <f t="shared" si="36"/>
        <v>0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>
      <c r="A651" s="90">
        <f t="shared" si="37"/>
        <v>372</v>
      </c>
      <c r="B651" s="90" t="s">
        <v>2588</v>
      </c>
      <c r="C651" s="90" t="s">
        <v>144</v>
      </c>
      <c r="D651" s="178">
        <v>33965.0</v>
      </c>
      <c r="E651" s="86">
        <f t="shared" si="35"/>
        <v>33</v>
      </c>
      <c r="F651" s="86"/>
      <c r="G651" s="86"/>
      <c r="H651" s="90">
        <v>0.0</v>
      </c>
      <c r="I651" s="90">
        <v>0.0</v>
      </c>
      <c r="J651" s="90">
        <v>1.0</v>
      </c>
      <c r="K651" s="90">
        <v>1.0</v>
      </c>
      <c r="L651" s="90">
        <v>1.0</v>
      </c>
      <c r="M651" s="90">
        <v>0.0</v>
      </c>
      <c r="N651" s="90">
        <v>0.0</v>
      </c>
      <c r="O651" s="90">
        <v>0.0</v>
      </c>
      <c r="P651" s="90">
        <v>0.0</v>
      </c>
      <c r="Q651" s="90">
        <v>1.0</v>
      </c>
      <c r="R651" s="90">
        <v>1.0</v>
      </c>
      <c r="S651" s="90">
        <v>1.0</v>
      </c>
      <c r="T651" s="86">
        <f t="shared" si="36"/>
        <v>6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>
      <c r="A652" s="90">
        <f t="shared" si="37"/>
        <v>373</v>
      </c>
      <c r="B652" s="90" t="s">
        <v>2938</v>
      </c>
      <c r="C652" s="90" t="s">
        <v>144</v>
      </c>
      <c r="D652" s="179">
        <v>25104.0</v>
      </c>
      <c r="E652" s="86">
        <f t="shared" si="35"/>
        <v>57</v>
      </c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>
        <f t="shared" si="36"/>
        <v>0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>
      <c r="A653" s="90">
        <f t="shared" si="37"/>
        <v>374</v>
      </c>
      <c r="B653" s="90" t="s">
        <v>2939</v>
      </c>
      <c r="C653" s="90" t="s">
        <v>144</v>
      </c>
      <c r="D653" s="178">
        <v>36840.0</v>
      </c>
      <c r="E653" s="86">
        <f t="shared" si="35"/>
        <v>25</v>
      </c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>
        <f t="shared" si="36"/>
        <v>0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>
      <c r="A654" s="90">
        <f t="shared" si="37"/>
        <v>375</v>
      </c>
      <c r="B654" s="90" t="s">
        <v>2642</v>
      </c>
      <c r="C654" s="90" t="s">
        <v>136</v>
      </c>
      <c r="D654" s="178">
        <v>30296.0</v>
      </c>
      <c r="E654" s="86">
        <f t="shared" si="35"/>
        <v>43</v>
      </c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>
        <f t="shared" si="36"/>
        <v>0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>
      <c r="A655" s="90">
        <f t="shared" si="37"/>
        <v>376</v>
      </c>
      <c r="B655" s="90" t="s">
        <v>1363</v>
      </c>
      <c r="C655" s="90" t="s">
        <v>144</v>
      </c>
      <c r="D655" s="178">
        <v>30663.0</v>
      </c>
      <c r="E655" s="86">
        <f t="shared" si="35"/>
        <v>42</v>
      </c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>
        <f t="shared" si="36"/>
        <v>0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>
      <c r="A656" s="90">
        <f t="shared" si="37"/>
        <v>377</v>
      </c>
      <c r="B656" s="90" t="s">
        <v>2940</v>
      </c>
      <c r="C656" s="90" t="s">
        <v>136</v>
      </c>
      <c r="D656" s="179">
        <v>38456.0</v>
      </c>
      <c r="E656" s="86">
        <f t="shared" si="35"/>
        <v>21</v>
      </c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>
        <f t="shared" si="36"/>
        <v>0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>
      <c r="A657" s="90">
        <f t="shared" si="37"/>
        <v>378</v>
      </c>
      <c r="B657" s="90" t="s">
        <v>2686</v>
      </c>
      <c r="C657" s="90" t="s">
        <v>136</v>
      </c>
      <c r="D657" s="179">
        <v>27648.0</v>
      </c>
      <c r="E657" s="86">
        <f t="shared" si="35"/>
        <v>50</v>
      </c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>
        <f t="shared" si="36"/>
        <v>0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>
      <c r="A658" s="90">
        <f t="shared" si="37"/>
        <v>379</v>
      </c>
      <c r="B658" s="90" t="s">
        <v>2685</v>
      </c>
      <c r="C658" s="90" t="s">
        <v>144</v>
      </c>
      <c r="D658" s="179">
        <v>27905.0</v>
      </c>
      <c r="E658" s="86">
        <f t="shared" si="35"/>
        <v>50</v>
      </c>
      <c r="F658" s="86"/>
      <c r="G658" s="86"/>
      <c r="H658" s="90">
        <v>1.0</v>
      </c>
      <c r="I658" s="90">
        <v>1.0</v>
      </c>
      <c r="J658" s="90">
        <v>1.0</v>
      </c>
      <c r="K658" s="90">
        <v>1.0</v>
      </c>
      <c r="L658" s="90">
        <v>1.0</v>
      </c>
      <c r="M658" s="90">
        <v>1.0</v>
      </c>
      <c r="N658" s="90">
        <v>1.0</v>
      </c>
      <c r="O658" s="90">
        <v>1.0</v>
      </c>
      <c r="P658" s="90">
        <v>1.0</v>
      </c>
      <c r="Q658" s="90">
        <v>1.0</v>
      </c>
      <c r="R658" s="90">
        <v>1.0</v>
      </c>
      <c r="S658" s="90">
        <v>1.0</v>
      </c>
      <c r="T658" s="86">
        <f t="shared" si="36"/>
        <v>12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>
      <c r="A659" s="90">
        <f t="shared" si="37"/>
        <v>380</v>
      </c>
      <c r="B659" s="20" t="s">
        <v>2941</v>
      </c>
      <c r="C659" s="90" t="s">
        <v>136</v>
      </c>
      <c r="D659" s="179">
        <v>36621.0</v>
      </c>
      <c r="E659" s="86">
        <f t="shared" si="35"/>
        <v>26</v>
      </c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>
        <f t="shared" si="36"/>
        <v>0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>
      <c r="A660" s="90">
        <f t="shared" si="37"/>
        <v>381</v>
      </c>
      <c r="B660" s="20" t="s">
        <v>2717</v>
      </c>
      <c r="C660" s="90" t="s">
        <v>136</v>
      </c>
      <c r="D660" s="179">
        <v>25060.0</v>
      </c>
      <c r="E660" s="86">
        <f t="shared" si="35"/>
        <v>57</v>
      </c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>
        <f t="shared" si="36"/>
        <v>0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>
      <c r="A661" s="90">
        <f t="shared" si="37"/>
        <v>382</v>
      </c>
      <c r="B661" s="90" t="s">
        <v>2716</v>
      </c>
      <c r="C661" s="90" t="s">
        <v>144</v>
      </c>
      <c r="D661" s="179">
        <v>26420.0</v>
      </c>
      <c r="E661" s="86">
        <f t="shared" si="35"/>
        <v>54</v>
      </c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>
        <f t="shared" si="36"/>
        <v>0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>
      <c r="A662" s="90">
        <f t="shared" si="37"/>
        <v>383</v>
      </c>
      <c r="B662" s="90" t="s">
        <v>2942</v>
      </c>
      <c r="C662" s="90" t="s">
        <v>136</v>
      </c>
      <c r="D662" s="179">
        <v>35766.0</v>
      </c>
      <c r="E662" s="86">
        <f t="shared" si="35"/>
        <v>28</v>
      </c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>
        <f t="shared" si="36"/>
        <v>0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>
      <c r="A663" s="90">
        <f t="shared" si="37"/>
        <v>384</v>
      </c>
      <c r="B663" s="90" t="s">
        <v>2943</v>
      </c>
      <c r="C663" s="90" t="s">
        <v>136</v>
      </c>
      <c r="D663" s="178">
        <v>36514.0</v>
      </c>
      <c r="E663" s="86">
        <f t="shared" si="35"/>
        <v>26</v>
      </c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>
        <f t="shared" si="36"/>
        <v>0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>
      <c r="A664" s="90">
        <f t="shared" si="37"/>
        <v>385</v>
      </c>
      <c r="B664" s="90" t="s">
        <v>2537</v>
      </c>
      <c r="C664" s="90" t="s">
        <v>136</v>
      </c>
      <c r="D664" s="179">
        <v>32239.0</v>
      </c>
      <c r="E664" s="86">
        <f t="shared" si="35"/>
        <v>38</v>
      </c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>
        <f t="shared" si="36"/>
        <v>0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>
      <c r="A665" s="90">
        <f t="shared" si="37"/>
        <v>386</v>
      </c>
      <c r="B665" s="90" t="s">
        <v>2944</v>
      </c>
      <c r="C665" s="90" t="s">
        <v>136</v>
      </c>
      <c r="D665" s="179">
        <v>34467.0</v>
      </c>
      <c r="E665" s="86">
        <f t="shared" si="35"/>
        <v>32</v>
      </c>
      <c r="F665" s="88"/>
      <c r="G665" s="88"/>
      <c r="H665" s="90">
        <v>0.0</v>
      </c>
      <c r="I665" s="90">
        <v>0.0</v>
      </c>
      <c r="J665" s="90">
        <v>1.0</v>
      </c>
      <c r="K665" s="90">
        <v>1.0</v>
      </c>
      <c r="L665" s="90">
        <v>0.0</v>
      </c>
      <c r="M665" s="90">
        <v>1.0</v>
      </c>
      <c r="N665" s="90">
        <v>0.0</v>
      </c>
      <c r="O665" s="90">
        <v>0.0</v>
      </c>
      <c r="P665" s="90">
        <v>0.0</v>
      </c>
      <c r="Q665" s="90">
        <v>0.0</v>
      </c>
      <c r="R665" s="90">
        <v>0.0</v>
      </c>
      <c r="S665" s="90">
        <v>0.0</v>
      </c>
      <c r="T665" s="86">
        <f t="shared" si="36"/>
        <v>3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>
      <c r="A666" s="90">
        <f t="shared" si="37"/>
        <v>387</v>
      </c>
      <c r="B666" s="90" t="s">
        <v>2711</v>
      </c>
      <c r="C666" s="90" t="s">
        <v>136</v>
      </c>
      <c r="D666" s="179">
        <v>35289.0</v>
      </c>
      <c r="E666" s="86">
        <f t="shared" si="35"/>
        <v>29</v>
      </c>
      <c r="F666" s="86"/>
      <c r="G666" s="86"/>
      <c r="H666" s="90">
        <v>1.0</v>
      </c>
      <c r="I666" s="90">
        <v>1.0</v>
      </c>
      <c r="J666" s="90">
        <v>1.0</v>
      </c>
      <c r="K666" s="90">
        <v>1.0</v>
      </c>
      <c r="L666" s="90">
        <v>0.0</v>
      </c>
      <c r="M666" s="90">
        <v>0.0</v>
      </c>
      <c r="N666" s="90">
        <v>0.0</v>
      </c>
      <c r="O666" s="90">
        <v>0.0</v>
      </c>
      <c r="P666" s="90">
        <v>0.0</v>
      </c>
      <c r="Q666" s="90">
        <v>1.0</v>
      </c>
      <c r="R666" s="90">
        <v>1.0</v>
      </c>
      <c r="S666" s="90">
        <v>1.0</v>
      </c>
      <c r="T666" s="86">
        <f t="shared" si="36"/>
        <v>7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>
      <c r="A667" s="90">
        <f t="shared" si="37"/>
        <v>388</v>
      </c>
      <c r="B667" s="90" t="s">
        <v>2436</v>
      </c>
      <c r="C667" s="90" t="s">
        <v>144</v>
      </c>
      <c r="D667" s="179">
        <v>36349.0</v>
      </c>
      <c r="E667" s="86">
        <f t="shared" si="35"/>
        <v>26</v>
      </c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>
        <f t="shared" si="36"/>
        <v>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>
      <c r="A668" s="90">
        <f t="shared" si="37"/>
        <v>389</v>
      </c>
      <c r="B668" s="90"/>
      <c r="C668" s="90"/>
      <c r="D668" s="178"/>
      <c r="E668" s="86">
        <f t="shared" si="35"/>
        <v>126</v>
      </c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>
        <f t="shared" si="36"/>
        <v>0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>
      <c r="A669" s="90">
        <f t="shared" si="37"/>
        <v>390</v>
      </c>
      <c r="B669" s="88"/>
      <c r="C669" s="88"/>
      <c r="D669" s="88"/>
      <c r="E669" s="86">
        <f t="shared" si="35"/>
        <v>126</v>
      </c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6">
        <f t="shared" si="36"/>
        <v>0</v>
      </c>
    </row>
    <row r="670">
      <c r="A670" s="90">
        <f t="shared" si="37"/>
        <v>391</v>
      </c>
      <c r="B670" s="90" t="s">
        <v>2487</v>
      </c>
      <c r="C670" s="90" t="s">
        <v>136</v>
      </c>
      <c r="D670" s="179">
        <v>33392.0</v>
      </c>
      <c r="E670" s="86">
        <f t="shared" si="35"/>
        <v>35</v>
      </c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>
        <f t="shared" si="36"/>
        <v>0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>
      <c r="A671" s="90">
        <f t="shared" si="37"/>
        <v>392</v>
      </c>
      <c r="B671" s="90" t="s">
        <v>2486</v>
      </c>
      <c r="C671" s="90" t="s">
        <v>144</v>
      </c>
      <c r="D671" s="179">
        <v>33847.0</v>
      </c>
      <c r="E671" s="86">
        <f t="shared" si="35"/>
        <v>33</v>
      </c>
      <c r="F671" s="86"/>
      <c r="G671" s="86"/>
      <c r="H671" s="90">
        <v>0.0</v>
      </c>
      <c r="I671" s="90">
        <v>0.0</v>
      </c>
      <c r="J671" s="90">
        <v>0.0</v>
      </c>
      <c r="K671" s="90">
        <v>1.0</v>
      </c>
      <c r="L671" s="90">
        <v>0.0</v>
      </c>
      <c r="M671" s="90">
        <v>1.0</v>
      </c>
      <c r="N671" s="90">
        <v>1.0</v>
      </c>
      <c r="O671" s="90">
        <v>1.0</v>
      </c>
      <c r="P671" s="90">
        <v>1.0</v>
      </c>
      <c r="Q671" s="90">
        <v>1.0</v>
      </c>
      <c r="R671" s="90">
        <v>1.0</v>
      </c>
      <c r="S671" s="90">
        <v>1.0</v>
      </c>
      <c r="T671" s="86">
        <f t="shared" si="36"/>
        <v>8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>
      <c r="A672" s="90">
        <f t="shared" si="37"/>
        <v>393</v>
      </c>
      <c r="B672" s="90" t="s">
        <v>1699</v>
      </c>
      <c r="C672" s="20" t="s">
        <v>136</v>
      </c>
      <c r="D672" s="179">
        <v>33823.0</v>
      </c>
      <c r="E672" s="86">
        <f t="shared" si="35"/>
        <v>33</v>
      </c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>
        <f t="shared" si="36"/>
        <v>0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>
      <c r="A673" s="90">
        <f t="shared" si="37"/>
        <v>394</v>
      </c>
      <c r="B673" s="90" t="s">
        <v>2630</v>
      </c>
      <c r="C673" s="90" t="s">
        <v>144</v>
      </c>
      <c r="D673" s="179">
        <v>31582.0</v>
      </c>
      <c r="E673" s="86">
        <f t="shared" si="35"/>
        <v>39</v>
      </c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>
        <f t="shared" si="36"/>
        <v>0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>
      <c r="A674" s="90">
        <f t="shared" si="37"/>
        <v>395</v>
      </c>
      <c r="B674" s="90" t="s">
        <v>2172</v>
      </c>
      <c r="C674" s="90" t="s">
        <v>136</v>
      </c>
      <c r="D674" s="179">
        <v>28460.0</v>
      </c>
      <c r="E674" s="86">
        <f t="shared" si="35"/>
        <v>48</v>
      </c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>
        <f t="shared" si="36"/>
        <v>0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>
      <c r="A675" s="90">
        <f t="shared" si="37"/>
        <v>396</v>
      </c>
      <c r="B675" s="90" t="s">
        <v>2945</v>
      </c>
      <c r="C675" s="90" t="s">
        <v>144</v>
      </c>
      <c r="D675" s="179">
        <v>26519.0</v>
      </c>
      <c r="E675" s="86">
        <f t="shared" si="35"/>
        <v>53</v>
      </c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>
        <f t="shared" si="36"/>
        <v>0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>
      <c r="A676" s="90">
        <f t="shared" si="37"/>
        <v>397</v>
      </c>
      <c r="B676" s="90" t="s">
        <v>397</v>
      </c>
      <c r="C676" s="90" t="s">
        <v>136</v>
      </c>
      <c r="D676" s="178">
        <v>31393.0</v>
      </c>
      <c r="E676" s="86">
        <f t="shared" si="35"/>
        <v>40</v>
      </c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>
        <f t="shared" si="36"/>
        <v>0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>
      <c r="A677" s="90">
        <f t="shared" si="37"/>
        <v>398</v>
      </c>
      <c r="B677" s="90" t="s">
        <v>2946</v>
      </c>
      <c r="C677" s="90" t="s">
        <v>144</v>
      </c>
      <c r="D677" s="179">
        <v>29894.0</v>
      </c>
      <c r="E677" s="86">
        <f t="shared" si="35"/>
        <v>44</v>
      </c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>
        <f t="shared" si="36"/>
        <v>0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>
      <c r="A678" s="90">
        <f t="shared" si="37"/>
        <v>399</v>
      </c>
      <c r="B678" s="90" t="s">
        <v>2947</v>
      </c>
      <c r="C678" s="90" t="s">
        <v>144</v>
      </c>
      <c r="D678" s="179">
        <v>31185.0</v>
      </c>
      <c r="E678" s="86">
        <f t="shared" si="35"/>
        <v>41</v>
      </c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>
        <f t="shared" si="36"/>
        <v>0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>
      <c r="A679" s="90">
        <f t="shared" si="37"/>
        <v>400</v>
      </c>
      <c r="B679" s="90" t="s">
        <v>2948</v>
      </c>
      <c r="C679" s="90" t="s">
        <v>136</v>
      </c>
      <c r="D679" s="179">
        <v>29283.0</v>
      </c>
      <c r="E679" s="86">
        <f t="shared" si="35"/>
        <v>46</v>
      </c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>
        <f t="shared" si="36"/>
        <v>0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>
      <c r="A680" s="90">
        <f t="shared" si="37"/>
        <v>401</v>
      </c>
      <c r="B680" s="90" t="s">
        <v>2476</v>
      </c>
      <c r="C680" s="90" t="s">
        <v>144</v>
      </c>
      <c r="D680" s="179">
        <v>33994.0</v>
      </c>
      <c r="E680" s="86">
        <f t="shared" si="35"/>
        <v>33</v>
      </c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>
        <f t="shared" si="36"/>
        <v>0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>
      <c r="A681" s="90">
        <f t="shared" si="37"/>
        <v>402</v>
      </c>
      <c r="B681" s="90" t="s">
        <v>2949</v>
      </c>
      <c r="C681" s="90" t="s">
        <v>136</v>
      </c>
      <c r="D681" s="179">
        <v>35514.0</v>
      </c>
      <c r="E681" s="86">
        <f t="shared" si="35"/>
        <v>29</v>
      </c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>
        <f t="shared" si="36"/>
        <v>0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>
      <c r="A682" s="90">
        <f t="shared" si="37"/>
        <v>403</v>
      </c>
      <c r="B682" s="90" t="s">
        <v>1470</v>
      </c>
      <c r="C682" s="90" t="s">
        <v>144</v>
      </c>
      <c r="D682" s="179">
        <v>36578.0</v>
      </c>
      <c r="E682" s="86">
        <f t="shared" si="35"/>
        <v>26</v>
      </c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>
        <f t="shared" si="36"/>
        <v>0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>
      <c r="A683" s="90">
        <f t="shared" si="37"/>
        <v>404</v>
      </c>
      <c r="B683" s="90" t="s">
        <v>2950</v>
      </c>
      <c r="C683" s="90" t="s">
        <v>136</v>
      </c>
      <c r="D683" s="179">
        <v>24379.0</v>
      </c>
      <c r="E683" s="86">
        <f t="shared" si="35"/>
        <v>59</v>
      </c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>
        <f t="shared" si="36"/>
        <v>0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>
      <c r="A684" s="90">
        <f t="shared" si="37"/>
        <v>405</v>
      </c>
      <c r="B684" s="90" t="s">
        <v>2782</v>
      </c>
      <c r="C684" s="90" t="s">
        <v>144</v>
      </c>
      <c r="D684" s="179">
        <v>25906.0</v>
      </c>
      <c r="E684" s="86">
        <f t="shared" si="35"/>
        <v>55</v>
      </c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>
        <f t="shared" si="36"/>
        <v>0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>
      <c r="A685" s="90">
        <f t="shared" si="37"/>
        <v>406</v>
      </c>
      <c r="B685" s="90" t="s">
        <v>2951</v>
      </c>
      <c r="C685" s="90" t="s">
        <v>136</v>
      </c>
      <c r="D685" s="179">
        <v>35983.0</v>
      </c>
      <c r="E685" s="86">
        <f t="shared" si="35"/>
        <v>27</v>
      </c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>
        <f t="shared" si="36"/>
        <v>0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>
      <c r="A686" s="90">
        <f t="shared" si="37"/>
        <v>407</v>
      </c>
      <c r="B686" s="90" t="s">
        <v>2952</v>
      </c>
      <c r="C686" s="90" t="s">
        <v>144</v>
      </c>
      <c r="D686" s="178">
        <v>36826.0</v>
      </c>
      <c r="E686" s="86">
        <f t="shared" si="35"/>
        <v>25</v>
      </c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>
        <f t="shared" si="36"/>
        <v>0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>
      <c r="A687" s="90">
        <f t="shared" si="37"/>
        <v>408</v>
      </c>
      <c r="B687" s="90" t="s">
        <v>481</v>
      </c>
      <c r="C687" s="90" t="s">
        <v>136</v>
      </c>
      <c r="D687" s="178">
        <v>28454.0</v>
      </c>
      <c r="E687" s="86">
        <f t="shared" si="35"/>
        <v>48</v>
      </c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>
        <f t="shared" si="36"/>
        <v>0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>
      <c r="A688" s="90">
        <f t="shared" si="37"/>
        <v>409</v>
      </c>
      <c r="B688" s="90" t="s">
        <v>2953</v>
      </c>
      <c r="C688" s="90" t="s">
        <v>144</v>
      </c>
      <c r="D688" s="179">
        <v>28737.0</v>
      </c>
      <c r="E688" s="86">
        <f t="shared" si="35"/>
        <v>47</v>
      </c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>
        <f t="shared" si="36"/>
        <v>0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>
      <c r="A689" s="90">
        <f t="shared" si="37"/>
        <v>410</v>
      </c>
      <c r="B689" s="90" t="s">
        <v>729</v>
      </c>
      <c r="C689" s="90" t="s">
        <v>144</v>
      </c>
      <c r="D689" s="178">
        <v>26582.0</v>
      </c>
      <c r="E689" s="86">
        <f t="shared" si="35"/>
        <v>53</v>
      </c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>
        <f t="shared" si="36"/>
        <v>0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>
      <c r="A690" s="90">
        <f t="shared" si="37"/>
        <v>411</v>
      </c>
      <c r="B690" s="90" t="s">
        <v>2954</v>
      </c>
      <c r="C690" s="90" t="s">
        <v>136</v>
      </c>
      <c r="D690" s="179">
        <v>33016.0</v>
      </c>
      <c r="E690" s="86">
        <f t="shared" si="35"/>
        <v>36</v>
      </c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>
        <f t="shared" si="36"/>
        <v>0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>
      <c r="A691" s="90">
        <f t="shared" si="37"/>
        <v>412</v>
      </c>
      <c r="B691" s="90" t="s">
        <v>2955</v>
      </c>
      <c r="C691" s="90" t="s">
        <v>136</v>
      </c>
      <c r="D691" s="179">
        <v>36232.0</v>
      </c>
      <c r="E691" s="86">
        <f t="shared" si="35"/>
        <v>27</v>
      </c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>
        <f t="shared" si="36"/>
        <v>0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>
      <c r="A692" s="90">
        <f t="shared" si="37"/>
        <v>413</v>
      </c>
      <c r="B692" s="90" t="s">
        <v>2956</v>
      </c>
      <c r="C692" s="90" t="s">
        <v>136</v>
      </c>
      <c r="D692" s="179">
        <v>25116.0</v>
      </c>
      <c r="E692" s="86">
        <f t="shared" si="35"/>
        <v>57</v>
      </c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>
        <f t="shared" si="36"/>
        <v>0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>
      <c r="A693" s="90">
        <f t="shared" si="37"/>
        <v>414</v>
      </c>
      <c r="B693" s="90" t="s">
        <v>2592</v>
      </c>
      <c r="C693" s="90" t="s">
        <v>144</v>
      </c>
      <c r="D693" s="179">
        <v>27002.0</v>
      </c>
      <c r="E693" s="86">
        <f t="shared" si="35"/>
        <v>52</v>
      </c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>
        <f t="shared" si="36"/>
        <v>0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>
      <c r="A694" s="90">
        <f t="shared" si="37"/>
        <v>415</v>
      </c>
      <c r="B694" s="90" t="s">
        <v>2800</v>
      </c>
      <c r="C694" s="90" t="s">
        <v>136</v>
      </c>
      <c r="D694" s="179">
        <v>26688.0</v>
      </c>
      <c r="E694" s="86">
        <f t="shared" si="35"/>
        <v>53</v>
      </c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>
        <f t="shared" si="36"/>
        <v>0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>
      <c r="A695" s="90">
        <f t="shared" si="37"/>
        <v>416</v>
      </c>
      <c r="B695" s="90" t="s">
        <v>2799</v>
      </c>
      <c r="C695" s="90" t="s">
        <v>144</v>
      </c>
      <c r="D695" s="178">
        <v>28089.0</v>
      </c>
      <c r="E695" s="86">
        <f t="shared" si="35"/>
        <v>49</v>
      </c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>
        <f t="shared" si="36"/>
        <v>0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>
      <c r="A696" s="90">
        <f t="shared" si="37"/>
        <v>417</v>
      </c>
      <c r="B696" s="90" t="s">
        <v>2957</v>
      </c>
      <c r="C696" s="90" t="s">
        <v>136</v>
      </c>
      <c r="D696" s="178">
        <v>36885.0</v>
      </c>
      <c r="E696" s="86">
        <f t="shared" si="35"/>
        <v>25</v>
      </c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>
        <f t="shared" si="36"/>
        <v>0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>
      <c r="A697" s="90">
        <f t="shared" si="37"/>
        <v>418</v>
      </c>
      <c r="B697" s="90" t="s">
        <v>2182</v>
      </c>
      <c r="C697" s="90" t="s">
        <v>136</v>
      </c>
      <c r="D697" s="179">
        <v>29823.0</v>
      </c>
      <c r="E697" s="86">
        <f t="shared" si="35"/>
        <v>44</v>
      </c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>
        <f t="shared" si="36"/>
        <v>0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>
      <c r="A698" s="90">
        <f t="shared" si="37"/>
        <v>419</v>
      </c>
      <c r="B698" s="90" t="s">
        <v>2697</v>
      </c>
      <c r="C698" s="90" t="s">
        <v>144</v>
      </c>
      <c r="D698" s="179">
        <v>30075.0</v>
      </c>
      <c r="E698" s="86">
        <f t="shared" si="35"/>
        <v>44</v>
      </c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>
        <f t="shared" si="36"/>
        <v>0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>
      <c r="A699" s="90">
        <f t="shared" si="37"/>
        <v>420</v>
      </c>
      <c r="B699" s="90" t="s">
        <v>2958</v>
      </c>
      <c r="C699" s="90" t="s">
        <v>144</v>
      </c>
      <c r="D699" s="178">
        <v>27740.0</v>
      </c>
      <c r="E699" s="86">
        <f t="shared" si="35"/>
        <v>50</v>
      </c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>
        <f t="shared" si="36"/>
        <v>0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>
      <c r="A700" s="90">
        <f t="shared" si="37"/>
        <v>421</v>
      </c>
      <c r="B700" s="90" t="s">
        <v>2959</v>
      </c>
      <c r="C700" s="90" t="s">
        <v>136</v>
      </c>
      <c r="D700" s="179">
        <v>36228.0</v>
      </c>
      <c r="E700" s="86">
        <f t="shared" si="35"/>
        <v>27</v>
      </c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>
        <f t="shared" si="36"/>
        <v>0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>
      <c r="A701" s="90">
        <f t="shared" si="37"/>
        <v>422</v>
      </c>
      <c r="B701" s="90" t="s">
        <v>2960</v>
      </c>
      <c r="C701" s="90" t="s">
        <v>144</v>
      </c>
      <c r="D701" s="179">
        <v>38053.0</v>
      </c>
      <c r="E701" s="86">
        <f t="shared" si="35"/>
        <v>22</v>
      </c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>
        <f t="shared" si="36"/>
        <v>0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>
      <c r="A702" s="90">
        <f t="shared" si="37"/>
        <v>423</v>
      </c>
      <c r="B702" s="90" t="s">
        <v>2961</v>
      </c>
      <c r="C702" s="90" t="s">
        <v>144</v>
      </c>
      <c r="D702" s="179">
        <v>26276.0</v>
      </c>
      <c r="E702" s="86">
        <f t="shared" si="35"/>
        <v>54</v>
      </c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>
        <f t="shared" si="36"/>
        <v>0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>
      <c r="A703" s="90">
        <f t="shared" si="37"/>
        <v>424</v>
      </c>
      <c r="B703" s="90" t="s">
        <v>2962</v>
      </c>
      <c r="C703" s="90" t="s">
        <v>144</v>
      </c>
      <c r="D703" s="179">
        <v>36951.0</v>
      </c>
      <c r="E703" s="86">
        <f t="shared" si="35"/>
        <v>25</v>
      </c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>
        <f t="shared" si="36"/>
        <v>0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>
      <c r="A704" s="90">
        <f t="shared" si="37"/>
        <v>425</v>
      </c>
      <c r="B704" s="90" t="s">
        <v>2963</v>
      </c>
      <c r="C704" s="90" t="s">
        <v>144</v>
      </c>
      <c r="D704" s="179">
        <v>38833.0</v>
      </c>
      <c r="E704" s="86">
        <f t="shared" si="35"/>
        <v>20</v>
      </c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>
        <f t="shared" si="36"/>
        <v>0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>
      <c r="A705" s="90">
        <f t="shared" si="37"/>
        <v>426</v>
      </c>
      <c r="B705" s="90" t="s">
        <v>2700</v>
      </c>
      <c r="C705" s="90" t="s">
        <v>136</v>
      </c>
      <c r="D705" s="179">
        <v>28236.0</v>
      </c>
      <c r="E705" s="86">
        <f t="shared" si="35"/>
        <v>49</v>
      </c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>
        <f t="shared" si="36"/>
        <v>0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>
      <c r="A706" s="90">
        <f t="shared" si="37"/>
        <v>427</v>
      </c>
      <c r="B706" s="90" t="s">
        <v>2699</v>
      </c>
      <c r="C706" s="90" t="s">
        <v>144</v>
      </c>
      <c r="D706" s="179">
        <v>29992.0</v>
      </c>
      <c r="E706" s="86">
        <f t="shared" si="35"/>
        <v>44</v>
      </c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>
        <f t="shared" si="36"/>
        <v>0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>
      <c r="A707" s="90">
        <f t="shared" si="37"/>
        <v>428</v>
      </c>
      <c r="B707" s="90" t="s">
        <v>2964</v>
      </c>
      <c r="C707" s="90" t="s">
        <v>136</v>
      </c>
      <c r="D707" s="179">
        <v>38160.0</v>
      </c>
      <c r="E707" s="86">
        <f t="shared" si="35"/>
        <v>21</v>
      </c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>
        <f t="shared" si="36"/>
        <v>0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>
      <c r="A708" s="90">
        <f t="shared" si="37"/>
        <v>429</v>
      </c>
      <c r="B708" s="90" t="s">
        <v>2651</v>
      </c>
      <c r="C708" s="90" t="s">
        <v>136</v>
      </c>
      <c r="D708" s="179">
        <v>29664.0</v>
      </c>
      <c r="E708" s="86">
        <f t="shared" si="35"/>
        <v>45</v>
      </c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>
        <f t="shared" si="36"/>
        <v>0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>
      <c r="A709" s="90">
        <f t="shared" si="37"/>
        <v>430</v>
      </c>
      <c r="B709" s="90" t="s">
        <v>2760</v>
      </c>
      <c r="C709" s="90" t="s">
        <v>144</v>
      </c>
      <c r="D709" s="179">
        <v>30082.0</v>
      </c>
      <c r="E709" s="86">
        <f t="shared" si="35"/>
        <v>44</v>
      </c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>
        <f t="shared" si="36"/>
        <v>0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>
      <c r="A710" s="90">
        <f t="shared" si="37"/>
        <v>431</v>
      </c>
      <c r="B710" s="90" t="s">
        <v>2965</v>
      </c>
      <c r="C710" s="90" t="s">
        <v>144</v>
      </c>
      <c r="D710" s="179">
        <v>26343.0</v>
      </c>
      <c r="E710" s="86">
        <f t="shared" si="35"/>
        <v>54</v>
      </c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>
        <f t="shared" si="36"/>
        <v>0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>
      <c r="A711" s="90">
        <f t="shared" si="37"/>
        <v>432</v>
      </c>
      <c r="B711" s="90" t="s">
        <v>2966</v>
      </c>
      <c r="C711" s="90" t="s">
        <v>136</v>
      </c>
      <c r="D711" s="179">
        <v>38735.0</v>
      </c>
      <c r="E711" s="86">
        <f t="shared" si="35"/>
        <v>20</v>
      </c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>
        <f t="shared" si="36"/>
        <v>0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>
      <c r="A712" s="90">
        <f t="shared" si="37"/>
        <v>433</v>
      </c>
      <c r="B712" s="90" t="s">
        <v>826</v>
      </c>
      <c r="C712" s="90" t="s">
        <v>136</v>
      </c>
      <c r="D712" s="179">
        <v>26424.0</v>
      </c>
      <c r="E712" s="86">
        <f t="shared" si="35"/>
        <v>54</v>
      </c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>
        <f t="shared" si="36"/>
        <v>0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>
      <c r="A713" s="90">
        <f t="shared" si="37"/>
        <v>434</v>
      </c>
      <c r="B713" s="90" t="s">
        <v>2706</v>
      </c>
      <c r="C713" s="90" t="s">
        <v>144</v>
      </c>
      <c r="D713" s="179">
        <v>27820.0</v>
      </c>
      <c r="E713" s="86">
        <f t="shared" si="35"/>
        <v>50</v>
      </c>
      <c r="F713" s="86"/>
      <c r="G713" s="86"/>
      <c r="H713" s="90">
        <v>1.0</v>
      </c>
      <c r="I713" s="90">
        <v>1.0</v>
      </c>
      <c r="J713" s="90">
        <v>1.0</v>
      </c>
      <c r="K713" s="90">
        <v>1.0</v>
      </c>
      <c r="L713" s="90">
        <v>1.0</v>
      </c>
      <c r="M713" s="90">
        <v>1.0</v>
      </c>
      <c r="N713" s="90">
        <v>1.0</v>
      </c>
      <c r="O713" s="90">
        <v>1.0</v>
      </c>
      <c r="P713" s="90">
        <v>1.0</v>
      </c>
      <c r="Q713" s="90">
        <v>1.0</v>
      </c>
      <c r="R713" s="90">
        <v>1.0</v>
      </c>
      <c r="S713" s="90">
        <v>1.0</v>
      </c>
      <c r="T713" s="86">
        <f t="shared" si="36"/>
        <v>12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>
      <c r="A714" s="90">
        <f t="shared" si="37"/>
        <v>435</v>
      </c>
      <c r="B714" s="90" t="s">
        <v>2967</v>
      </c>
      <c r="C714" s="90" t="s">
        <v>144</v>
      </c>
      <c r="D714" s="179">
        <v>37275.0</v>
      </c>
      <c r="E714" s="86">
        <f t="shared" si="35"/>
        <v>24</v>
      </c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>
        <f t="shared" si="36"/>
        <v>0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>
      <c r="A715" s="90">
        <f t="shared" si="37"/>
        <v>436</v>
      </c>
      <c r="B715" s="90" t="s">
        <v>2968</v>
      </c>
      <c r="C715" s="90" t="s">
        <v>144</v>
      </c>
      <c r="D715" s="179">
        <v>37864.0</v>
      </c>
      <c r="E715" s="86">
        <f t="shared" si="35"/>
        <v>22</v>
      </c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>
        <f t="shared" si="36"/>
        <v>0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>
      <c r="A716" s="90">
        <f t="shared" si="37"/>
        <v>437</v>
      </c>
      <c r="B716" s="90" t="s">
        <v>2666</v>
      </c>
      <c r="C716" s="90" t="s">
        <v>136</v>
      </c>
      <c r="D716" s="179">
        <v>29652.0</v>
      </c>
      <c r="E716" s="86">
        <f t="shared" si="35"/>
        <v>45</v>
      </c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>
        <f t="shared" si="36"/>
        <v>0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>
      <c r="A717" s="90">
        <f t="shared" si="37"/>
        <v>438</v>
      </c>
      <c r="B717" s="90" t="s">
        <v>2665</v>
      </c>
      <c r="C717" s="90" t="s">
        <v>144</v>
      </c>
      <c r="D717" s="179">
        <v>31356.0</v>
      </c>
      <c r="E717" s="86">
        <f t="shared" si="35"/>
        <v>40</v>
      </c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>
        <f t="shared" si="36"/>
        <v>0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>
      <c r="A718" s="90">
        <f t="shared" si="37"/>
        <v>439</v>
      </c>
      <c r="B718" s="90" t="s">
        <v>2969</v>
      </c>
      <c r="C718" s="90" t="s">
        <v>144</v>
      </c>
      <c r="D718" s="179">
        <v>37513.0</v>
      </c>
      <c r="E718" s="86">
        <f t="shared" si="35"/>
        <v>23</v>
      </c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>
        <f t="shared" si="36"/>
        <v>0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>
      <c r="A719" s="90">
        <f t="shared" si="37"/>
        <v>440</v>
      </c>
      <c r="B719" s="90" t="s">
        <v>2481</v>
      </c>
      <c r="C719" s="90" t="s">
        <v>136</v>
      </c>
      <c r="D719" s="178">
        <v>33896.0</v>
      </c>
      <c r="E719" s="86">
        <f t="shared" si="35"/>
        <v>33</v>
      </c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>
        <f t="shared" si="36"/>
        <v>0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>
      <c r="A720" s="90">
        <f t="shared" si="37"/>
        <v>441</v>
      </c>
      <c r="B720" s="90" t="s">
        <v>2970</v>
      </c>
      <c r="C720" s="90" t="s">
        <v>144</v>
      </c>
      <c r="D720" s="179">
        <v>34088.0</v>
      </c>
      <c r="E720" s="86">
        <f t="shared" si="35"/>
        <v>33</v>
      </c>
      <c r="F720" s="86"/>
      <c r="G720" s="86"/>
      <c r="H720" s="90">
        <v>0.0</v>
      </c>
      <c r="I720" s="90">
        <v>0.0</v>
      </c>
      <c r="J720" s="90">
        <v>1.0</v>
      </c>
      <c r="K720" s="90">
        <v>1.0</v>
      </c>
      <c r="L720" s="90">
        <v>1.0</v>
      </c>
      <c r="M720" s="90">
        <v>1.0</v>
      </c>
      <c r="N720" s="90">
        <v>0.0</v>
      </c>
      <c r="O720" s="90">
        <v>1.0</v>
      </c>
      <c r="P720" s="90">
        <v>1.0</v>
      </c>
      <c r="Q720" s="90">
        <v>1.0</v>
      </c>
      <c r="R720" s="90">
        <v>1.0</v>
      </c>
      <c r="S720" s="90">
        <v>0.0</v>
      </c>
      <c r="T720" s="86">
        <f t="shared" si="36"/>
        <v>8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>
      <c r="A721" s="90">
        <f t="shared" si="37"/>
        <v>442</v>
      </c>
      <c r="B721" s="90" t="s">
        <v>2971</v>
      </c>
      <c r="C721" s="90" t="s">
        <v>144</v>
      </c>
      <c r="D721" s="179">
        <v>24294.0</v>
      </c>
      <c r="E721" s="86">
        <f t="shared" si="35"/>
        <v>59</v>
      </c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>
        <f t="shared" si="36"/>
        <v>0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>
      <c r="A722" s="90">
        <f t="shared" si="37"/>
        <v>443</v>
      </c>
      <c r="B722" s="90" t="s">
        <v>2972</v>
      </c>
      <c r="C722" s="90" t="s">
        <v>136</v>
      </c>
      <c r="D722" s="179">
        <v>26421.0</v>
      </c>
      <c r="E722" s="86">
        <f t="shared" si="35"/>
        <v>54</v>
      </c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>
        <f t="shared" si="36"/>
        <v>0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>
      <c r="A723" s="90">
        <f t="shared" si="37"/>
        <v>444</v>
      </c>
      <c r="B723" s="90" t="s">
        <v>1046</v>
      </c>
      <c r="C723" s="90" t="s">
        <v>144</v>
      </c>
      <c r="D723" s="179">
        <v>27219.0</v>
      </c>
      <c r="E723" s="86">
        <f t="shared" si="35"/>
        <v>51</v>
      </c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>
        <f t="shared" si="36"/>
        <v>0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>
      <c r="A724" s="90">
        <f t="shared" si="37"/>
        <v>445</v>
      </c>
      <c r="B724" s="90" t="s">
        <v>2973</v>
      </c>
      <c r="C724" s="90" t="s">
        <v>144</v>
      </c>
      <c r="D724" s="179">
        <v>35690.0</v>
      </c>
      <c r="E724" s="86">
        <f t="shared" si="35"/>
        <v>28</v>
      </c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>
        <f t="shared" si="36"/>
        <v>0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>
      <c r="A725" s="90">
        <f t="shared" si="37"/>
        <v>446</v>
      </c>
      <c r="B725" s="90" t="s">
        <v>2974</v>
      </c>
      <c r="C725" s="90" t="s">
        <v>144</v>
      </c>
      <c r="D725" s="179">
        <v>38225.0</v>
      </c>
      <c r="E725" s="86">
        <f t="shared" si="35"/>
        <v>21</v>
      </c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>
        <f t="shared" si="36"/>
        <v>0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>
      <c r="A726" s="90">
        <f t="shared" si="37"/>
        <v>447</v>
      </c>
      <c r="B726" s="90" t="s">
        <v>2765</v>
      </c>
      <c r="C726" s="90" t="s">
        <v>136</v>
      </c>
      <c r="D726" s="179">
        <v>31086.0</v>
      </c>
      <c r="E726" s="86">
        <f t="shared" si="35"/>
        <v>41</v>
      </c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>
        <f t="shared" si="36"/>
        <v>0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>
      <c r="A727" s="90">
        <f t="shared" si="37"/>
        <v>448</v>
      </c>
      <c r="B727" s="90" t="s">
        <v>2764</v>
      </c>
      <c r="C727" s="90" t="s">
        <v>144</v>
      </c>
      <c r="D727" s="179">
        <v>32266.0</v>
      </c>
      <c r="E727" s="86">
        <f t="shared" si="35"/>
        <v>38</v>
      </c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>
        <f t="shared" si="36"/>
        <v>0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>
      <c r="A728" s="90">
        <f t="shared" si="37"/>
        <v>449</v>
      </c>
      <c r="B728" s="90" t="s">
        <v>2559</v>
      </c>
      <c r="C728" s="90" t="s">
        <v>136</v>
      </c>
      <c r="D728" s="86"/>
      <c r="E728" s="86">
        <f t="shared" si="35"/>
        <v>126</v>
      </c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>
        <f t="shared" si="36"/>
        <v>0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>
      <c r="A729" s="90">
        <f t="shared" si="37"/>
        <v>450</v>
      </c>
      <c r="B729" s="90" t="s">
        <v>2558</v>
      </c>
      <c r="C729" s="90" t="s">
        <v>144</v>
      </c>
      <c r="D729" s="86"/>
      <c r="E729" s="86">
        <f t="shared" si="35"/>
        <v>126</v>
      </c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>
        <f t="shared" si="36"/>
        <v>0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>
      <c r="A730" s="90">
        <f t="shared" si="37"/>
        <v>451</v>
      </c>
      <c r="B730" s="90" t="s">
        <v>509</v>
      </c>
      <c r="C730" s="90" t="s">
        <v>136</v>
      </c>
      <c r="D730" s="179">
        <v>25143.0</v>
      </c>
      <c r="E730" s="86">
        <f t="shared" si="35"/>
        <v>57</v>
      </c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>
        <f t="shared" si="36"/>
        <v>0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>
      <c r="A731" s="90">
        <f t="shared" si="37"/>
        <v>452</v>
      </c>
      <c r="B731" s="90" t="s">
        <v>2975</v>
      </c>
      <c r="C731" s="90" t="s">
        <v>144</v>
      </c>
      <c r="D731" s="178">
        <v>26277.0</v>
      </c>
      <c r="E731" s="86">
        <f t="shared" si="35"/>
        <v>54</v>
      </c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>
        <f t="shared" si="36"/>
        <v>0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>
      <c r="A732" s="90">
        <f t="shared" si="37"/>
        <v>453</v>
      </c>
      <c r="B732" s="90" t="s">
        <v>2976</v>
      </c>
      <c r="C732" s="90" t="s">
        <v>136</v>
      </c>
      <c r="D732" s="179">
        <v>33879.0</v>
      </c>
      <c r="E732" s="86">
        <f t="shared" si="35"/>
        <v>33</v>
      </c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>
        <f t="shared" si="36"/>
        <v>0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>
      <c r="A733" s="90">
        <f t="shared" si="37"/>
        <v>454</v>
      </c>
      <c r="B733" s="90" t="s">
        <v>2977</v>
      </c>
      <c r="C733" s="90" t="s">
        <v>144</v>
      </c>
      <c r="D733" s="179">
        <v>33857.0</v>
      </c>
      <c r="E733" s="86">
        <f t="shared" si="35"/>
        <v>33</v>
      </c>
      <c r="F733" s="86"/>
      <c r="G733" s="86"/>
      <c r="H733" s="90">
        <v>0.0</v>
      </c>
      <c r="I733" s="90">
        <v>0.0</v>
      </c>
      <c r="J733" s="90">
        <v>0.0</v>
      </c>
      <c r="K733" s="90">
        <v>0.0</v>
      </c>
      <c r="L733" s="90">
        <v>0.0</v>
      </c>
      <c r="M733" s="90">
        <v>0.0</v>
      </c>
      <c r="N733" s="90">
        <v>0.0</v>
      </c>
      <c r="O733" s="90">
        <v>0.0</v>
      </c>
      <c r="P733" s="90">
        <v>0.0</v>
      </c>
      <c r="Q733" s="90">
        <v>0.0</v>
      </c>
      <c r="R733" s="90">
        <v>1.0</v>
      </c>
      <c r="S733" s="90">
        <v>0.0</v>
      </c>
      <c r="T733" s="86">
        <f t="shared" si="36"/>
        <v>1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>
      <c r="A734" s="90">
        <f t="shared" si="37"/>
        <v>455</v>
      </c>
      <c r="B734" s="90" t="s">
        <v>2978</v>
      </c>
      <c r="C734" s="90" t="s">
        <v>144</v>
      </c>
      <c r="D734" s="178">
        <v>25125.0</v>
      </c>
      <c r="E734" s="86">
        <f t="shared" si="35"/>
        <v>57</v>
      </c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>
        <f t="shared" si="36"/>
        <v>0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>
      <c r="A735" s="90">
        <f t="shared" si="37"/>
        <v>456</v>
      </c>
      <c r="B735" s="90" t="s">
        <v>2979</v>
      </c>
      <c r="C735" s="90" t="s">
        <v>136</v>
      </c>
      <c r="D735" s="179">
        <v>33672.0</v>
      </c>
      <c r="E735" s="86">
        <f t="shared" si="35"/>
        <v>34</v>
      </c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>
        <f t="shared" si="36"/>
        <v>0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>
      <c r="A736" s="90">
        <f t="shared" si="37"/>
        <v>457</v>
      </c>
      <c r="B736" s="90" t="s">
        <v>2980</v>
      </c>
      <c r="C736" s="90" t="s">
        <v>136</v>
      </c>
      <c r="D736" s="179">
        <v>36698.0</v>
      </c>
      <c r="E736" s="86">
        <f t="shared" si="35"/>
        <v>25</v>
      </c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>
        <f t="shared" si="36"/>
        <v>0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>
      <c r="A737" s="90">
        <f t="shared" si="37"/>
        <v>458</v>
      </c>
      <c r="B737" s="90" t="s">
        <v>2683</v>
      </c>
      <c r="C737" s="90" t="s">
        <v>136</v>
      </c>
      <c r="D737" s="179">
        <v>30874.0</v>
      </c>
      <c r="E737" s="86">
        <f t="shared" si="35"/>
        <v>41</v>
      </c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>
        <f t="shared" si="36"/>
        <v>0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>
      <c r="A738" s="90">
        <f t="shared" si="37"/>
        <v>459</v>
      </c>
      <c r="B738" s="90" t="s">
        <v>2682</v>
      </c>
      <c r="C738" s="90" t="s">
        <v>144</v>
      </c>
      <c r="D738" s="179">
        <v>33142.0</v>
      </c>
      <c r="E738" s="86">
        <f t="shared" si="35"/>
        <v>35</v>
      </c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>
        <f t="shared" si="36"/>
        <v>0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>
      <c r="A739" s="90">
        <f t="shared" si="37"/>
        <v>460</v>
      </c>
      <c r="B739" s="90" t="s">
        <v>2981</v>
      </c>
      <c r="C739" s="90" t="s">
        <v>136</v>
      </c>
      <c r="D739" s="178">
        <v>25196.0</v>
      </c>
      <c r="E739" s="86">
        <f t="shared" si="35"/>
        <v>57</v>
      </c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>
        <f t="shared" si="36"/>
        <v>0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>
      <c r="A740" s="90">
        <f t="shared" si="37"/>
        <v>461</v>
      </c>
      <c r="B740" s="90" t="s">
        <v>2116</v>
      </c>
      <c r="C740" s="90" t="s">
        <v>144</v>
      </c>
      <c r="D740" s="178">
        <v>26216.0</v>
      </c>
      <c r="E740" s="86">
        <f t="shared" si="35"/>
        <v>54</v>
      </c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>
        <f t="shared" si="36"/>
        <v>0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>
      <c r="A741" s="90">
        <f t="shared" si="37"/>
        <v>462</v>
      </c>
      <c r="B741" s="90" t="s">
        <v>2982</v>
      </c>
      <c r="C741" s="90" t="s">
        <v>144</v>
      </c>
      <c r="D741" s="179">
        <v>38374.0</v>
      </c>
      <c r="E741" s="86">
        <f t="shared" si="35"/>
        <v>21</v>
      </c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>
        <f t="shared" si="36"/>
        <v>0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>
      <c r="A742" s="90">
        <f t="shared" si="37"/>
        <v>463</v>
      </c>
      <c r="B742" s="90" t="s">
        <v>2983</v>
      </c>
      <c r="C742" s="90" t="s">
        <v>144</v>
      </c>
      <c r="D742" s="179">
        <v>38830.0</v>
      </c>
      <c r="E742" s="86">
        <f t="shared" si="35"/>
        <v>20</v>
      </c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>
        <f t="shared" si="36"/>
        <v>0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>
      <c r="A743" s="90">
        <f t="shared" si="37"/>
        <v>464</v>
      </c>
      <c r="B743" s="90" t="s">
        <v>2119</v>
      </c>
      <c r="C743" s="90" t="s">
        <v>136</v>
      </c>
      <c r="D743" s="179">
        <v>26344.0</v>
      </c>
      <c r="E743" s="86">
        <f t="shared" si="35"/>
        <v>54</v>
      </c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>
        <f t="shared" si="36"/>
        <v>0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>
      <c r="A744" s="90">
        <f t="shared" si="37"/>
        <v>465</v>
      </c>
      <c r="B744" s="90" t="s">
        <v>2638</v>
      </c>
      <c r="C744" s="90" t="s">
        <v>144</v>
      </c>
      <c r="D744" s="179">
        <v>27854.0</v>
      </c>
      <c r="E744" s="86">
        <f t="shared" si="35"/>
        <v>50</v>
      </c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>
        <f t="shared" si="36"/>
        <v>0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>
      <c r="A745" s="90">
        <f t="shared" si="37"/>
        <v>466</v>
      </c>
      <c r="B745" s="90" t="s">
        <v>2984</v>
      </c>
      <c r="C745" s="90" t="s">
        <v>136</v>
      </c>
      <c r="D745" s="178">
        <v>36452.0</v>
      </c>
      <c r="E745" s="86">
        <f t="shared" si="35"/>
        <v>26</v>
      </c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>
        <f t="shared" si="36"/>
        <v>0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>
      <c r="A746" s="90">
        <f t="shared" si="37"/>
        <v>467</v>
      </c>
      <c r="B746" s="90" t="s">
        <v>2645</v>
      </c>
      <c r="C746" s="90" t="s">
        <v>136</v>
      </c>
      <c r="D746" s="179">
        <v>28635.0</v>
      </c>
      <c r="E746" s="86">
        <f t="shared" si="35"/>
        <v>48</v>
      </c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>
        <f t="shared" si="36"/>
        <v>0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>
      <c r="A747" s="90">
        <f t="shared" si="37"/>
        <v>468</v>
      </c>
      <c r="B747" s="90" t="s">
        <v>2644</v>
      </c>
      <c r="C747" s="90" t="s">
        <v>144</v>
      </c>
      <c r="D747" s="179">
        <v>29691.0</v>
      </c>
      <c r="E747" s="86">
        <f t="shared" si="35"/>
        <v>45</v>
      </c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>
        <f t="shared" si="36"/>
        <v>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>
      <c r="A748" s="90">
        <f t="shared" si="37"/>
        <v>469</v>
      </c>
      <c r="B748" s="90" t="s">
        <v>2985</v>
      </c>
      <c r="C748" s="90" t="s">
        <v>144</v>
      </c>
      <c r="D748" s="179">
        <v>37672.0</v>
      </c>
      <c r="E748" s="86">
        <f t="shared" si="35"/>
        <v>23</v>
      </c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>
        <f t="shared" si="36"/>
        <v>0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>
      <c r="A749" s="90">
        <f t="shared" si="37"/>
        <v>470</v>
      </c>
      <c r="B749" s="90" t="s">
        <v>2596</v>
      </c>
      <c r="C749" s="90" t="s">
        <v>136</v>
      </c>
      <c r="D749" s="179">
        <v>31180.0</v>
      </c>
      <c r="E749" s="86">
        <f t="shared" si="35"/>
        <v>41</v>
      </c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>
        <f t="shared" si="36"/>
        <v>0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>
      <c r="A750" s="90">
        <f t="shared" si="37"/>
        <v>471</v>
      </c>
      <c r="B750" s="90" t="s">
        <v>2595</v>
      </c>
      <c r="C750" s="90" t="s">
        <v>144</v>
      </c>
      <c r="D750" s="179">
        <v>31152.0</v>
      </c>
      <c r="E750" s="86">
        <f t="shared" si="35"/>
        <v>41</v>
      </c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>
        <f t="shared" si="36"/>
        <v>0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>
      <c r="A751" s="90">
        <f t="shared" si="37"/>
        <v>472</v>
      </c>
      <c r="B751" s="90" t="s">
        <v>2562</v>
      </c>
      <c r="C751" s="90" t="s">
        <v>136</v>
      </c>
      <c r="D751" s="179">
        <v>33782.0</v>
      </c>
      <c r="E751" s="86">
        <f t="shared" si="35"/>
        <v>33</v>
      </c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>
        <f t="shared" si="36"/>
        <v>0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>
      <c r="A752" s="90">
        <f t="shared" si="37"/>
        <v>473</v>
      </c>
      <c r="B752" s="90" t="s">
        <v>2561</v>
      </c>
      <c r="C752" s="90" t="s">
        <v>144</v>
      </c>
      <c r="D752" s="179">
        <v>34089.0</v>
      </c>
      <c r="E752" s="86">
        <f t="shared" si="35"/>
        <v>33</v>
      </c>
      <c r="F752" s="86"/>
      <c r="G752" s="86"/>
      <c r="H752" s="90">
        <v>0.0</v>
      </c>
      <c r="I752" s="90">
        <v>1.0</v>
      </c>
      <c r="J752" s="90">
        <v>0.0</v>
      </c>
      <c r="K752" s="90">
        <v>0.0</v>
      </c>
      <c r="L752" s="90">
        <v>0.0</v>
      </c>
      <c r="M752" s="90">
        <v>0.0</v>
      </c>
      <c r="N752" s="90">
        <v>0.0</v>
      </c>
      <c r="O752" s="90">
        <v>0.0</v>
      </c>
      <c r="P752" s="90">
        <v>0.0</v>
      </c>
      <c r="Q752" s="90">
        <v>0.0</v>
      </c>
      <c r="R752" s="90">
        <v>0.0</v>
      </c>
      <c r="S752" s="90">
        <v>0.0</v>
      </c>
      <c r="T752" s="86">
        <f t="shared" si="36"/>
        <v>1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>
      <c r="A753" s="90">
        <f t="shared" si="37"/>
        <v>474</v>
      </c>
      <c r="B753" s="90" t="s">
        <v>2688</v>
      </c>
      <c r="C753" s="90" t="s">
        <v>144</v>
      </c>
      <c r="D753" s="179">
        <v>27494.0</v>
      </c>
      <c r="E753" s="86">
        <f t="shared" si="35"/>
        <v>51</v>
      </c>
      <c r="F753" s="86"/>
      <c r="G753" s="86"/>
      <c r="H753" s="90">
        <v>1.0</v>
      </c>
      <c r="I753" s="90">
        <v>1.0</v>
      </c>
      <c r="J753" s="90">
        <v>0.0</v>
      </c>
      <c r="K753" s="90">
        <v>1.0</v>
      </c>
      <c r="L753" s="90">
        <v>0.0</v>
      </c>
      <c r="M753" s="90">
        <v>0.0</v>
      </c>
      <c r="N753" s="90">
        <v>1.0</v>
      </c>
      <c r="O753" s="90">
        <v>1.0</v>
      </c>
      <c r="P753" s="90">
        <v>1.0</v>
      </c>
      <c r="Q753" s="90">
        <v>1.0</v>
      </c>
      <c r="R753" s="90">
        <v>0.0</v>
      </c>
      <c r="S753" s="90">
        <v>0.0</v>
      </c>
      <c r="T753" s="86">
        <f t="shared" si="36"/>
        <v>7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>
      <c r="A754" s="90">
        <f t="shared" si="37"/>
        <v>475</v>
      </c>
      <c r="B754" s="90" t="s">
        <v>2986</v>
      </c>
      <c r="C754" s="90" t="s">
        <v>144</v>
      </c>
      <c r="D754" s="179">
        <v>38779.0</v>
      </c>
      <c r="E754" s="86">
        <f t="shared" si="35"/>
        <v>20</v>
      </c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>
        <f t="shared" si="36"/>
        <v>0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>
      <c r="A755" s="90">
        <f t="shared" si="37"/>
        <v>476</v>
      </c>
      <c r="B755" s="90" t="s">
        <v>2814</v>
      </c>
      <c r="C755" s="90" t="s">
        <v>136</v>
      </c>
      <c r="D755" s="179">
        <v>26121.0</v>
      </c>
      <c r="E755" s="86">
        <f t="shared" si="35"/>
        <v>54</v>
      </c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>
        <f t="shared" si="36"/>
        <v>0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>
      <c r="A756" s="90">
        <f t="shared" si="37"/>
        <v>477</v>
      </c>
      <c r="B756" s="90" t="s">
        <v>2987</v>
      </c>
      <c r="C756" s="90" t="s">
        <v>144</v>
      </c>
      <c r="D756" s="179">
        <v>28492.0</v>
      </c>
      <c r="E756" s="86">
        <f t="shared" si="35"/>
        <v>48</v>
      </c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>
        <f t="shared" si="36"/>
        <v>0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>
      <c r="A757" s="90">
        <f t="shared" si="37"/>
        <v>478</v>
      </c>
      <c r="B757" s="90" t="s">
        <v>2988</v>
      </c>
      <c r="C757" s="90" t="s">
        <v>136</v>
      </c>
      <c r="D757" s="179">
        <v>36225.0</v>
      </c>
      <c r="E757" s="86">
        <f t="shared" si="35"/>
        <v>27</v>
      </c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>
        <f t="shared" si="36"/>
        <v>0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>
      <c r="A758" s="90">
        <f t="shared" si="37"/>
        <v>479</v>
      </c>
      <c r="B758" s="90" t="s">
        <v>2989</v>
      </c>
      <c r="C758" s="90" t="s">
        <v>144</v>
      </c>
      <c r="D758" s="179">
        <v>38009.0</v>
      </c>
      <c r="E758" s="86">
        <f t="shared" si="35"/>
        <v>22</v>
      </c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>
        <f t="shared" si="36"/>
        <v>0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>
      <c r="A759" s="90">
        <f t="shared" si="37"/>
        <v>480</v>
      </c>
      <c r="B759" s="90" t="s">
        <v>2694</v>
      </c>
      <c r="C759" s="90" t="s">
        <v>136</v>
      </c>
      <c r="D759" s="179">
        <v>32629.0</v>
      </c>
      <c r="E759" s="86">
        <f t="shared" si="35"/>
        <v>37</v>
      </c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>
        <f t="shared" si="36"/>
        <v>0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>
      <c r="A760" s="90">
        <f t="shared" si="37"/>
        <v>481</v>
      </c>
      <c r="B760" s="20" t="s">
        <v>2489</v>
      </c>
      <c r="C760" s="20" t="s">
        <v>144</v>
      </c>
      <c r="D760" s="374">
        <v>33876.0</v>
      </c>
      <c r="E760" s="86">
        <f t="shared" si="35"/>
        <v>33</v>
      </c>
      <c r="F760" s="375"/>
      <c r="G760" s="375"/>
      <c r="H760" s="376">
        <v>0.0</v>
      </c>
      <c r="I760" s="376">
        <v>0.0</v>
      </c>
      <c r="J760" s="376">
        <v>0.0</v>
      </c>
      <c r="K760" s="376">
        <v>0.0</v>
      </c>
      <c r="L760" s="376">
        <v>1.0</v>
      </c>
      <c r="M760" s="376">
        <v>0.0</v>
      </c>
      <c r="N760" s="376">
        <v>1.0</v>
      </c>
      <c r="O760" s="376">
        <v>1.0</v>
      </c>
      <c r="P760" s="376">
        <v>1.0</v>
      </c>
      <c r="Q760" s="376">
        <v>1.0</v>
      </c>
      <c r="R760" s="376">
        <v>1.0</v>
      </c>
      <c r="S760" s="90">
        <v>0.0</v>
      </c>
      <c r="T760" s="86">
        <f t="shared" si="36"/>
        <v>6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>
      <c r="A761" s="90">
        <f t="shared" si="37"/>
        <v>482</v>
      </c>
      <c r="B761" s="20" t="s">
        <v>2592</v>
      </c>
      <c r="C761" s="20" t="s">
        <v>144</v>
      </c>
      <c r="D761" s="181">
        <v>24231.0</v>
      </c>
      <c r="E761" s="86">
        <f t="shared" si="35"/>
        <v>60</v>
      </c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6">
        <f t="shared" si="36"/>
        <v>0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>
      <c r="A762" s="90">
        <f t="shared" si="37"/>
        <v>483</v>
      </c>
      <c r="B762" s="20" t="s">
        <v>2515</v>
      </c>
      <c r="C762" s="20" t="s">
        <v>136</v>
      </c>
      <c r="D762" s="181">
        <v>30142.0</v>
      </c>
      <c r="E762" s="86">
        <f t="shared" si="35"/>
        <v>43</v>
      </c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6">
        <f t="shared" si="36"/>
        <v>0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>
      <c r="A763" s="90">
        <f t="shared" si="37"/>
        <v>484</v>
      </c>
      <c r="B763" s="20" t="s">
        <v>2514</v>
      </c>
      <c r="C763" s="20" t="s">
        <v>144</v>
      </c>
      <c r="D763" s="181">
        <v>33032.0</v>
      </c>
      <c r="E763" s="86">
        <f t="shared" si="35"/>
        <v>36</v>
      </c>
      <c r="F763" s="88"/>
      <c r="G763" s="88"/>
      <c r="H763" s="20">
        <v>1.0</v>
      </c>
      <c r="I763" s="20">
        <v>1.0</v>
      </c>
      <c r="J763" s="20">
        <v>1.0</v>
      </c>
      <c r="K763" s="20">
        <v>1.0</v>
      </c>
      <c r="L763" s="20">
        <v>1.0</v>
      </c>
      <c r="M763" s="20">
        <v>1.0</v>
      </c>
      <c r="N763" s="20">
        <v>1.0</v>
      </c>
      <c r="O763" s="20">
        <v>1.0</v>
      </c>
      <c r="P763" s="20">
        <v>1.0</v>
      </c>
      <c r="Q763" s="20">
        <v>1.0</v>
      </c>
      <c r="R763" s="20">
        <v>1.0</v>
      </c>
      <c r="S763" s="20">
        <v>1.0</v>
      </c>
      <c r="T763" s="86">
        <f t="shared" si="36"/>
        <v>12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>
      <c r="A764" s="90">
        <f t="shared" si="37"/>
        <v>485</v>
      </c>
      <c r="B764" s="20" t="s">
        <v>2990</v>
      </c>
      <c r="C764" s="20" t="s">
        <v>136</v>
      </c>
      <c r="D764" s="180">
        <v>26645.0</v>
      </c>
      <c r="E764" s="86">
        <f t="shared" si="35"/>
        <v>53</v>
      </c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6">
        <f t="shared" si="36"/>
        <v>0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>
      <c r="A765" s="90">
        <f t="shared" si="37"/>
        <v>486</v>
      </c>
      <c r="B765" s="20" t="s">
        <v>2991</v>
      </c>
      <c r="C765" s="20" t="s">
        <v>144</v>
      </c>
      <c r="D765" s="181">
        <v>24605.0</v>
      </c>
      <c r="E765" s="86">
        <f t="shared" si="35"/>
        <v>59</v>
      </c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6">
        <f t="shared" si="36"/>
        <v>0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>
      <c r="A766" s="90">
        <f t="shared" si="37"/>
        <v>487</v>
      </c>
      <c r="B766" s="20" t="s">
        <v>2992</v>
      </c>
      <c r="C766" s="20" t="s">
        <v>136</v>
      </c>
      <c r="D766" s="181">
        <v>36107.0</v>
      </c>
      <c r="E766" s="86">
        <f t="shared" si="35"/>
        <v>27</v>
      </c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6">
        <f t="shared" si="36"/>
        <v>0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>
      <c r="A767" s="90">
        <f t="shared" si="37"/>
        <v>488</v>
      </c>
      <c r="B767" s="20" t="s">
        <v>2993</v>
      </c>
      <c r="C767" s="88"/>
      <c r="D767" s="181"/>
      <c r="E767" s="86">
        <f t="shared" si="35"/>
        <v>126</v>
      </c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6">
        <f t="shared" si="36"/>
        <v>0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>
      <c r="A768" s="90">
        <f t="shared" si="37"/>
        <v>489</v>
      </c>
      <c r="B768" s="20" t="s">
        <v>2994</v>
      </c>
      <c r="C768" s="20" t="s">
        <v>219</v>
      </c>
      <c r="D768" s="181">
        <v>27125.0</v>
      </c>
      <c r="E768" s="86">
        <f t="shared" si="35"/>
        <v>52</v>
      </c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6">
        <f t="shared" si="36"/>
        <v>0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>
      <c r="A769" s="90">
        <f t="shared" si="37"/>
        <v>490</v>
      </c>
      <c r="B769" s="20" t="s">
        <v>2995</v>
      </c>
      <c r="C769" s="20" t="s">
        <v>146</v>
      </c>
      <c r="D769" s="181">
        <v>35886.0</v>
      </c>
      <c r="E769" s="86">
        <f t="shared" si="35"/>
        <v>28</v>
      </c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6">
        <f t="shared" si="36"/>
        <v>0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>
      <c r="A770" s="90">
        <f t="shared" si="37"/>
        <v>491</v>
      </c>
      <c r="B770" s="20" t="s">
        <v>2674</v>
      </c>
      <c r="C770" s="20" t="s">
        <v>146</v>
      </c>
      <c r="D770" s="181">
        <v>30135.0</v>
      </c>
      <c r="E770" s="86">
        <f t="shared" si="35"/>
        <v>43</v>
      </c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6">
        <f t="shared" si="36"/>
        <v>0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>
      <c r="A771" s="90">
        <f t="shared" si="37"/>
        <v>492</v>
      </c>
      <c r="B771" s="20" t="s">
        <v>2673</v>
      </c>
      <c r="C771" s="20" t="s">
        <v>219</v>
      </c>
      <c r="D771" s="181">
        <v>31648.0</v>
      </c>
      <c r="E771" s="86">
        <f t="shared" si="35"/>
        <v>39</v>
      </c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6">
        <f t="shared" si="36"/>
        <v>0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>
      <c r="A772" s="90">
        <f t="shared" si="37"/>
        <v>493</v>
      </c>
      <c r="B772" s="90" t="s">
        <v>2996</v>
      </c>
      <c r="C772" s="90" t="s">
        <v>219</v>
      </c>
      <c r="D772" s="178">
        <v>38675.0</v>
      </c>
      <c r="E772" s="86">
        <f t="shared" si="35"/>
        <v>20</v>
      </c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>
        <f t="shared" si="36"/>
        <v>0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>
      <c r="A773" s="90">
        <f t="shared" si="37"/>
        <v>494</v>
      </c>
      <c r="B773" s="90" t="s">
        <v>2806</v>
      </c>
      <c r="C773" s="90" t="s">
        <v>136</v>
      </c>
      <c r="D773" s="178">
        <v>28083.0</v>
      </c>
      <c r="E773" s="86">
        <f t="shared" si="35"/>
        <v>49</v>
      </c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>
        <f t="shared" si="36"/>
        <v>0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>
      <c r="A774" s="90">
        <f t="shared" si="37"/>
        <v>495</v>
      </c>
      <c r="B774" s="90" t="s">
        <v>2997</v>
      </c>
      <c r="C774" s="90" t="s">
        <v>144</v>
      </c>
      <c r="D774" s="179">
        <v>30035.0</v>
      </c>
      <c r="E774" s="86">
        <f t="shared" si="35"/>
        <v>44</v>
      </c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>
        <f t="shared" si="36"/>
        <v>0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>
      <c r="A775" s="90">
        <f t="shared" si="37"/>
        <v>496</v>
      </c>
      <c r="B775" s="90" t="s">
        <v>2768</v>
      </c>
      <c r="C775" s="90" t="s">
        <v>136</v>
      </c>
      <c r="D775" s="178">
        <v>25556.0</v>
      </c>
      <c r="E775" s="86">
        <f t="shared" si="35"/>
        <v>56</v>
      </c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>
        <f t="shared" si="36"/>
        <v>0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>
      <c r="A776" s="90">
        <f t="shared" si="37"/>
        <v>497</v>
      </c>
      <c r="B776" s="90" t="s">
        <v>2767</v>
      </c>
      <c r="C776" s="90" t="s">
        <v>144</v>
      </c>
      <c r="D776" s="179">
        <v>29351.0</v>
      </c>
      <c r="E776" s="86">
        <f t="shared" si="35"/>
        <v>46</v>
      </c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>
        <f t="shared" si="36"/>
        <v>0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>
      <c r="A777" s="90">
        <f t="shared" si="37"/>
        <v>498</v>
      </c>
      <c r="B777" s="90" t="s">
        <v>2998</v>
      </c>
      <c r="C777" s="90" t="s">
        <v>136</v>
      </c>
      <c r="D777" s="178">
        <v>36459.0</v>
      </c>
      <c r="E777" s="86">
        <f t="shared" si="35"/>
        <v>26</v>
      </c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>
        <f t="shared" si="36"/>
        <v>0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>
      <c r="A778" s="90">
        <f t="shared" si="37"/>
        <v>499</v>
      </c>
      <c r="B778" s="90" t="s">
        <v>2733</v>
      </c>
      <c r="C778" s="90" t="s">
        <v>136</v>
      </c>
      <c r="D778" s="179">
        <v>28703.0</v>
      </c>
      <c r="E778" s="86">
        <f t="shared" si="35"/>
        <v>47</v>
      </c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>
        <f t="shared" si="36"/>
        <v>0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>
      <c r="A779" s="90">
        <f t="shared" si="37"/>
        <v>500</v>
      </c>
      <c r="B779" s="90" t="s">
        <v>2732</v>
      </c>
      <c r="C779" s="90" t="s">
        <v>144</v>
      </c>
      <c r="D779" s="179">
        <v>28494.0</v>
      </c>
      <c r="E779" s="86">
        <f t="shared" si="35"/>
        <v>48</v>
      </c>
      <c r="F779" s="86"/>
      <c r="G779" s="86"/>
      <c r="H779" s="90">
        <v>0.0</v>
      </c>
      <c r="I779" s="90">
        <v>0.0</v>
      </c>
      <c r="J779" s="90">
        <v>0.0</v>
      </c>
      <c r="K779" s="90">
        <v>0.0</v>
      </c>
      <c r="L779" s="90">
        <v>0.0</v>
      </c>
      <c r="M779" s="90">
        <v>0.0</v>
      </c>
      <c r="N779" s="90">
        <v>0.0</v>
      </c>
      <c r="O779" s="90">
        <v>0.0</v>
      </c>
      <c r="P779" s="90">
        <v>0.0</v>
      </c>
      <c r="Q779" s="90">
        <v>1.0</v>
      </c>
      <c r="R779" s="90">
        <v>0.0</v>
      </c>
      <c r="S779" s="90">
        <v>0.0</v>
      </c>
      <c r="T779" s="86">
        <f t="shared" si="36"/>
        <v>1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>
      <c r="A780" s="90">
        <f t="shared" si="37"/>
        <v>501</v>
      </c>
      <c r="B780" s="90" t="s">
        <v>786</v>
      </c>
      <c r="C780" s="90" t="s">
        <v>136</v>
      </c>
      <c r="D780" s="179">
        <v>27581.0</v>
      </c>
      <c r="E780" s="86">
        <f t="shared" si="35"/>
        <v>50</v>
      </c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>
        <f t="shared" si="36"/>
        <v>0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>
      <c r="A781" s="90">
        <f t="shared" si="37"/>
        <v>502</v>
      </c>
      <c r="B781" s="90" t="s">
        <v>2603</v>
      </c>
      <c r="C781" s="90" t="s">
        <v>144</v>
      </c>
      <c r="D781" s="179">
        <v>30088.0</v>
      </c>
      <c r="E781" s="86">
        <f t="shared" si="35"/>
        <v>44</v>
      </c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>
        <f t="shared" si="36"/>
        <v>0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>
      <c r="A782" s="90">
        <f t="shared" si="37"/>
        <v>503</v>
      </c>
      <c r="B782" s="90" t="s">
        <v>2999</v>
      </c>
      <c r="C782" s="90" t="s">
        <v>136</v>
      </c>
      <c r="D782" s="179">
        <v>37768.0</v>
      </c>
      <c r="E782" s="86">
        <f t="shared" si="35"/>
        <v>23</v>
      </c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>
        <f t="shared" si="36"/>
        <v>0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>
      <c r="A783" s="90">
        <f t="shared" si="37"/>
        <v>504</v>
      </c>
      <c r="B783" s="90" t="s">
        <v>477</v>
      </c>
      <c r="C783" s="90" t="s">
        <v>136</v>
      </c>
      <c r="D783" s="178">
        <v>25552.0</v>
      </c>
      <c r="E783" s="86">
        <f t="shared" si="35"/>
        <v>56</v>
      </c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>
        <f t="shared" si="36"/>
        <v>0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>
      <c r="A784" s="90">
        <f t="shared" si="37"/>
        <v>505</v>
      </c>
      <c r="B784" s="90" t="s">
        <v>2745</v>
      </c>
      <c r="C784" s="90" t="s">
        <v>144</v>
      </c>
      <c r="D784" s="179">
        <v>27854.0</v>
      </c>
      <c r="E784" s="86">
        <f t="shared" si="35"/>
        <v>50</v>
      </c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>
        <f t="shared" si="36"/>
        <v>0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>
      <c r="A785" s="90">
        <f t="shared" si="37"/>
        <v>506</v>
      </c>
      <c r="B785" s="90" t="s">
        <v>3000</v>
      </c>
      <c r="C785" s="90" t="s">
        <v>144</v>
      </c>
      <c r="D785" s="179">
        <v>25432.0</v>
      </c>
      <c r="E785" s="86">
        <f t="shared" si="35"/>
        <v>56</v>
      </c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>
        <f t="shared" si="36"/>
        <v>0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>
      <c r="A786" s="90">
        <f t="shared" si="37"/>
        <v>507</v>
      </c>
      <c r="B786" s="90" t="s">
        <v>687</v>
      </c>
      <c r="C786" s="90" t="s">
        <v>136</v>
      </c>
      <c r="D786" s="179">
        <v>29074.0</v>
      </c>
      <c r="E786" s="86">
        <f t="shared" si="35"/>
        <v>46</v>
      </c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>
        <f t="shared" si="36"/>
        <v>0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>
      <c r="A787" s="90">
        <f t="shared" si="37"/>
        <v>508</v>
      </c>
      <c r="B787" s="90" t="s">
        <v>2619</v>
      </c>
      <c r="C787" s="90" t="s">
        <v>144</v>
      </c>
      <c r="D787" s="179">
        <v>30817.0</v>
      </c>
      <c r="E787" s="86">
        <f t="shared" si="35"/>
        <v>42</v>
      </c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>
        <f t="shared" si="36"/>
        <v>0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>
      <c r="A788" s="90">
        <f t="shared" si="37"/>
        <v>509</v>
      </c>
      <c r="B788" s="90" t="s">
        <v>3001</v>
      </c>
      <c r="C788" s="90" t="s">
        <v>144</v>
      </c>
      <c r="D788" s="179">
        <v>38248.0</v>
      </c>
      <c r="E788" s="86">
        <f t="shared" si="35"/>
        <v>21</v>
      </c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>
        <f t="shared" si="36"/>
        <v>0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>
      <c r="A789" s="90">
        <f t="shared" si="37"/>
        <v>510</v>
      </c>
      <c r="B789" s="90" t="s">
        <v>2737</v>
      </c>
      <c r="C789" s="90" t="s">
        <v>136</v>
      </c>
      <c r="D789" s="179">
        <v>25058.0</v>
      </c>
      <c r="E789" s="86">
        <f t="shared" si="35"/>
        <v>57</v>
      </c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>
        <f t="shared" si="36"/>
        <v>0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>
      <c r="A790" s="90">
        <f t="shared" si="37"/>
        <v>511</v>
      </c>
      <c r="B790" s="90" t="s">
        <v>2736</v>
      </c>
      <c r="C790" s="90" t="s">
        <v>144</v>
      </c>
      <c r="D790" s="179">
        <v>26481.0</v>
      </c>
      <c r="E790" s="86">
        <f t="shared" si="35"/>
        <v>53</v>
      </c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>
        <f t="shared" si="36"/>
        <v>0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>
      <c r="A791" s="90">
        <f t="shared" si="37"/>
        <v>512</v>
      </c>
      <c r="B791" s="90" t="s">
        <v>3002</v>
      </c>
      <c r="C791" s="90" t="s">
        <v>136</v>
      </c>
      <c r="D791" s="179">
        <v>27148.0</v>
      </c>
      <c r="E791" s="86">
        <f t="shared" si="35"/>
        <v>52</v>
      </c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>
        <f t="shared" si="36"/>
        <v>0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>
      <c r="A792" s="90">
        <f t="shared" si="37"/>
        <v>513</v>
      </c>
      <c r="B792" s="90" t="s">
        <v>705</v>
      </c>
      <c r="C792" s="90" t="s">
        <v>144</v>
      </c>
      <c r="D792" s="179">
        <v>27573.0</v>
      </c>
      <c r="E792" s="86">
        <f t="shared" si="35"/>
        <v>50</v>
      </c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>
        <f t="shared" si="36"/>
        <v>0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>
      <c r="A793" s="90">
        <f t="shared" si="37"/>
        <v>514</v>
      </c>
      <c r="B793" s="90" t="s">
        <v>3003</v>
      </c>
      <c r="C793" s="90" t="s">
        <v>136</v>
      </c>
      <c r="D793" s="179">
        <v>27573.0</v>
      </c>
      <c r="E793" s="86">
        <f t="shared" si="35"/>
        <v>50</v>
      </c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>
        <f t="shared" si="36"/>
        <v>0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>
      <c r="A794" s="90">
        <f t="shared" si="37"/>
        <v>515</v>
      </c>
      <c r="B794" s="90" t="s">
        <v>2132</v>
      </c>
      <c r="C794" s="90" t="s">
        <v>136</v>
      </c>
      <c r="D794" s="179">
        <v>30988.0</v>
      </c>
      <c r="E794" s="86">
        <f t="shared" si="35"/>
        <v>41</v>
      </c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>
        <f t="shared" si="36"/>
        <v>0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>
      <c r="A795" s="90">
        <f t="shared" si="37"/>
        <v>516</v>
      </c>
      <c r="B795" s="90" t="s">
        <v>3004</v>
      </c>
      <c r="C795" s="90" t="s">
        <v>136</v>
      </c>
      <c r="D795" s="179">
        <v>26130.0</v>
      </c>
      <c r="E795" s="86">
        <f t="shared" si="35"/>
        <v>54</v>
      </c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>
        <f t="shared" si="36"/>
        <v>0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>
      <c r="A796" s="90">
        <f t="shared" si="37"/>
        <v>517</v>
      </c>
      <c r="B796" s="90" t="s">
        <v>1193</v>
      </c>
      <c r="C796" s="90" t="s">
        <v>136</v>
      </c>
      <c r="D796" s="179">
        <v>28738.0</v>
      </c>
      <c r="E796" s="86">
        <f t="shared" si="35"/>
        <v>47</v>
      </c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>
        <f t="shared" si="36"/>
        <v>0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>
      <c r="A797" s="90">
        <f t="shared" si="37"/>
        <v>518</v>
      </c>
      <c r="B797" s="90" t="s">
        <v>2594</v>
      </c>
      <c r="C797" s="90" t="s">
        <v>144</v>
      </c>
      <c r="D797" s="179">
        <v>29596.0</v>
      </c>
      <c r="E797" s="86">
        <f t="shared" si="35"/>
        <v>45</v>
      </c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>
        <f t="shared" si="36"/>
        <v>0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>
      <c r="A798" s="90">
        <f t="shared" si="37"/>
        <v>519</v>
      </c>
      <c r="B798" s="20" t="s">
        <v>3005</v>
      </c>
      <c r="C798" s="88"/>
      <c r="D798" s="181">
        <v>38032.0</v>
      </c>
      <c r="E798" s="86">
        <f t="shared" si="35"/>
        <v>22</v>
      </c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6">
        <f t="shared" si="36"/>
        <v>0</v>
      </c>
    </row>
    <row r="799">
      <c r="A799" s="90">
        <f t="shared" si="37"/>
        <v>520</v>
      </c>
      <c r="B799" s="20" t="s">
        <v>2549</v>
      </c>
      <c r="C799" s="88"/>
      <c r="D799" s="181">
        <v>28930.0</v>
      </c>
      <c r="E799" s="86">
        <f t="shared" si="35"/>
        <v>47</v>
      </c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6">
        <f t="shared" si="36"/>
        <v>0</v>
      </c>
    </row>
    <row r="800">
      <c r="A800" s="90">
        <f t="shared" si="37"/>
        <v>521</v>
      </c>
      <c r="B800" s="20" t="s">
        <v>2548</v>
      </c>
      <c r="C800" s="88"/>
      <c r="D800" s="181">
        <v>31223.0</v>
      </c>
      <c r="E800" s="86">
        <f t="shared" si="35"/>
        <v>40</v>
      </c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6">
        <f t="shared" si="36"/>
        <v>0</v>
      </c>
    </row>
    <row r="801">
      <c r="A801" s="90">
        <f t="shared" si="37"/>
        <v>522</v>
      </c>
      <c r="B801" s="20" t="s">
        <v>2606</v>
      </c>
      <c r="C801" s="88"/>
      <c r="D801" s="181">
        <v>27205.0</v>
      </c>
      <c r="E801" s="86">
        <f t="shared" si="35"/>
        <v>51</v>
      </c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6">
        <f t="shared" si="36"/>
        <v>0</v>
      </c>
    </row>
    <row r="802">
      <c r="A802" s="90">
        <f t="shared" si="37"/>
        <v>523</v>
      </c>
      <c r="B802" s="20" t="s">
        <v>2605</v>
      </c>
      <c r="C802" s="88"/>
      <c r="D802" s="181">
        <v>29230.0</v>
      </c>
      <c r="E802" s="86">
        <f t="shared" si="35"/>
        <v>46</v>
      </c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6">
        <f t="shared" si="36"/>
        <v>0</v>
      </c>
    </row>
    <row r="803">
      <c r="A803" s="90">
        <f t="shared" si="37"/>
        <v>524</v>
      </c>
      <c r="B803" s="20" t="s">
        <v>3006</v>
      </c>
      <c r="C803" s="88"/>
      <c r="D803" s="181">
        <v>37415.0</v>
      </c>
      <c r="E803" s="86">
        <f t="shared" si="35"/>
        <v>24</v>
      </c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6">
        <f t="shared" si="36"/>
        <v>0</v>
      </c>
    </row>
    <row r="804">
      <c r="A804" s="90">
        <f t="shared" si="37"/>
        <v>525</v>
      </c>
      <c r="B804" s="20" t="s">
        <v>716</v>
      </c>
      <c r="C804" s="88"/>
      <c r="D804" s="181">
        <v>29653.0</v>
      </c>
      <c r="E804" s="86">
        <f t="shared" si="35"/>
        <v>45</v>
      </c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6">
        <f t="shared" si="36"/>
        <v>0</v>
      </c>
    </row>
    <row r="805">
      <c r="A805" s="90">
        <f t="shared" si="37"/>
        <v>526</v>
      </c>
      <c r="B805" s="20" t="s">
        <v>2803</v>
      </c>
      <c r="C805" s="88"/>
      <c r="D805" s="181">
        <v>30141.0</v>
      </c>
      <c r="E805" s="86">
        <f t="shared" si="35"/>
        <v>43</v>
      </c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6">
        <f t="shared" si="36"/>
        <v>0</v>
      </c>
    </row>
    <row r="806">
      <c r="A806" s="90">
        <f t="shared" si="37"/>
        <v>527</v>
      </c>
      <c r="B806" s="20" t="s">
        <v>3007</v>
      </c>
      <c r="C806" s="88"/>
      <c r="D806" s="181">
        <v>37770.0</v>
      </c>
      <c r="E806" s="86">
        <f t="shared" si="35"/>
        <v>23</v>
      </c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6">
        <f t="shared" si="36"/>
        <v>0</v>
      </c>
    </row>
    <row r="807">
      <c r="A807" s="90">
        <f t="shared" si="37"/>
        <v>528</v>
      </c>
      <c r="B807" s="20" t="s">
        <v>3008</v>
      </c>
      <c r="C807" s="88"/>
      <c r="D807" s="181">
        <v>29094.0</v>
      </c>
      <c r="E807" s="86">
        <f t="shared" si="35"/>
        <v>46</v>
      </c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6">
        <f t="shared" si="36"/>
        <v>0</v>
      </c>
    </row>
    <row r="808">
      <c r="A808" s="90">
        <f t="shared" si="37"/>
        <v>529</v>
      </c>
      <c r="B808" s="20" t="s">
        <v>3009</v>
      </c>
      <c r="C808" s="88"/>
      <c r="D808" s="181">
        <v>30778.0</v>
      </c>
      <c r="E808" s="86">
        <f t="shared" si="35"/>
        <v>42</v>
      </c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6">
        <f t="shared" si="36"/>
        <v>0</v>
      </c>
    </row>
    <row r="809">
      <c r="A809" s="90">
        <f t="shared" si="37"/>
        <v>530</v>
      </c>
      <c r="B809" s="20" t="s">
        <v>751</v>
      </c>
      <c r="C809" s="88"/>
      <c r="D809" s="181">
        <v>28260.0</v>
      </c>
      <c r="E809" s="86">
        <f t="shared" si="35"/>
        <v>49</v>
      </c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6">
        <f t="shared" si="36"/>
        <v>0</v>
      </c>
    </row>
    <row r="810">
      <c r="A810" s="90">
        <f t="shared" si="37"/>
        <v>531</v>
      </c>
      <c r="B810" s="20" t="s">
        <v>2614</v>
      </c>
      <c r="C810" s="88"/>
      <c r="D810" s="181">
        <v>29710.0</v>
      </c>
      <c r="E810" s="86">
        <f t="shared" si="35"/>
        <v>45</v>
      </c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6">
        <f t="shared" si="36"/>
        <v>0</v>
      </c>
    </row>
    <row r="811">
      <c r="A811" s="90">
        <f t="shared" si="37"/>
        <v>532</v>
      </c>
      <c r="B811" s="20" t="s">
        <v>3010</v>
      </c>
      <c r="C811" s="88"/>
      <c r="D811" s="181">
        <v>37769.0</v>
      </c>
      <c r="E811" s="86">
        <f t="shared" si="35"/>
        <v>23</v>
      </c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6">
        <f t="shared" si="36"/>
        <v>0</v>
      </c>
    </row>
    <row r="812">
      <c r="A812" s="90">
        <f t="shared" si="37"/>
        <v>533</v>
      </c>
      <c r="B812" s="20" t="s">
        <v>2755</v>
      </c>
      <c r="C812" s="88"/>
      <c r="D812" s="181">
        <v>25538.0</v>
      </c>
      <c r="E812" s="86">
        <f t="shared" si="35"/>
        <v>56</v>
      </c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6">
        <f t="shared" si="36"/>
        <v>0</v>
      </c>
    </row>
    <row r="813">
      <c r="A813" s="90">
        <f t="shared" si="37"/>
        <v>534</v>
      </c>
      <c r="B813" s="20" t="s">
        <v>2754</v>
      </c>
      <c r="C813" s="88"/>
      <c r="D813" s="181">
        <v>27089.0</v>
      </c>
      <c r="E813" s="86">
        <f t="shared" si="35"/>
        <v>52</v>
      </c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6">
        <f t="shared" si="36"/>
        <v>0</v>
      </c>
    </row>
    <row r="814">
      <c r="A814" s="90">
        <f t="shared" si="37"/>
        <v>535</v>
      </c>
      <c r="B814" s="20" t="s">
        <v>3011</v>
      </c>
      <c r="C814" s="88"/>
      <c r="D814" s="181">
        <v>35314.0</v>
      </c>
      <c r="E814" s="86">
        <f t="shared" si="35"/>
        <v>29</v>
      </c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6">
        <f t="shared" si="36"/>
        <v>0</v>
      </c>
    </row>
    <row r="815">
      <c r="A815" s="90">
        <f t="shared" si="37"/>
        <v>536</v>
      </c>
      <c r="B815" s="20" t="s">
        <v>3012</v>
      </c>
      <c r="C815" s="88"/>
      <c r="D815" s="181">
        <v>26439.0</v>
      </c>
      <c r="E815" s="86">
        <f t="shared" si="35"/>
        <v>54</v>
      </c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6">
        <f t="shared" si="36"/>
        <v>0</v>
      </c>
    </row>
    <row r="816">
      <c r="A816" s="90">
        <f t="shared" si="37"/>
        <v>537</v>
      </c>
      <c r="B816" s="20" t="s">
        <v>2479</v>
      </c>
      <c r="C816" s="88"/>
      <c r="D816" s="181">
        <v>37353.0</v>
      </c>
      <c r="E816" s="86">
        <f t="shared" si="35"/>
        <v>24</v>
      </c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6">
        <f t="shared" si="36"/>
        <v>0</v>
      </c>
    </row>
    <row r="817">
      <c r="A817" s="90">
        <f t="shared" si="37"/>
        <v>538</v>
      </c>
      <c r="B817" s="20" t="s">
        <v>3013</v>
      </c>
      <c r="C817" s="88"/>
      <c r="D817" s="181">
        <v>25994.0</v>
      </c>
      <c r="E817" s="86">
        <f t="shared" si="35"/>
        <v>55</v>
      </c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6">
        <f t="shared" si="36"/>
        <v>0</v>
      </c>
    </row>
    <row r="818">
      <c r="A818" s="90">
        <f t="shared" si="37"/>
        <v>539</v>
      </c>
      <c r="B818" s="20" t="s">
        <v>3014</v>
      </c>
      <c r="C818" s="88"/>
      <c r="D818" s="181">
        <v>35321.0</v>
      </c>
      <c r="E818" s="86">
        <f t="shared" si="35"/>
        <v>29</v>
      </c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6">
        <f t="shared" si="36"/>
        <v>0</v>
      </c>
    </row>
    <row r="819">
      <c r="A819" s="90">
        <f t="shared" si="37"/>
        <v>540</v>
      </c>
      <c r="B819" s="20" t="s">
        <v>3015</v>
      </c>
      <c r="C819" s="88"/>
      <c r="D819" s="181">
        <v>38150.0</v>
      </c>
      <c r="E819" s="86">
        <f t="shared" si="35"/>
        <v>21</v>
      </c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6">
        <f t="shared" si="36"/>
        <v>0</v>
      </c>
    </row>
    <row r="820">
      <c r="A820" s="90">
        <f t="shared" si="37"/>
        <v>541</v>
      </c>
      <c r="B820" s="20" t="s">
        <v>2692</v>
      </c>
      <c r="C820" s="88"/>
      <c r="D820" s="181">
        <v>31071.0</v>
      </c>
      <c r="E820" s="86">
        <f t="shared" si="35"/>
        <v>41</v>
      </c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6">
        <f t="shared" si="36"/>
        <v>0</v>
      </c>
    </row>
    <row r="821">
      <c r="A821" s="90">
        <f t="shared" si="37"/>
        <v>542</v>
      </c>
      <c r="B821" s="20" t="s">
        <v>2691</v>
      </c>
      <c r="C821" s="88"/>
      <c r="D821" s="181">
        <v>32655.0</v>
      </c>
      <c r="E821" s="86">
        <f t="shared" si="35"/>
        <v>37</v>
      </c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6">
        <f t="shared" si="36"/>
        <v>0</v>
      </c>
    </row>
    <row r="822">
      <c r="A822" s="90">
        <f t="shared" si="37"/>
        <v>543</v>
      </c>
      <c r="B822" s="20" t="s">
        <v>3016</v>
      </c>
      <c r="C822" s="88"/>
      <c r="D822" s="181">
        <v>24331.0</v>
      </c>
      <c r="E822" s="86">
        <f t="shared" si="35"/>
        <v>59</v>
      </c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6">
        <f t="shared" si="36"/>
        <v>0</v>
      </c>
    </row>
    <row r="823">
      <c r="A823" s="90">
        <f t="shared" si="37"/>
        <v>544</v>
      </c>
      <c r="B823" s="20" t="s">
        <v>3017</v>
      </c>
      <c r="C823" s="88"/>
      <c r="D823" s="181">
        <v>28260.0</v>
      </c>
      <c r="E823" s="86">
        <f t="shared" si="35"/>
        <v>49</v>
      </c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6">
        <f t="shared" si="36"/>
        <v>0</v>
      </c>
    </row>
    <row r="824">
      <c r="A824" s="90">
        <f t="shared" si="37"/>
        <v>545</v>
      </c>
      <c r="B824" s="20" t="s">
        <v>3018</v>
      </c>
      <c r="C824" s="88"/>
      <c r="D824" s="181">
        <v>38162.0</v>
      </c>
      <c r="E824" s="86">
        <f t="shared" si="35"/>
        <v>21</v>
      </c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6">
        <f t="shared" si="36"/>
        <v>0</v>
      </c>
    </row>
    <row r="825">
      <c r="A825" s="90">
        <f t="shared" si="37"/>
        <v>546</v>
      </c>
      <c r="B825" s="20" t="s">
        <v>3019</v>
      </c>
      <c r="C825" s="20" t="s">
        <v>19</v>
      </c>
      <c r="D825" s="181">
        <v>38590.0</v>
      </c>
      <c r="E825" s="86">
        <f t="shared" si="35"/>
        <v>20</v>
      </c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6">
        <f t="shared" si="36"/>
        <v>0</v>
      </c>
    </row>
    <row r="826">
      <c r="A826" s="90">
        <f t="shared" si="37"/>
        <v>547</v>
      </c>
      <c r="B826" s="20" t="s">
        <v>2624</v>
      </c>
      <c r="C826" s="88"/>
      <c r="D826" s="181">
        <v>32656.0</v>
      </c>
      <c r="E826" s="86">
        <f t="shared" si="35"/>
        <v>37</v>
      </c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6">
        <f t="shared" si="36"/>
        <v>0</v>
      </c>
    </row>
    <row r="827">
      <c r="A827" s="90">
        <f t="shared" si="37"/>
        <v>548</v>
      </c>
      <c r="B827" s="20" t="s">
        <v>2993</v>
      </c>
      <c r="C827" s="88"/>
      <c r="D827" s="88"/>
      <c r="E827" s="86">
        <f t="shared" si="35"/>
        <v>126</v>
      </c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6">
        <f t="shared" si="36"/>
        <v>0</v>
      </c>
    </row>
    <row r="828">
      <c r="A828" s="90">
        <f t="shared" si="37"/>
        <v>549</v>
      </c>
      <c r="B828" s="20"/>
      <c r="C828" s="88"/>
      <c r="D828" s="181"/>
      <c r="E828" s="86">
        <f t="shared" si="35"/>
        <v>126</v>
      </c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6">
        <f t="shared" si="36"/>
        <v>0</v>
      </c>
    </row>
    <row r="829">
      <c r="A829" s="90">
        <f t="shared" si="37"/>
        <v>550</v>
      </c>
      <c r="B829" s="20" t="s">
        <v>3020</v>
      </c>
      <c r="C829" s="88"/>
      <c r="D829" s="181">
        <v>26392.0</v>
      </c>
      <c r="E829" s="86">
        <f t="shared" si="35"/>
        <v>54</v>
      </c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6">
        <f t="shared" si="36"/>
        <v>0</v>
      </c>
    </row>
    <row r="830">
      <c r="A830" s="90">
        <f t="shared" si="37"/>
        <v>551</v>
      </c>
      <c r="B830" s="20" t="s">
        <v>2116</v>
      </c>
      <c r="C830" s="88"/>
      <c r="D830" s="181">
        <v>27188.0</v>
      </c>
      <c r="E830" s="86">
        <f t="shared" si="35"/>
        <v>52</v>
      </c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6">
        <f t="shared" si="36"/>
        <v>0</v>
      </c>
    </row>
    <row r="831">
      <c r="A831" s="90">
        <f t="shared" si="37"/>
        <v>552</v>
      </c>
      <c r="B831" s="20" t="s">
        <v>3021</v>
      </c>
      <c r="C831" s="88"/>
      <c r="D831" s="180">
        <v>39018.0</v>
      </c>
      <c r="E831" s="86">
        <f t="shared" si="35"/>
        <v>19</v>
      </c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6">
        <f t="shared" si="36"/>
        <v>0</v>
      </c>
    </row>
    <row r="832">
      <c r="A832" s="90">
        <f t="shared" si="37"/>
        <v>553</v>
      </c>
      <c r="B832" s="20" t="s">
        <v>3022</v>
      </c>
      <c r="C832" s="88"/>
      <c r="D832" s="181">
        <v>25709.0</v>
      </c>
      <c r="E832" s="86">
        <f t="shared" si="35"/>
        <v>56</v>
      </c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6">
        <f t="shared" si="36"/>
        <v>0</v>
      </c>
    </row>
    <row r="833">
      <c r="A833" s="90">
        <f t="shared" si="37"/>
        <v>554</v>
      </c>
      <c r="B833" s="20" t="s">
        <v>1358</v>
      </c>
      <c r="C833" s="88"/>
      <c r="D833" s="181">
        <v>27255.0</v>
      </c>
      <c r="E833" s="86">
        <f t="shared" si="35"/>
        <v>51</v>
      </c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6">
        <f t="shared" si="36"/>
        <v>0</v>
      </c>
    </row>
    <row r="834">
      <c r="A834" s="90">
        <f t="shared" si="37"/>
        <v>555</v>
      </c>
      <c r="B834" s="20" t="s">
        <v>3023</v>
      </c>
      <c r="C834" s="88"/>
      <c r="D834" s="181">
        <v>26100.0</v>
      </c>
      <c r="E834" s="86">
        <f t="shared" si="35"/>
        <v>54</v>
      </c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6">
        <f t="shared" si="36"/>
        <v>0</v>
      </c>
    </row>
    <row r="835">
      <c r="A835" s="90">
        <f t="shared" si="37"/>
        <v>556</v>
      </c>
      <c r="B835" s="20" t="s">
        <v>3024</v>
      </c>
      <c r="C835" s="88"/>
      <c r="D835" s="181">
        <v>38115.0</v>
      </c>
      <c r="E835" s="86">
        <f t="shared" si="35"/>
        <v>22</v>
      </c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6">
        <f t="shared" si="36"/>
        <v>0</v>
      </c>
    </row>
    <row r="836">
      <c r="A836" s="90">
        <f t="shared" si="37"/>
        <v>557</v>
      </c>
      <c r="B836" s="20" t="s">
        <v>3025</v>
      </c>
      <c r="C836" s="88"/>
      <c r="D836" s="181">
        <v>34378.0</v>
      </c>
      <c r="E836" s="86">
        <f t="shared" si="35"/>
        <v>32</v>
      </c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6">
        <f t="shared" si="36"/>
        <v>0</v>
      </c>
    </row>
    <row r="837">
      <c r="A837" s="90">
        <f t="shared" si="37"/>
        <v>558</v>
      </c>
      <c r="B837" s="20" t="s">
        <v>3026</v>
      </c>
      <c r="C837" s="88"/>
      <c r="D837" s="181">
        <v>34211.0</v>
      </c>
      <c r="E837" s="86">
        <f t="shared" si="35"/>
        <v>32</v>
      </c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6">
        <f t="shared" si="36"/>
        <v>0</v>
      </c>
    </row>
    <row r="838">
      <c r="A838" s="90">
        <f t="shared" si="37"/>
        <v>559</v>
      </c>
      <c r="B838" s="20" t="s">
        <v>3027</v>
      </c>
      <c r="C838" s="88"/>
      <c r="D838" s="181">
        <v>38410.0</v>
      </c>
      <c r="E838" s="86">
        <f t="shared" si="35"/>
        <v>21</v>
      </c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6">
        <f t="shared" si="36"/>
        <v>0</v>
      </c>
    </row>
    <row r="839">
      <c r="A839" s="90">
        <f t="shared" si="37"/>
        <v>560</v>
      </c>
      <c r="B839" s="20" t="s">
        <v>3028</v>
      </c>
      <c r="C839" s="88"/>
      <c r="D839" s="180">
        <v>26279.0</v>
      </c>
      <c r="E839" s="86">
        <f t="shared" si="35"/>
        <v>54</v>
      </c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6">
        <f t="shared" si="36"/>
        <v>0</v>
      </c>
    </row>
    <row r="840">
      <c r="A840" s="90">
        <f t="shared" si="37"/>
        <v>561</v>
      </c>
      <c r="B840" s="20" t="s">
        <v>1585</v>
      </c>
      <c r="C840" s="88"/>
      <c r="D840" s="88"/>
      <c r="E840" s="86">
        <f t="shared" si="35"/>
        <v>126</v>
      </c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6">
        <f t="shared" si="36"/>
        <v>0</v>
      </c>
    </row>
    <row r="841">
      <c r="A841" s="90">
        <f t="shared" si="37"/>
        <v>562</v>
      </c>
      <c r="B841" s="20" t="s">
        <v>3029</v>
      </c>
      <c r="C841" s="88"/>
      <c r="D841" s="88"/>
      <c r="E841" s="86">
        <f t="shared" si="35"/>
        <v>126</v>
      </c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6">
        <f t="shared" si="36"/>
        <v>0</v>
      </c>
    </row>
    <row r="842">
      <c r="A842" s="90">
        <f t="shared" si="37"/>
        <v>563</v>
      </c>
      <c r="B842" s="20" t="s">
        <v>2648</v>
      </c>
      <c r="C842" s="88"/>
      <c r="D842" s="88"/>
      <c r="E842" s="86">
        <f t="shared" si="35"/>
        <v>126</v>
      </c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6">
        <f t="shared" si="36"/>
        <v>0</v>
      </c>
    </row>
    <row r="843">
      <c r="A843" s="90">
        <f t="shared" si="37"/>
        <v>564</v>
      </c>
      <c r="B843" s="20" t="s">
        <v>2647</v>
      </c>
      <c r="C843" s="88"/>
      <c r="D843" s="88"/>
      <c r="E843" s="86">
        <f t="shared" si="35"/>
        <v>126</v>
      </c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6">
        <f t="shared" si="36"/>
        <v>0</v>
      </c>
    </row>
    <row r="844">
      <c r="A844" s="90">
        <f t="shared" si="37"/>
        <v>565</v>
      </c>
      <c r="B844" s="20" t="s">
        <v>2201</v>
      </c>
      <c r="C844" s="88"/>
      <c r="D844" s="88"/>
      <c r="E844" s="86">
        <f t="shared" si="35"/>
        <v>126</v>
      </c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6">
        <f t="shared" si="36"/>
        <v>0</v>
      </c>
    </row>
    <row r="845">
      <c r="A845" s="90">
        <f t="shared" si="37"/>
        <v>566</v>
      </c>
      <c r="B845" s="20"/>
      <c r="C845" s="88"/>
      <c r="D845" s="88"/>
      <c r="E845" s="86">
        <f t="shared" si="35"/>
        <v>126</v>
      </c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6">
        <f t="shared" si="36"/>
        <v>0</v>
      </c>
    </row>
    <row r="846">
      <c r="A846" s="90">
        <f t="shared" si="37"/>
        <v>567</v>
      </c>
      <c r="B846" s="90" t="s">
        <v>3030</v>
      </c>
      <c r="C846" s="86"/>
      <c r="D846" s="86"/>
      <c r="E846" s="86">
        <f t="shared" si="35"/>
        <v>126</v>
      </c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>
        <f t="shared" si="36"/>
        <v>0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86">
        <f t="shared" si="36"/>
        <v>0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>
      <c r="A856" s="97" t="s">
        <v>854</v>
      </c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50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>
      <c r="A857" s="99" t="s">
        <v>2</v>
      </c>
      <c r="B857" s="99" t="s">
        <v>132</v>
      </c>
      <c r="C857" s="99" t="s">
        <v>130</v>
      </c>
      <c r="D857" s="99" t="s">
        <v>98</v>
      </c>
      <c r="E857" s="101" t="s">
        <v>131</v>
      </c>
      <c r="F857" s="54" t="s">
        <v>132</v>
      </c>
      <c r="G857" s="7"/>
      <c r="H857" s="54" t="s">
        <v>855</v>
      </c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7"/>
      <c r="T857" s="173" t="s">
        <v>35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>
      <c r="A858" s="12"/>
      <c r="B858" s="12"/>
      <c r="C858" s="12"/>
      <c r="D858" s="12"/>
      <c r="E858" s="12"/>
      <c r="F858" s="67" t="s">
        <v>67</v>
      </c>
      <c r="G858" s="67" t="s">
        <v>134</v>
      </c>
      <c r="H858" s="67" t="s">
        <v>103</v>
      </c>
      <c r="I858" s="67" t="s">
        <v>104</v>
      </c>
      <c r="J858" s="67" t="s">
        <v>105</v>
      </c>
      <c r="K858" s="67" t="s">
        <v>106</v>
      </c>
      <c r="L858" s="67" t="s">
        <v>84</v>
      </c>
      <c r="M858" s="67" t="s">
        <v>107</v>
      </c>
      <c r="N858" s="67" t="s">
        <v>108</v>
      </c>
      <c r="O858" s="67" t="s">
        <v>109</v>
      </c>
      <c r="P858" s="67" t="s">
        <v>110</v>
      </c>
      <c r="Q858" s="67" t="s">
        <v>111</v>
      </c>
      <c r="R858" s="67" t="s">
        <v>112</v>
      </c>
      <c r="S858" s="123" t="s">
        <v>113</v>
      </c>
      <c r="T858" s="1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>
      <c r="A859" s="70">
        <v>1.0</v>
      </c>
      <c r="B859" s="70">
        <v>2.0</v>
      </c>
      <c r="C859" s="70">
        <v>3.0</v>
      </c>
      <c r="D859" s="70">
        <v>4.0</v>
      </c>
      <c r="E859" s="70">
        <v>5.0</v>
      </c>
      <c r="F859" s="70">
        <v>6.0</v>
      </c>
      <c r="G859" s="70">
        <v>7.0</v>
      </c>
      <c r="H859" s="70">
        <v>8.0</v>
      </c>
      <c r="I859" s="70">
        <v>9.0</v>
      </c>
      <c r="J859" s="70">
        <v>10.0</v>
      </c>
      <c r="K859" s="70">
        <v>11.0</v>
      </c>
      <c r="L859" s="70">
        <v>12.0</v>
      </c>
      <c r="M859" s="70">
        <v>13.0</v>
      </c>
      <c r="N859" s="70">
        <v>14.0</v>
      </c>
      <c r="O859" s="70">
        <v>15.0</v>
      </c>
      <c r="P859" s="70">
        <v>16.0</v>
      </c>
      <c r="Q859" s="70">
        <v>17.0</v>
      </c>
      <c r="R859" s="70">
        <v>18.0</v>
      </c>
      <c r="S859" s="70">
        <v>19.0</v>
      </c>
      <c r="T859" s="70">
        <v>20.0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>
      <c r="A860" s="90">
        <v>1.0</v>
      </c>
      <c r="B860" s="90" t="s">
        <v>2663</v>
      </c>
      <c r="C860" s="90" t="s">
        <v>18</v>
      </c>
      <c r="D860" s="377">
        <v>23842.0</v>
      </c>
      <c r="E860" s="109">
        <f t="shared" ref="E860:E896" si="38">DATEDIF(D860,TODAY(),"y")</f>
        <v>61</v>
      </c>
      <c r="F860" s="378"/>
      <c r="G860" s="86"/>
      <c r="H860" s="90">
        <v>1.0</v>
      </c>
      <c r="I860" s="90">
        <v>0.0</v>
      </c>
      <c r="J860" s="90">
        <v>0.0</v>
      </c>
      <c r="K860" s="90">
        <v>1.0</v>
      </c>
      <c r="L860" s="90">
        <v>0.0</v>
      </c>
      <c r="M860" s="90">
        <v>0.0</v>
      </c>
      <c r="N860" s="90">
        <v>0.0</v>
      </c>
      <c r="O860" s="90">
        <v>1.0</v>
      </c>
      <c r="P860" s="90">
        <v>0.0</v>
      </c>
      <c r="Q860" s="90">
        <v>0.0</v>
      </c>
      <c r="R860" s="90">
        <v>0.0</v>
      </c>
      <c r="S860" s="90">
        <v>1.0</v>
      </c>
      <c r="T860" s="86">
        <f t="shared" ref="T860:T896" si="39">SUM(H860:S860)</f>
        <v>4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>
      <c r="A861" s="90">
        <f t="shared" ref="A861:A896" si="40">A860+1</f>
        <v>2</v>
      </c>
      <c r="B861" s="90" t="s">
        <v>3031</v>
      </c>
      <c r="C861" s="90" t="s">
        <v>19</v>
      </c>
      <c r="D861" s="377">
        <v>23897.0</v>
      </c>
      <c r="E861" s="109">
        <f t="shared" si="38"/>
        <v>61</v>
      </c>
      <c r="F861" s="378"/>
      <c r="G861" s="86"/>
      <c r="H861" s="90">
        <v>1.0</v>
      </c>
      <c r="I861" s="90">
        <v>0.0</v>
      </c>
      <c r="J861" s="90">
        <v>0.0</v>
      </c>
      <c r="K861" s="90">
        <v>1.0</v>
      </c>
      <c r="L861" s="90">
        <v>0.0</v>
      </c>
      <c r="M861" s="90">
        <v>0.0</v>
      </c>
      <c r="N861" s="90">
        <v>0.0</v>
      </c>
      <c r="O861" s="90">
        <v>1.0</v>
      </c>
      <c r="P861" s="90">
        <v>0.0</v>
      </c>
      <c r="Q861" s="90">
        <v>0.0</v>
      </c>
      <c r="R861" s="90">
        <v>0.0</v>
      </c>
      <c r="S861" s="90">
        <v>1.0</v>
      </c>
      <c r="T861" s="86">
        <f t="shared" si="39"/>
        <v>4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>
      <c r="A862" s="90">
        <f t="shared" si="40"/>
        <v>3</v>
      </c>
      <c r="B862" s="90" t="s">
        <v>729</v>
      </c>
      <c r="C862" s="90" t="s">
        <v>19</v>
      </c>
      <c r="D862" s="377">
        <v>17231.0</v>
      </c>
      <c r="E862" s="109">
        <f t="shared" si="38"/>
        <v>79</v>
      </c>
      <c r="F862" s="378"/>
      <c r="G862" s="86"/>
      <c r="H862" s="90">
        <v>1.0</v>
      </c>
      <c r="I862" s="90">
        <v>0.0</v>
      </c>
      <c r="J862" s="90">
        <v>0.0</v>
      </c>
      <c r="K862" s="90">
        <v>1.0</v>
      </c>
      <c r="L862" s="90">
        <v>0.0</v>
      </c>
      <c r="M862" s="90">
        <v>0.0</v>
      </c>
      <c r="N862" s="90">
        <v>0.0</v>
      </c>
      <c r="O862" s="90">
        <v>1.0</v>
      </c>
      <c r="P862" s="90">
        <v>0.0</v>
      </c>
      <c r="Q862" s="90">
        <v>0.0</v>
      </c>
      <c r="R862" s="90">
        <v>0.0</v>
      </c>
      <c r="S862" s="90">
        <v>1.0</v>
      </c>
      <c r="T862" s="86">
        <f t="shared" si="39"/>
        <v>4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>
      <c r="A863" s="90">
        <f t="shared" si="40"/>
        <v>4</v>
      </c>
      <c r="B863" s="90" t="s">
        <v>3032</v>
      </c>
      <c r="C863" s="90" t="s">
        <v>18</v>
      </c>
      <c r="D863" s="379">
        <v>23908.0</v>
      </c>
      <c r="E863" s="109">
        <f t="shared" si="38"/>
        <v>60</v>
      </c>
      <c r="F863" s="88"/>
      <c r="G863" s="86"/>
      <c r="H863" s="90">
        <v>1.0</v>
      </c>
      <c r="I863" s="90">
        <v>0.0</v>
      </c>
      <c r="J863" s="90">
        <v>0.0</v>
      </c>
      <c r="K863" s="90">
        <v>1.0</v>
      </c>
      <c r="L863" s="90">
        <v>0.0</v>
      </c>
      <c r="M863" s="90">
        <v>0.0</v>
      </c>
      <c r="N863" s="90">
        <v>0.0</v>
      </c>
      <c r="O863" s="90">
        <v>1.0</v>
      </c>
      <c r="P863" s="90">
        <v>0.0</v>
      </c>
      <c r="Q863" s="90">
        <v>0.0</v>
      </c>
      <c r="R863" s="90">
        <v>0.0</v>
      </c>
      <c r="S863" s="90">
        <v>1.0</v>
      </c>
      <c r="T863" s="86">
        <f t="shared" si="39"/>
        <v>4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>
      <c r="A864" s="90">
        <f t="shared" si="40"/>
        <v>5</v>
      </c>
      <c r="B864" s="90" t="s">
        <v>3033</v>
      </c>
      <c r="C864" s="90" t="s">
        <v>18</v>
      </c>
      <c r="D864" s="380">
        <v>21499.0</v>
      </c>
      <c r="E864" s="109">
        <f t="shared" si="38"/>
        <v>67</v>
      </c>
      <c r="F864" s="88"/>
      <c r="G864" s="86"/>
      <c r="H864" s="90">
        <v>1.0</v>
      </c>
      <c r="I864" s="90">
        <v>0.0</v>
      </c>
      <c r="J864" s="90">
        <v>0.0</v>
      </c>
      <c r="K864" s="90">
        <v>1.0</v>
      </c>
      <c r="L864" s="90">
        <v>0.0</v>
      </c>
      <c r="M864" s="90">
        <v>0.0</v>
      </c>
      <c r="N864" s="90">
        <v>0.0</v>
      </c>
      <c r="O864" s="90">
        <v>1.0</v>
      </c>
      <c r="P864" s="90">
        <v>0.0</v>
      </c>
      <c r="Q864" s="90">
        <v>0.0</v>
      </c>
      <c r="R864" s="90">
        <v>0.0</v>
      </c>
      <c r="S864" s="90">
        <v>1.0</v>
      </c>
      <c r="T864" s="86">
        <f t="shared" si="39"/>
        <v>4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>
      <c r="A865" s="90">
        <f t="shared" si="40"/>
        <v>6</v>
      </c>
      <c r="B865" s="90" t="s">
        <v>603</v>
      </c>
      <c r="C865" s="90" t="s">
        <v>19</v>
      </c>
      <c r="D865" s="379">
        <v>21965.0</v>
      </c>
      <c r="E865" s="109">
        <f t="shared" si="38"/>
        <v>66</v>
      </c>
      <c r="F865" s="88"/>
      <c r="G865" s="86"/>
      <c r="H865" s="90">
        <v>1.0</v>
      </c>
      <c r="I865" s="90">
        <v>0.0</v>
      </c>
      <c r="J865" s="90">
        <v>0.0</v>
      </c>
      <c r="K865" s="90">
        <v>1.0</v>
      </c>
      <c r="L865" s="90">
        <v>0.0</v>
      </c>
      <c r="M865" s="90">
        <v>0.0</v>
      </c>
      <c r="N865" s="90">
        <v>0.0</v>
      </c>
      <c r="O865" s="90">
        <v>1.0</v>
      </c>
      <c r="P865" s="90">
        <v>0.0</v>
      </c>
      <c r="Q865" s="90">
        <v>0.0</v>
      </c>
      <c r="R865" s="90">
        <v>0.0</v>
      </c>
      <c r="S865" s="90">
        <v>1.0</v>
      </c>
      <c r="T865" s="86">
        <f t="shared" si="39"/>
        <v>4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>
      <c r="A866" s="90">
        <f t="shared" si="40"/>
        <v>7</v>
      </c>
      <c r="B866" s="90" t="s">
        <v>668</v>
      </c>
      <c r="C866" s="90" t="s">
        <v>19</v>
      </c>
      <c r="D866" s="380">
        <v>24026.0</v>
      </c>
      <c r="E866" s="109">
        <f t="shared" si="38"/>
        <v>60</v>
      </c>
      <c r="F866" s="88"/>
      <c r="G866" s="86"/>
      <c r="H866" s="90">
        <v>1.0</v>
      </c>
      <c r="I866" s="90">
        <v>0.0</v>
      </c>
      <c r="J866" s="90">
        <v>0.0</v>
      </c>
      <c r="K866" s="90">
        <v>1.0</v>
      </c>
      <c r="L866" s="90">
        <v>0.0</v>
      </c>
      <c r="M866" s="90">
        <v>0.0</v>
      </c>
      <c r="N866" s="90">
        <v>0.0</v>
      </c>
      <c r="O866" s="90">
        <v>1.0</v>
      </c>
      <c r="P866" s="90">
        <v>0.0</v>
      </c>
      <c r="Q866" s="90">
        <v>0.0</v>
      </c>
      <c r="R866" s="90">
        <v>0.0</v>
      </c>
      <c r="S866" s="90">
        <v>1.0</v>
      </c>
      <c r="T866" s="86">
        <f t="shared" si="39"/>
        <v>4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>
      <c r="A867" s="90">
        <f t="shared" si="40"/>
        <v>8</v>
      </c>
      <c r="B867" s="90" t="s">
        <v>1363</v>
      </c>
      <c r="C867" s="90" t="s">
        <v>19</v>
      </c>
      <c r="D867" s="379">
        <v>24002.0</v>
      </c>
      <c r="E867" s="109">
        <f t="shared" si="38"/>
        <v>60</v>
      </c>
      <c r="F867" s="88"/>
      <c r="G867" s="86"/>
      <c r="H867" s="90">
        <v>1.0</v>
      </c>
      <c r="I867" s="90">
        <v>0.0</v>
      </c>
      <c r="J867" s="90">
        <v>0.0</v>
      </c>
      <c r="K867" s="90">
        <v>1.0</v>
      </c>
      <c r="L867" s="90">
        <v>0.0</v>
      </c>
      <c r="M867" s="90">
        <v>0.0</v>
      </c>
      <c r="N867" s="90">
        <v>0.0</v>
      </c>
      <c r="O867" s="90">
        <v>1.0</v>
      </c>
      <c r="P867" s="90">
        <v>0.0</v>
      </c>
      <c r="Q867" s="90">
        <v>0.0</v>
      </c>
      <c r="R867" s="90">
        <v>0.0</v>
      </c>
      <c r="S867" s="90">
        <v>1.0</v>
      </c>
      <c r="T867" s="86">
        <f t="shared" si="39"/>
        <v>4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>
      <c r="A868" s="90">
        <f t="shared" si="40"/>
        <v>9</v>
      </c>
      <c r="B868" s="90" t="s">
        <v>3034</v>
      </c>
      <c r="C868" s="90" t="s">
        <v>18</v>
      </c>
      <c r="D868" s="379">
        <v>22648.0</v>
      </c>
      <c r="E868" s="109">
        <f t="shared" si="38"/>
        <v>64</v>
      </c>
      <c r="F868" s="88"/>
      <c r="G868" s="86"/>
      <c r="H868" s="90">
        <v>1.0</v>
      </c>
      <c r="I868" s="90">
        <v>0.0</v>
      </c>
      <c r="J868" s="90">
        <v>0.0</v>
      </c>
      <c r="K868" s="90">
        <v>1.0</v>
      </c>
      <c r="L868" s="90">
        <v>0.0</v>
      </c>
      <c r="M868" s="90">
        <v>0.0</v>
      </c>
      <c r="N868" s="90">
        <v>0.0</v>
      </c>
      <c r="O868" s="90">
        <v>1.0</v>
      </c>
      <c r="P868" s="90">
        <v>0.0</v>
      </c>
      <c r="Q868" s="90">
        <v>0.0</v>
      </c>
      <c r="R868" s="90">
        <v>0.0</v>
      </c>
      <c r="S868" s="90">
        <v>1.0</v>
      </c>
      <c r="T868" s="86">
        <f t="shared" si="39"/>
        <v>4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>
      <c r="A869" s="90">
        <f t="shared" si="40"/>
        <v>10</v>
      </c>
      <c r="B869" s="90" t="s">
        <v>3035</v>
      </c>
      <c r="C869" s="90" t="s">
        <v>18</v>
      </c>
      <c r="D869" s="379">
        <v>21737.0</v>
      </c>
      <c r="E869" s="109">
        <f t="shared" si="38"/>
        <v>66</v>
      </c>
      <c r="F869" s="88"/>
      <c r="G869" s="86"/>
      <c r="H869" s="90">
        <v>1.0</v>
      </c>
      <c r="I869" s="90">
        <v>0.0</v>
      </c>
      <c r="J869" s="90">
        <v>0.0</v>
      </c>
      <c r="K869" s="90">
        <v>1.0</v>
      </c>
      <c r="L869" s="90">
        <v>0.0</v>
      </c>
      <c r="M869" s="90">
        <v>0.0</v>
      </c>
      <c r="N869" s="90">
        <v>0.0</v>
      </c>
      <c r="O869" s="90">
        <v>1.0</v>
      </c>
      <c r="P869" s="90">
        <v>0.0</v>
      </c>
      <c r="Q869" s="90">
        <v>0.0</v>
      </c>
      <c r="R869" s="90">
        <v>0.0</v>
      </c>
      <c r="S869" s="90">
        <v>1.0</v>
      </c>
      <c r="T869" s="86">
        <f t="shared" si="39"/>
        <v>4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>
      <c r="A870" s="90">
        <f t="shared" si="40"/>
        <v>11</v>
      </c>
      <c r="B870" s="90" t="s">
        <v>3036</v>
      </c>
      <c r="C870" s="90" t="s">
        <v>19</v>
      </c>
      <c r="D870" s="379">
        <v>23995.0</v>
      </c>
      <c r="E870" s="109">
        <f t="shared" si="38"/>
        <v>60</v>
      </c>
      <c r="F870" s="88"/>
      <c r="G870" s="86"/>
      <c r="H870" s="90">
        <v>1.0</v>
      </c>
      <c r="I870" s="90">
        <v>0.0</v>
      </c>
      <c r="J870" s="90">
        <v>0.0</v>
      </c>
      <c r="K870" s="90">
        <v>1.0</v>
      </c>
      <c r="L870" s="90">
        <v>0.0</v>
      </c>
      <c r="M870" s="90">
        <v>0.0</v>
      </c>
      <c r="N870" s="90">
        <v>0.0</v>
      </c>
      <c r="O870" s="90">
        <v>1.0</v>
      </c>
      <c r="P870" s="90">
        <v>0.0</v>
      </c>
      <c r="Q870" s="90">
        <v>0.0</v>
      </c>
      <c r="R870" s="90">
        <v>0.0</v>
      </c>
      <c r="S870" s="90">
        <v>1.0</v>
      </c>
      <c r="T870" s="86">
        <f t="shared" si="39"/>
        <v>4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>
      <c r="A871" s="90">
        <f t="shared" si="40"/>
        <v>12</v>
      </c>
      <c r="B871" s="90" t="s">
        <v>373</v>
      </c>
      <c r="C871" s="90" t="s">
        <v>18</v>
      </c>
      <c r="D871" s="379">
        <v>23095.0</v>
      </c>
      <c r="E871" s="109">
        <f t="shared" si="38"/>
        <v>63</v>
      </c>
      <c r="F871" s="88"/>
      <c r="G871" s="86"/>
      <c r="H871" s="90">
        <v>1.0</v>
      </c>
      <c r="I871" s="90">
        <v>0.0</v>
      </c>
      <c r="J871" s="90">
        <v>0.0</v>
      </c>
      <c r="K871" s="90">
        <v>1.0</v>
      </c>
      <c r="L871" s="90">
        <v>0.0</v>
      </c>
      <c r="M871" s="90">
        <v>0.0</v>
      </c>
      <c r="N871" s="90">
        <v>0.0</v>
      </c>
      <c r="O871" s="90">
        <v>1.0</v>
      </c>
      <c r="P871" s="90">
        <v>0.0</v>
      </c>
      <c r="Q871" s="90">
        <v>0.0</v>
      </c>
      <c r="R871" s="90">
        <v>0.0</v>
      </c>
      <c r="S871" s="90">
        <v>1.0</v>
      </c>
      <c r="T871" s="86">
        <f t="shared" si="39"/>
        <v>4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>
      <c r="A872" s="90">
        <f t="shared" si="40"/>
        <v>13</v>
      </c>
      <c r="B872" s="90" t="s">
        <v>2585</v>
      </c>
      <c r="C872" s="90" t="s">
        <v>18</v>
      </c>
      <c r="D872" s="379">
        <v>23935.0</v>
      </c>
      <c r="E872" s="109">
        <f t="shared" si="38"/>
        <v>60</v>
      </c>
      <c r="F872" s="88"/>
      <c r="G872" s="86"/>
      <c r="H872" s="90">
        <v>1.0</v>
      </c>
      <c r="I872" s="90">
        <v>0.0</v>
      </c>
      <c r="J872" s="90">
        <v>0.0</v>
      </c>
      <c r="K872" s="90">
        <v>1.0</v>
      </c>
      <c r="L872" s="90">
        <v>0.0</v>
      </c>
      <c r="M872" s="90">
        <v>0.0</v>
      </c>
      <c r="N872" s="90">
        <v>0.0</v>
      </c>
      <c r="O872" s="90">
        <v>1.0</v>
      </c>
      <c r="P872" s="90">
        <v>0.0</v>
      </c>
      <c r="Q872" s="90">
        <v>0.0</v>
      </c>
      <c r="R872" s="90">
        <v>0.0</v>
      </c>
      <c r="S872" s="90">
        <v>1.0</v>
      </c>
      <c r="T872" s="86">
        <f t="shared" si="39"/>
        <v>4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>
      <c r="A873" s="90">
        <f t="shared" si="40"/>
        <v>14</v>
      </c>
      <c r="B873" s="90" t="s">
        <v>3037</v>
      </c>
      <c r="C873" s="90" t="s">
        <v>18</v>
      </c>
      <c r="D873" s="379">
        <v>19851.0</v>
      </c>
      <c r="E873" s="109">
        <f t="shared" si="38"/>
        <v>72</v>
      </c>
      <c r="F873" s="88"/>
      <c r="G873" s="86"/>
      <c r="H873" s="90">
        <v>1.0</v>
      </c>
      <c r="I873" s="90">
        <v>0.0</v>
      </c>
      <c r="J873" s="90">
        <v>0.0</v>
      </c>
      <c r="K873" s="90">
        <v>1.0</v>
      </c>
      <c r="L873" s="90">
        <v>0.0</v>
      </c>
      <c r="M873" s="90">
        <v>0.0</v>
      </c>
      <c r="N873" s="90">
        <v>0.0</v>
      </c>
      <c r="O873" s="90">
        <v>1.0</v>
      </c>
      <c r="P873" s="90">
        <v>0.0</v>
      </c>
      <c r="Q873" s="90">
        <v>0.0</v>
      </c>
      <c r="R873" s="90">
        <v>0.0</v>
      </c>
      <c r="S873" s="90">
        <v>1.0</v>
      </c>
      <c r="T873" s="86">
        <f t="shared" si="39"/>
        <v>4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>
      <c r="A874" s="90">
        <f t="shared" si="40"/>
        <v>15</v>
      </c>
      <c r="B874" s="90" t="s">
        <v>3038</v>
      </c>
      <c r="C874" s="90" t="s">
        <v>18</v>
      </c>
      <c r="D874" s="379">
        <v>20582.0</v>
      </c>
      <c r="E874" s="109">
        <f t="shared" si="38"/>
        <v>70</v>
      </c>
      <c r="F874" s="88"/>
      <c r="G874" s="86"/>
      <c r="H874" s="90">
        <v>1.0</v>
      </c>
      <c r="I874" s="90">
        <v>0.0</v>
      </c>
      <c r="J874" s="90">
        <v>0.0</v>
      </c>
      <c r="K874" s="90">
        <v>1.0</v>
      </c>
      <c r="L874" s="90">
        <v>0.0</v>
      </c>
      <c r="M874" s="90">
        <v>0.0</v>
      </c>
      <c r="N874" s="90">
        <v>0.0</v>
      </c>
      <c r="O874" s="90">
        <v>1.0</v>
      </c>
      <c r="P874" s="90">
        <v>0.0</v>
      </c>
      <c r="Q874" s="90">
        <v>0.0</v>
      </c>
      <c r="R874" s="90">
        <v>0.0</v>
      </c>
      <c r="S874" s="90">
        <v>1.0</v>
      </c>
      <c r="T874" s="86">
        <f t="shared" si="39"/>
        <v>4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>
      <c r="A875" s="90">
        <f t="shared" si="40"/>
        <v>16</v>
      </c>
      <c r="B875" s="90" t="s">
        <v>3039</v>
      </c>
      <c r="C875" s="90" t="s">
        <v>18</v>
      </c>
      <c r="D875" s="379">
        <v>20710.0</v>
      </c>
      <c r="E875" s="109">
        <f t="shared" si="38"/>
        <v>69</v>
      </c>
      <c r="F875" s="88"/>
      <c r="G875" s="86"/>
      <c r="H875" s="90">
        <v>1.0</v>
      </c>
      <c r="I875" s="90">
        <v>0.0</v>
      </c>
      <c r="J875" s="90">
        <v>0.0</v>
      </c>
      <c r="K875" s="90">
        <v>1.0</v>
      </c>
      <c r="L875" s="90">
        <v>0.0</v>
      </c>
      <c r="M875" s="90">
        <v>0.0</v>
      </c>
      <c r="N875" s="90">
        <v>0.0</v>
      </c>
      <c r="O875" s="90">
        <v>1.0</v>
      </c>
      <c r="P875" s="90">
        <v>0.0</v>
      </c>
      <c r="Q875" s="90">
        <v>0.0</v>
      </c>
      <c r="R875" s="90">
        <v>0.0</v>
      </c>
      <c r="S875" s="90">
        <v>1.0</v>
      </c>
      <c r="T875" s="86">
        <f t="shared" si="39"/>
        <v>4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>
      <c r="A876" s="90">
        <f t="shared" si="40"/>
        <v>17</v>
      </c>
      <c r="B876" s="90" t="s">
        <v>1585</v>
      </c>
      <c r="C876" s="90" t="s">
        <v>18</v>
      </c>
      <c r="D876" s="379">
        <v>22354.0</v>
      </c>
      <c r="E876" s="109">
        <f t="shared" si="38"/>
        <v>65</v>
      </c>
      <c r="F876" s="88"/>
      <c r="G876" s="86"/>
      <c r="H876" s="90">
        <v>1.0</v>
      </c>
      <c r="I876" s="90">
        <v>0.0</v>
      </c>
      <c r="J876" s="90">
        <v>0.0</v>
      </c>
      <c r="K876" s="90">
        <v>1.0</v>
      </c>
      <c r="L876" s="90">
        <v>0.0</v>
      </c>
      <c r="M876" s="90">
        <v>0.0</v>
      </c>
      <c r="N876" s="90">
        <v>0.0</v>
      </c>
      <c r="O876" s="90">
        <v>1.0</v>
      </c>
      <c r="P876" s="90">
        <v>0.0</v>
      </c>
      <c r="Q876" s="90">
        <v>0.0</v>
      </c>
      <c r="R876" s="90">
        <v>0.0</v>
      </c>
      <c r="S876" s="90">
        <v>1.0</v>
      </c>
      <c r="T876" s="86">
        <f t="shared" si="39"/>
        <v>4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>
      <c r="A877" s="90">
        <f t="shared" si="40"/>
        <v>18</v>
      </c>
      <c r="B877" s="90" t="s">
        <v>3040</v>
      </c>
      <c r="C877" s="90" t="s">
        <v>18</v>
      </c>
      <c r="D877" s="379">
        <v>23384.0</v>
      </c>
      <c r="E877" s="109">
        <f t="shared" si="38"/>
        <v>62</v>
      </c>
      <c r="F877" s="88"/>
      <c r="G877" s="86"/>
      <c r="H877" s="90">
        <v>1.0</v>
      </c>
      <c r="I877" s="90">
        <v>0.0</v>
      </c>
      <c r="J877" s="90">
        <v>0.0</v>
      </c>
      <c r="K877" s="90">
        <v>1.0</v>
      </c>
      <c r="L877" s="90">
        <v>0.0</v>
      </c>
      <c r="M877" s="90">
        <v>0.0</v>
      </c>
      <c r="N877" s="90">
        <v>0.0</v>
      </c>
      <c r="O877" s="90">
        <v>1.0</v>
      </c>
      <c r="P877" s="90">
        <v>0.0</v>
      </c>
      <c r="Q877" s="90">
        <v>0.0</v>
      </c>
      <c r="R877" s="90">
        <v>0.0</v>
      </c>
      <c r="S877" s="90">
        <v>1.0</v>
      </c>
      <c r="T877" s="86">
        <f t="shared" si="39"/>
        <v>4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>
      <c r="A878" s="90">
        <f t="shared" si="40"/>
        <v>19</v>
      </c>
      <c r="B878" s="90" t="s">
        <v>3041</v>
      </c>
      <c r="C878" s="90" t="s">
        <v>18</v>
      </c>
      <c r="D878" s="379">
        <v>22409.0</v>
      </c>
      <c r="E878" s="109">
        <f t="shared" si="38"/>
        <v>65</v>
      </c>
      <c r="F878" s="88"/>
      <c r="G878" s="86"/>
      <c r="H878" s="90">
        <v>1.0</v>
      </c>
      <c r="I878" s="90">
        <v>0.0</v>
      </c>
      <c r="J878" s="90">
        <v>0.0</v>
      </c>
      <c r="K878" s="90">
        <v>1.0</v>
      </c>
      <c r="L878" s="90">
        <v>0.0</v>
      </c>
      <c r="M878" s="90">
        <v>0.0</v>
      </c>
      <c r="N878" s="90">
        <v>0.0</v>
      </c>
      <c r="O878" s="90">
        <v>1.0</v>
      </c>
      <c r="P878" s="90">
        <v>0.0</v>
      </c>
      <c r="Q878" s="90">
        <v>0.0</v>
      </c>
      <c r="R878" s="90">
        <v>0.0</v>
      </c>
      <c r="S878" s="90">
        <v>1.0</v>
      </c>
      <c r="T878" s="86">
        <f t="shared" si="39"/>
        <v>4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>
      <c r="A879" s="90">
        <f t="shared" si="40"/>
        <v>20</v>
      </c>
      <c r="B879" s="90" t="s">
        <v>3042</v>
      </c>
      <c r="C879" s="90" t="s">
        <v>18</v>
      </c>
      <c r="D879" s="379">
        <v>16868.0</v>
      </c>
      <c r="E879" s="109">
        <f t="shared" si="38"/>
        <v>80</v>
      </c>
      <c r="F879" s="88"/>
      <c r="G879" s="86"/>
      <c r="H879" s="90">
        <v>1.0</v>
      </c>
      <c r="I879" s="90">
        <v>0.0</v>
      </c>
      <c r="J879" s="90">
        <v>0.0</v>
      </c>
      <c r="K879" s="90">
        <v>1.0</v>
      </c>
      <c r="L879" s="90">
        <v>0.0</v>
      </c>
      <c r="M879" s="90">
        <v>0.0</v>
      </c>
      <c r="N879" s="90">
        <v>0.0</v>
      </c>
      <c r="O879" s="90">
        <v>1.0</v>
      </c>
      <c r="P879" s="90">
        <v>0.0</v>
      </c>
      <c r="Q879" s="90">
        <v>0.0</v>
      </c>
      <c r="R879" s="90">
        <v>0.0</v>
      </c>
      <c r="S879" s="90">
        <v>1.0</v>
      </c>
      <c r="T879" s="86">
        <f t="shared" si="39"/>
        <v>4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>
      <c r="A880" s="90">
        <f t="shared" si="40"/>
        <v>21</v>
      </c>
      <c r="B880" s="90" t="s">
        <v>3043</v>
      </c>
      <c r="C880" s="90" t="s">
        <v>18</v>
      </c>
      <c r="D880" s="379">
        <v>20888.0</v>
      </c>
      <c r="E880" s="109">
        <f t="shared" si="38"/>
        <v>69</v>
      </c>
      <c r="F880" s="88"/>
      <c r="G880" s="86"/>
      <c r="H880" s="90">
        <v>1.0</v>
      </c>
      <c r="I880" s="90">
        <v>0.0</v>
      </c>
      <c r="J880" s="90">
        <v>0.0</v>
      </c>
      <c r="K880" s="90">
        <v>1.0</v>
      </c>
      <c r="L880" s="90">
        <v>0.0</v>
      </c>
      <c r="M880" s="90">
        <v>0.0</v>
      </c>
      <c r="N880" s="90">
        <v>0.0</v>
      </c>
      <c r="O880" s="90">
        <v>1.0</v>
      </c>
      <c r="P880" s="90">
        <v>0.0</v>
      </c>
      <c r="Q880" s="90">
        <v>0.0</v>
      </c>
      <c r="R880" s="90">
        <v>0.0</v>
      </c>
      <c r="S880" s="90">
        <v>1.0</v>
      </c>
      <c r="T880" s="86">
        <f t="shared" si="39"/>
        <v>4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>
      <c r="A881" s="90">
        <f t="shared" si="40"/>
        <v>22</v>
      </c>
      <c r="B881" s="90" t="s">
        <v>713</v>
      </c>
      <c r="C881" s="90" t="s">
        <v>18</v>
      </c>
      <c r="D881" s="379">
        <v>20956.0</v>
      </c>
      <c r="E881" s="109">
        <f t="shared" si="38"/>
        <v>69</v>
      </c>
      <c r="F881" s="88"/>
      <c r="G881" s="86"/>
      <c r="H881" s="90">
        <v>1.0</v>
      </c>
      <c r="I881" s="90">
        <v>0.0</v>
      </c>
      <c r="J881" s="90">
        <v>0.0</v>
      </c>
      <c r="K881" s="90">
        <v>1.0</v>
      </c>
      <c r="L881" s="90">
        <v>0.0</v>
      </c>
      <c r="M881" s="90">
        <v>0.0</v>
      </c>
      <c r="N881" s="90">
        <v>0.0</v>
      </c>
      <c r="O881" s="90">
        <v>1.0</v>
      </c>
      <c r="P881" s="90">
        <v>0.0</v>
      </c>
      <c r="Q881" s="90">
        <v>0.0</v>
      </c>
      <c r="R881" s="90">
        <v>0.0</v>
      </c>
      <c r="S881" s="90">
        <v>1.0</v>
      </c>
      <c r="T881" s="86">
        <f t="shared" si="39"/>
        <v>4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>
      <c r="A882" s="90">
        <f t="shared" si="40"/>
        <v>23</v>
      </c>
      <c r="B882" s="90" t="s">
        <v>3044</v>
      </c>
      <c r="C882" s="90" t="s">
        <v>18</v>
      </c>
      <c r="D882" s="379">
        <v>19820.0</v>
      </c>
      <c r="E882" s="109">
        <f t="shared" si="38"/>
        <v>72</v>
      </c>
      <c r="F882" s="88"/>
      <c r="G882" s="86"/>
      <c r="H882" s="90">
        <v>1.0</v>
      </c>
      <c r="I882" s="90">
        <v>0.0</v>
      </c>
      <c r="J882" s="90">
        <v>0.0</v>
      </c>
      <c r="K882" s="90">
        <v>1.0</v>
      </c>
      <c r="L882" s="90">
        <v>0.0</v>
      </c>
      <c r="M882" s="90">
        <v>0.0</v>
      </c>
      <c r="N882" s="90">
        <v>0.0</v>
      </c>
      <c r="O882" s="90">
        <v>1.0</v>
      </c>
      <c r="P882" s="90">
        <v>0.0</v>
      </c>
      <c r="Q882" s="90">
        <v>0.0</v>
      </c>
      <c r="R882" s="90">
        <v>0.0</v>
      </c>
      <c r="S882" s="90">
        <v>1.0</v>
      </c>
      <c r="T882" s="86">
        <f t="shared" si="39"/>
        <v>4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>
      <c r="A883" s="90">
        <f t="shared" si="40"/>
        <v>24</v>
      </c>
      <c r="B883" s="90" t="s">
        <v>3045</v>
      </c>
      <c r="C883" s="90" t="s">
        <v>18</v>
      </c>
      <c r="D883" s="380">
        <v>20802.0</v>
      </c>
      <c r="E883" s="109">
        <f t="shared" si="38"/>
        <v>69</v>
      </c>
      <c r="F883" s="88"/>
      <c r="G883" s="86"/>
      <c r="H883" s="90">
        <v>1.0</v>
      </c>
      <c r="I883" s="90">
        <v>0.0</v>
      </c>
      <c r="J883" s="90">
        <v>0.0</v>
      </c>
      <c r="K883" s="90">
        <v>1.0</v>
      </c>
      <c r="L883" s="90">
        <v>0.0</v>
      </c>
      <c r="M883" s="90">
        <v>0.0</v>
      </c>
      <c r="N883" s="90">
        <v>0.0</v>
      </c>
      <c r="O883" s="90">
        <v>1.0</v>
      </c>
      <c r="P883" s="90">
        <v>0.0</v>
      </c>
      <c r="Q883" s="90">
        <v>0.0</v>
      </c>
      <c r="R883" s="90">
        <v>0.0</v>
      </c>
      <c r="S883" s="90">
        <v>1.0</v>
      </c>
      <c r="T883" s="86">
        <f t="shared" si="39"/>
        <v>4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>
      <c r="A884" s="90">
        <f t="shared" si="40"/>
        <v>25</v>
      </c>
      <c r="B884" s="90" t="s">
        <v>1841</v>
      </c>
      <c r="C884" s="90" t="s">
        <v>19</v>
      </c>
      <c r="D884" s="379">
        <v>20591.0</v>
      </c>
      <c r="E884" s="109">
        <f t="shared" si="38"/>
        <v>70</v>
      </c>
      <c r="F884" s="88"/>
      <c r="G884" s="86"/>
      <c r="H884" s="90">
        <v>1.0</v>
      </c>
      <c r="I884" s="90">
        <v>0.0</v>
      </c>
      <c r="J884" s="90">
        <v>0.0</v>
      </c>
      <c r="K884" s="90">
        <v>1.0</v>
      </c>
      <c r="L884" s="90">
        <v>0.0</v>
      </c>
      <c r="M884" s="90">
        <v>0.0</v>
      </c>
      <c r="N884" s="90">
        <v>0.0</v>
      </c>
      <c r="O884" s="90">
        <v>1.0</v>
      </c>
      <c r="P884" s="90">
        <v>0.0</v>
      </c>
      <c r="Q884" s="90">
        <v>0.0</v>
      </c>
      <c r="R884" s="90">
        <v>0.0</v>
      </c>
      <c r="S884" s="90">
        <v>1.0</v>
      </c>
      <c r="T884" s="86">
        <f t="shared" si="39"/>
        <v>4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>
      <c r="A885" s="90">
        <f t="shared" si="40"/>
        <v>26</v>
      </c>
      <c r="B885" s="90" t="s">
        <v>3046</v>
      </c>
      <c r="C885" s="90" t="s">
        <v>18</v>
      </c>
      <c r="D885" s="379">
        <v>23513.0</v>
      </c>
      <c r="E885" s="109">
        <f t="shared" si="38"/>
        <v>62</v>
      </c>
      <c r="F885" s="88"/>
      <c r="G885" s="86"/>
      <c r="H885" s="90">
        <v>1.0</v>
      </c>
      <c r="I885" s="90">
        <v>0.0</v>
      </c>
      <c r="J885" s="90">
        <v>0.0</v>
      </c>
      <c r="K885" s="90">
        <v>1.0</v>
      </c>
      <c r="L885" s="90">
        <v>0.0</v>
      </c>
      <c r="M885" s="90">
        <v>0.0</v>
      </c>
      <c r="N885" s="90">
        <v>0.0</v>
      </c>
      <c r="O885" s="90">
        <v>1.0</v>
      </c>
      <c r="P885" s="90">
        <v>0.0</v>
      </c>
      <c r="Q885" s="90">
        <v>0.0</v>
      </c>
      <c r="R885" s="90">
        <v>0.0</v>
      </c>
      <c r="S885" s="90">
        <v>1.0</v>
      </c>
      <c r="T885" s="86">
        <f t="shared" si="39"/>
        <v>4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>
      <c r="A886" s="90">
        <f t="shared" si="40"/>
        <v>27</v>
      </c>
      <c r="B886" s="90" t="s">
        <v>3047</v>
      </c>
      <c r="C886" s="90" t="s">
        <v>18</v>
      </c>
      <c r="D886" s="379">
        <v>23281.0</v>
      </c>
      <c r="E886" s="109">
        <f t="shared" si="38"/>
        <v>62</v>
      </c>
      <c r="F886" s="88"/>
      <c r="G886" s="86"/>
      <c r="H886" s="90">
        <v>1.0</v>
      </c>
      <c r="I886" s="90">
        <v>0.0</v>
      </c>
      <c r="J886" s="90">
        <v>0.0</v>
      </c>
      <c r="K886" s="90">
        <v>1.0</v>
      </c>
      <c r="L886" s="90">
        <v>0.0</v>
      </c>
      <c r="M886" s="90">
        <v>0.0</v>
      </c>
      <c r="N886" s="90">
        <v>0.0</v>
      </c>
      <c r="O886" s="90">
        <v>1.0</v>
      </c>
      <c r="P886" s="90">
        <v>0.0</v>
      </c>
      <c r="Q886" s="90">
        <v>0.0</v>
      </c>
      <c r="R886" s="90">
        <v>0.0</v>
      </c>
      <c r="S886" s="90">
        <v>1.0</v>
      </c>
      <c r="T886" s="86">
        <f t="shared" si="39"/>
        <v>4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>
      <c r="A887" s="90">
        <f t="shared" si="40"/>
        <v>28</v>
      </c>
      <c r="B887" s="90" t="s">
        <v>3048</v>
      </c>
      <c r="C887" s="90" t="s">
        <v>19</v>
      </c>
      <c r="D887" s="379">
        <v>21382.0</v>
      </c>
      <c r="E887" s="109">
        <f t="shared" si="38"/>
        <v>67</v>
      </c>
      <c r="F887" s="88"/>
      <c r="G887" s="86"/>
      <c r="H887" s="90">
        <v>1.0</v>
      </c>
      <c r="I887" s="90">
        <v>0.0</v>
      </c>
      <c r="J887" s="90">
        <v>0.0</v>
      </c>
      <c r="K887" s="90">
        <v>1.0</v>
      </c>
      <c r="L887" s="90">
        <v>0.0</v>
      </c>
      <c r="M887" s="90">
        <v>0.0</v>
      </c>
      <c r="N887" s="90">
        <v>0.0</v>
      </c>
      <c r="O887" s="90">
        <v>1.0</v>
      </c>
      <c r="P887" s="90">
        <v>0.0</v>
      </c>
      <c r="Q887" s="90">
        <v>0.0</v>
      </c>
      <c r="R887" s="90">
        <v>0.0</v>
      </c>
      <c r="S887" s="90">
        <v>1.0</v>
      </c>
      <c r="T887" s="86">
        <f t="shared" si="39"/>
        <v>4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>
      <c r="A888" s="90">
        <f t="shared" si="40"/>
        <v>29</v>
      </c>
      <c r="B888" s="90" t="s">
        <v>3049</v>
      </c>
      <c r="C888" s="90" t="s">
        <v>19</v>
      </c>
      <c r="D888" s="379">
        <v>20616.0</v>
      </c>
      <c r="E888" s="109">
        <f t="shared" si="38"/>
        <v>70</v>
      </c>
      <c r="F888" s="88"/>
      <c r="G888" s="86"/>
      <c r="H888" s="90">
        <v>1.0</v>
      </c>
      <c r="I888" s="90">
        <v>0.0</v>
      </c>
      <c r="J888" s="90">
        <v>0.0</v>
      </c>
      <c r="K888" s="90">
        <v>1.0</v>
      </c>
      <c r="L888" s="90">
        <v>0.0</v>
      </c>
      <c r="M888" s="90">
        <v>0.0</v>
      </c>
      <c r="N888" s="90">
        <v>0.0</v>
      </c>
      <c r="O888" s="90">
        <v>1.0</v>
      </c>
      <c r="P888" s="90">
        <v>0.0</v>
      </c>
      <c r="Q888" s="90">
        <v>0.0</v>
      </c>
      <c r="R888" s="90">
        <v>0.0</v>
      </c>
      <c r="S888" s="90">
        <v>1.0</v>
      </c>
      <c r="T888" s="86">
        <f t="shared" si="39"/>
        <v>4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>
      <c r="A889" s="90">
        <f t="shared" si="40"/>
        <v>30</v>
      </c>
      <c r="B889" s="90" t="s">
        <v>3050</v>
      </c>
      <c r="C889" s="90" t="s">
        <v>19</v>
      </c>
      <c r="D889" s="379">
        <v>21497.0</v>
      </c>
      <c r="E889" s="109">
        <f t="shared" si="38"/>
        <v>67</v>
      </c>
      <c r="F889" s="88"/>
      <c r="G889" s="86"/>
      <c r="H889" s="90">
        <v>1.0</v>
      </c>
      <c r="I889" s="90">
        <v>0.0</v>
      </c>
      <c r="J889" s="90">
        <v>0.0</v>
      </c>
      <c r="K889" s="90">
        <v>1.0</v>
      </c>
      <c r="L889" s="90">
        <v>0.0</v>
      </c>
      <c r="M889" s="90">
        <v>0.0</v>
      </c>
      <c r="N889" s="90">
        <v>0.0</v>
      </c>
      <c r="O889" s="90">
        <v>1.0</v>
      </c>
      <c r="P889" s="90">
        <v>0.0</v>
      </c>
      <c r="Q889" s="90">
        <v>0.0</v>
      </c>
      <c r="R889" s="90">
        <v>0.0</v>
      </c>
      <c r="S889" s="90">
        <v>1.0</v>
      </c>
      <c r="T889" s="86">
        <f t="shared" si="39"/>
        <v>4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>
      <c r="A890" s="90">
        <f t="shared" si="40"/>
        <v>31</v>
      </c>
      <c r="B890" s="90" t="s">
        <v>3051</v>
      </c>
      <c r="C890" s="90" t="s">
        <v>18</v>
      </c>
      <c r="D890" s="379">
        <v>21413.0</v>
      </c>
      <c r="E890" s="109">
        <f t="shared" si="38"/>
        <v>67</v>
      </c>
      <c r="F890" s="88"/>
      <c r="G890" s="86"/>
      <c r="H890" s="90">
        <v>1.0</v>
      </c>
      <c r="I890" s="90">
        <v>0.0</v>
      </c>
      <c r="J890" s="90">
        <v>0.0</v>
      </c>
      <c r="K890" s="90">
        <v>1.0</v>
      </c>
      <c r="L890" s="90">
        <v>0.0</v>
      </c>
      <c r="M890" s="90">
        <v>0.0</v>
      </c>
      <c r="N890" s="90">
        <v>0.0</v>
      </c>
      <c r="O890" s="90">
        <v>1.0</v>
      </c>
      <c r="P890" s="90">
        <v>0.0</v>
      </c>
      <c r="Q890" s="90">
        <v>0.0</v>
      </c>
      <c r="R890" s="90">
        <v>0.0</v>
      </c>
      <c r="S890" s="90">
        <v>1.0</v>
      </c>
      <c r="T890" s="86">
        <f t="shared" si="39"/>
        <v>4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>
      <c r="A891" s="90">
        <f t="shared" si="40"/>
        <v>32</v>
      </c>
      <c r="B891" s="90" t="s">
        <v>3052</v>
      </c>
      <c r="C891" s="90" t="s">
        <v>18</v>
      </c>
      <c r="D891" s="379">
        <v>23872.0</v>
      </c>
      <c r="E891" s="109">
        <f t="shared" si="38"/>
        <v>61</v>
      </c>
      <c r="F891" s="88"/>
      <c r="G891" s="86"/>
      <c r="H891" s="90">
        <v>1.0</v>
      </c>
      <c r="I891" s="90">
        <v>0.0</v>
      </c>
      <c r="J891" s="90">
        <v>0.0</v>
      </c>
      <c r="K891" s="90">
        <v>1.0</v>
      </c>
      <c r="L891" s="90">
        <v>0.0</v>
      </c>
      <c r="M891" s="90">
        <v>0.0</v>
      </c>
      <c r="N891" s="90">
        <v>0.0</v>
      </c>
      <c r="O891" s="90">
        <v>1.0</v>
      </c>
      <c r="P891" s="90">
        <v>0.0</v>
      </c>
      <c r="Q891" s="90">
        <v>0.0</v>
      </c>
      <c r="R891" s="90">
        <v>0.0</v>
      </c>
      <c r="S891" s="90">
        <v>1.0</v>
      </c>
      <c r="T891" s="86">
        <f t="shared" si="39"/>
        <v>4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>
      <c r="A892" s="90">
        <f t="shared" si="40"/>
        <v>33</v>
      </c>
      <c r="B892" s="90" t="s">
        <v>3053</v>
      </c>
      <c r="C892" s="90" t="s">
        <v>18</v>
      </c>
      <c r="D892" s="379">
        <v>22097.0</v>
      </c>
      <c r="E892" s="109">
        <f t="shared" si="38"/>
        <v>65</v>
      </c>
      <c r="F892" s="88"/>
      <c r="G892" s="86"/>
      <c r="H892" s="90">
        <v>1.0</v>
      </c>
      <c r="I892" s="90">
        <v>0.0</v>
      </c>
      <c r="J892" s="90">
        <v>0.0</v>
      </c>
      <c r="K892" s="90">
        <v>1.0</v>
      </c>
      <c r="L892" s="90">
        <v>0.0</v>
      </c>
      <c r="M892" s="90">
        <v>0.0</v>
      </c>
      <c r="N892" s="90">
        <v>0.0</v>
      </c>
      <c r="O892" s="90">
        <v>1.0</v>
      </c>
      <c r="P892" s="90">
        <v>0.0</v>
      </c>
      <c r="Q892" s="90">
        <v>0.0</v>
      </c>
      <c r="R892" s="90">
        <v>0.0</v>
      </c>
      <c r="S892" s="90">
        <v>1.0</v>
      </c>
      <c r="T892" s="86">
        <f t="shared" si="39"/>
        <v>4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>
      <c r="A893" s="90">
        <f t="shared" si="40"/>
        <v>34</v>
      </c>
      <c r="B893" s="90" t="s">
        <v>3054</v>
      </c>
      <c r="C893" s="90" t="s">
        <v>18</v>
      </c>
      <c r="D893" s="379">
        <v>21221.0</v>
      </c>
      <c r="E893" s="109">
        <f t="shared" si="38"/>
        <v>68</v>
      </c>
      <c r="F893" s="88"/>
      <c r="G893" s="86"/>
      <c r="H893" s="90">
        <v>1.0</v>
      </c>
      <c r="I893" s="90">
        <v>0.0</v>
      </c>
      <c r="J893" s="90">
        <v>0.0</v>
      </c>
      <c r="K893" s="90">
        <v>1.0</v>
      </c>
      <c r="L893" s="90">
        <v>0.0</v>
      </c>
      <c r="M893" s="90">
        <v>0.0</v>
      </c>
      <c r="N893" s="90">
        <v>0.0</v>
      </c>
      <c r="O893" s="90">
        <v>1.0</v>
      </c>
      <c r="P893" s="90">
        <v>0.0</v>
      </c>
      <c r="Q893" s="90">
        <v>0.0</v>
      </c>
      <c r="R893" s="90">
        <v>0.0</v>
      </c>
      <c r="S893" s="90">
        <v>1.0</v>
      </c>
      <c r="T893" s="86">
        <f t="shared" si="39"/>
        <v>4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>
      <c r="A894" s="90">
        <f t="shared" si="40"/>
        <v>35</v>
      </c>
      <c r="B894" s="90" t="s">
        <v>3055</v>
      </c>
      <c r="C894" s="90" t="s">
        <v>19</v>
      </c>
      <c r="D894" s="379">
        <v>23173.0</v>
      </c>
      <c r="E894" s="109">
        <f t="shared" si="38"/>
        <v>62</v>
      </c>
      <c r="F894" s="88"/>
      <c r="G894" s="86"/>
      <c r="H894" s="90">
        <v>1.0</v>
      </c>
      <c r="I894" s="90">
        <v>0.0</v>
      </c>
      <c r="J894" s="90">
        <v>0.0</v>
      </c>
      <c r="K894" s="90">
        <v>1.0</v>
      </c>
      <c r="L894" s="90">
        <v>0.0</v>
      </c>
      <c r="M894" s="90">
        <v>0.0</v>
      </c>
      <c r="N894" s="90">
        <v>0.0</v>
      </c>
      <c r="O894" s="90">
        <v>1.0</v>
      </c>
      <c r="P894" s="90">
        <v>0.0</v>
      </c>
      <c r="Q894" s="90">
        <v>0.0</v>
      </c>
      <c r="R894" s="90">
        <v>0.0</v>
      </c>
      <c r="S894" s="90">
        <v>1.0</v>
      </c>
      <c r="T894" s="86">
        <f t="shared" si="39"/>
        <v>4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>
      <c r="A895" s="90">
        <f t="shared" si="40"/>
        <v>36</v>
      </c>
      <c r="B895" s="90" t="s">
        <v>3056</v>
      </c>
      <c r="C895" s="90" t="s">
        <v>18</v>
      </c>
      <c r="D895" s="380">
        <v>21179.0</v>
      </c>
      <c r="E895" s="109">
        <f t="shared" si="38"/>
        <v>68</v>
      </c>
      <c r="F895" s="88"/>
      <c r="G895" s="86"/>
      <c r="H895" s="90">
        <v>1.0</v>
      </c>
      <c r="I895" s="90">
        <v>0.0</v>
      </c>
      <c r="J895" s="90">
        <v>0.0</v>
      </c>
      <c r="K895" s="90">
        <v>1.0</v>
      </c>
      <c r="L895" s="90">
        <v>0.0</v>
      </c>
      <c r="M895" s="90">
        <v>0.0</v>
      </c>
      <c r="N895" s="90">
        <v>0.0</v>
      </c>
      <c r="O895" s="90">
        <v>1.0</v>
      </c>
      <c r="P895" s="90">
        <v>0.0</v>
      </c>
      <c r="Q895" s="90">
        <v>0.0</v>
      </c>
      <c r="R895" s="90">
        <v>0.0</v>
      </c>
      <c r="S895" s="90">
        <v>1.0</v>
      </c>
      <c r="T895" s="86">
        <f t="shared" si="39"/>
        <v>4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>
      <c r="A896" s="90">
        <f t="shared" si="40"/>
        <v>37</v>
      </c>
      <c r="B896" s="90" t="s">
        <v>425</v>
      </c>
      <c r="C896" s="90" t="s">
        <v>18</v>
      </c>
      <c r="D896" s="379">
        <v>18513.0</v>
      </c>
      <c r="E896" s="109">
        <f t="shared" si="38"/>
        <v>75</v>
      </c>
      <c r="F896" s="88"/>
      <c r="G896" s="86"/>
      <c r="H896" s="90">
        <v>1.0</v>
      </c>
      <c r="I896" s="90">
        <v>0.0</v>
      </c>
      <c r="J896" s="90">
        <v>0.0</v>
      </c>
      <c r="K896" s="90">
        <v>1.0</v>
      </c>
      <c r="L896" s="90">
        <v>0.0</v>
      </c>
      <c r="M896" s="90">
        <v>0.0</v>
      </c>
      <c r="N896" s="90">
        <v>0.0</v>
      </c>
      <c r="O896" s="90">
        <v>1.0</v>
      </c>
      <c r="P896" s="90">
        <v>0.0</v>
      </c>
      <c r="Q896" s="90">
        <v>0.0</v>
      </c>
      <c r="R896" s="90">
        <v>0.0</v>
      </c>
      <c r="S896" s="90">
        <v>1.0</v>
      </c>
      <c r="T896" s="86">
        <f t="shared" si="39"/>
        <v>4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>
      <c r="A897" s="86"/>
      <c r="B897" s="90" t="s">
        <v>3057</v>
      </c>
      <c r="C897" s="86"/>
      <c r="D897" s="86"/>
      <c r="E897" s="86"/>
      <c r="F897" s="86"/>
      <c r="G897" s="86"/>
      <c r="H897" s="86">
        <f t="shared" ref="H897:T897" si="41">SUM(H860:H896)</f>
        <v>37</v>
      </c>
      <c r="I897" s="86">
        <f t="shared" si="41"/>
        <v>0</v>
      </c>
      <c r="J897" s="86">
        <f t="shared" si="41"/>
        <v>0</v>
      </c>
      <c r="K897" s="86">
        <f t="shared" si="41"/>
        <v>37</v>
      </c>
      <c r="L897" s="86">
        <f t="shared" si="41"/>
        <v>0</v>
      </c>
      <c r="M897" s="86">
        <f t="shared" si="41"/>
        <v>0</v>
      </c>
      <c r="N897" s="86">
        <f t="shared" si="41"/>
        <v>0</v>
      </c>
      <c r="O897" s="86">
        <f t="shared" si="41"/>
        <v>37</v>
      </c>
      <c r="P897" s="86">
        <f t="shared" si="41"/>
        <v>0</v>
      </c>
      <c r="Q897" s="86">
        <f t="shared" si="41"/>
        <v>0</v>
      </c>
      <c r="R897" s="86">
        <f t="shared" si="41"/>
        <v>0</v>
      </c>
      <c r="S897" s="86">
        <f t="shared" si="41"/>
        <v>37</v>
      </c>
      <c r="T897" s="86">
        <f t="shared" si="41"/>
        <v>148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</row>
  </sheetData>
  <mergeCells count="101">
    <mergeCell ref="C5:K5"/>
    <mergeCell ref="L5:O6"/>
    <mergeCell ref="C6:G6"/>
    <mergeCell ref="H6:K6"/>
    <mergeCell ref="L7:M7"/>
    <mergeCell ref="N7:O7"/>
    <mergeCell ref="P7:Q7"/>
    <mergeCell ref="R7:S7"/>
    <mergeCell ref="T7:U7"/>
    <mergeCell ref="V7:W7"/>
    <mergeCell ref="A1:AL1"/>
    <mergeCell ref="A4:A8"/>
    <mergeCell ref="C4:AA4"/>
    <mergeCell ref="AB4:AG4"/>
    <mergeCell ref="AH4:AK4"/>
    <mergeCell ref="AL4:AL8"/>
    <mergeCell ref="AJ5:AK7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H7:I7"/>
    <mergeCell ref="J7:K7"/>
    <mergeCell ref="F30:R30"/>
    <mergeCell ref="A62:C62"/>
    <mergeCell ref="A63:A64"/>
    <mergeCell ref="B63:B64"/>
    <mergeCell ref="C63:C64"/>
    <mergeCell ref="D63:D64"/>
    <mergeCell ref="E63:E64"/>
    <mergeCell ref="F63:G63"/>
    <mergeCell ref="H63:T63"/>
    <mergeCell ref="H80:T80"/>
    <mergeCell ref="H98:T98"/>
    <mergeCell ref="H131:T131"/>
    <mergeCell ref="A79:C79"/>
    <mergeCell ref="A80:A81"/>
    <mergeCell ref="B80:B81"/>
    <mergeCell ref="C80:C81"/>
    <mergeCell ref="D80:D81"/>
    <mergeCell ref="E80:E81"/>
    <mergeCell ref="F80:G80"/>
    <mergeCell ref="H857:S857"/>
    <mergeCell ref="T857:T858"/>
    <mergeCell ref="A856:C856"/>
    <mergeCell ref="A857:A858"/>
    <mergeCell ref="B857:B858"/>
    <mergeCell ref="C857:C858"/>
    <mergeCell ref="D857:D858"/>
    <mergeCell ref="E857:E858"/>
    <mergeCell ref="F857:G857"/>
    <mergeCell ref="E7:F7"/>
    <mergeCell ref="G7:G8"/>
    <mergeCell ref="B94:G94"/>
    <mergeCell ref="A97:C97"/>
    <mergeCell ref="A98:A99"/>
    <mergeCell ref="B98:B99"/>
    <mergeCell ref="C98:C99"/>
    <mergeCell ref="D98:D99"/>
    <mergeCell ref="E98:E99"/>
    <mergeCell ref="A214:C214"/>
    <mergeCell ref="A215:A216"/>
    <mergeCell ref="B215:B216"/>
    <mergeCell ref="C215:C216"/>
    <mergeCell ref="D215:D216"/>
    <mergeCell ref="E215:E216"/>
    <mergeCell ref="F215:G215"/>
    <mergeCell ref="H215:S215"/>
    <mergeCell ref="F98:G98"/>
    <mergeCell ref="B127:G127"/>
    <mergeCell ref="A130:C130"/>
    <mergeCell ref="A131:A132"/>
    <mergeCell ref="B131:B132"/>
    <mergeCell ref="C131:C132"/>
    <mergeCell ref="D131:D132"/>
    <mergeCell ref="D277:D278"/>
    <mergeCell ref="E277:E278"/>
    <mergeCell ref="H277:S277"/>
    <mergeCell ref="T277:T278"/>
    <mergeCell ref="E131:E132"/>
    <mergeCell ref="F131:G131"/>
    <mergeCell ref="B274:G274"/>
    <mergeCell ref="A276:C276"/>
    <mergeCell ref="A277:A278"/>
    <mergeCell ref="B277:B278"/>
    <mergeCell ref="C277:C278"/>
    <mergeCell ref="F277:G277"/>
    <mergeCell ref="B4:B8"/>
    <mergeCell ref="C7:D7"/>
    <mergeCell ref="A25:C25"/>
    <mergeCell ref="A29:D29"/>
    <mergeCell ref="A30:A31"/>
    <mergeCell ref="B30:D30"/>
    <mergeCell ref="A56:E56"/>
  </mergeCells>
  <conditionalFormatting sqref="E133">
    <cfRule type="notContainsBlanks" dxfId="0" priority="1">
      <formula>LEN(TRIM(E133))&gt;0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3" max="3" width="13.63"/>
    <col customWidth="1" min="4" max="4" width="19.38"/>
    <col customWidth="1" min="5" max="6" width="13.88"/>
    <col customWidth="1" min="7" max="7" width="14.25"/>
    <col customWidth="1" min="8" max="9" width="7.0"/>
    <col customWidth="1" min="10" max="10" width="6.75"/>
    <col customWidth="1" min="11" max="12" width="6.38"/>
    <col customWidth="1" min="13" max="13" width="6.88"/>
    <col customWidth="1" min="14" max="17" width="5.75"/>
    <col customWidth="1" min="18" max="18" width="7.88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48" t="s">
        <v>56</v>
      </c>
      <c r="AM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50"/>
      <c r="B3" s="51" t="s">
        <v>57</v>
      </c>
      <c r="C3" s="51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2"/>
    </row>
    <row r="4">
      <c r="A4" s="52" t="s">
        <v>2</v>
      </c>
      <c r="B4" s="52" t="s">
        <v>58</v>
      </c>
      <c r="C4" s="54" t="s">
        <v>59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7"/>
      <c r="AB4" s="55" t="s">
        <v>60</v>
      </c>
      <c r="AC4" s="26"/>
      <c r="AD4" s="26"/>
      <c r="AE4" s="26"/>
      <c r="AF4" s="26"/>
      <c r="AG4" s="7"/>
      <c r="AH4" s="55" t="s">
        <v>61</v>
      </c>
      <c r="AI4" s="26"/>
      <c r="AJ4" s="26"/>
      <c r="AK4" s="7"/>
      <c r="AL4" s="52" t="s">
        <v>62</v>
      </c>
      <c r="AM4" s="2"/>
    </row>
    <row r="5">
      <c r="A5" s="56"/>
      <c r="B5" s="56"/>
      <c r="C5" s="57" t="s">
        <v>63</v>
      </c>
      <c r="D5" s="26"/>
      <c r="E5" s="26"/>
      <c r="F5" s="26"/>
      <c r="G5" s="26"/>
      <c r="H5" s="26"/>
      <c r="I5" s="26"/>
      <c r="J5" s="26"/>
      <c r="K5" s="7"/>
      <c r="L5" s="58" t="s">
        <v>64</v>
      </c>
      <c r="M5" s="59"/>
      <c r="N5" s="59"/>
      <c r="O5" s="9"/>
      <c r="P5" s="58" t="s">
        <v>65</v>
      </c>
      <c r="Q5" s="59"/>
      <c r="R5" s="59"/>
      <c r="S5" s="9"/>
      <c r="T5" s="58" t="s">
        <v>66</v>
      </c>
      <c r="U5" s="59"/>
      <c r="V5" s="59"/>
      <c r="W5" s="9"/>
      <c r="X5" s="52" t="s">
        <v>21</v>
      </c>
      <c r="Y5" s="57" t="s">
        <v>67</v>
      </c>
      <c r="Z5" s="26"/>
      <c r="AA5" s="7"/>
      <c r="AB5" s="60" t="s">
        <v>68</v>
      </c>
      <c r="AC5" s="9"/>
      <c r="AD5" s="60" t="s">
        <v>69</v>
      </c>
      <c r="AE5" s="9"/>
      <c r="AF5" s="60" t="s">
        <v>70</v>
      </c>
      <c r="AG5" s="9"/>
      <c r="AH5" s="60" t="s">
        <v>71</v>
      </c>
      <c r="AI5" s="9"/>
      <c r="AJ5" s="60" t="s">
        <v>72</v>
      </c>
      <c r="AK5" s="9"/>
      <c r="AL5" s="56"/>
      <c r="AM5" s="2"/>
    </row>
    <row r="6">
      <c r="A6" s="56"/>
      <c r="B6" s="56"/>
      <c r="C6" s="57" t="s">
        <v>73</v>
      </c>
      <c r="D6" s="26"/>
      <c r="E6" s="26"/>
      <c r="F6" s="26"/>
      <c r="G6" s="7"/>
      <c r="H6" s="57" t="s">
        <v>74</v>
      </c>
      <c r="I6" s="26"/>
      <c r="J6" s="26"/>
      <c r="K6" s="7"/>
      <c r="L6" s="61"/>
      <c r="M6" s="62"/>
      <c r="N6" s="62"/>
      <c r="O6" s="63"/>
      <c r="P6" s="61"/>
      <c r="Q6" s="62"/>
      <c r="R6" s="62"/>
      <c r="S6" s="63"/>
      <c r="T6" s="61"/>
      <c r="U6" s="62"/>
      <c r="V6" s="62"/>
      <c r="W6" s="63"/>
      <c r="X6" s="56"/>
      <c r="Y6" s="52" t="s">
        <v>20</v>
      </c>
      <c r="Z6" s="52" t="s">
        <v>75</v>
      </c>
      <c r="AA6" s="52" t="s">
        <v>76</v>
      </c>
      <c r="AB6" s="64"/>
      <c r="AC6" s="65"/>
      <c r="AD6" s="64"/>
      <c r="AE6" s="65"/>
      <c r="AF6" s="64"/>
      <c r="AG6" s="65"/>
      <c r="AH6" s="64"/>
      <c r="AI6" s="65"/>
      <c r="AJ6" s="64"/>
      <c r="AK6" s="65"/>
      <c r="AL6" s="56"/>
      <c r="AM6" s="2"/>
    </row>
    <row r="7">
      <c r="A7" s="56"/>
      <c r="B7" s="56"/>
      <c r="C7" s="57" t="s">
        <v>77</v>
      </c>
      <c r="D7" s="7"/>
      <c r="E7" s="57" t="s">
        <v>78</v>
      </c>
      <c r="F7" s="26"/>
      <c r="G7" s="101" t="s">
        <v>79</v>
      </c>
      <c r="H7" s="57" t="s">
        <v>77</v>
      </c>
      <c r="I7" s="7"/>
      <c r="J7" s="57" t="s">
        <v>78</v>
      </c>
      <c r="K7" s="7"/>
      <c r="L7" s="54" t="s">
        <v>77</v>
      </c>
      <c r="M7" s="7"/>
      <c r="N7" s="54" t="s">
        <v>78</v>
      </c>
      <c r="O7" s="7"/>
      <c r="P7" s="54" t="s">
        <v>77</v>
      </c>
      <c r="Q7" s="7"/>
      <c r="R7" s="54" t="s">
        <v>78</v>
      </c>
      <c r="S7" s="7"/>
      <c r="T7" s="54" t="s">
        <v>77</v>
      </c>
      <c r="U7" s="7"/>
      <c r="V7" s="54" t="s">
        <v>78</v>
      </c>
      <c r="W7" s="7"/>
      <c r="X7" s="56"/>
      <c r="Y7" s="56"/>
      <c r="Z7" s="56"/>
      <c r="AA7" s="56"/>
      <c r="AB7" s="61"/>
      <c r="AC7" s="63"/>
      <c r="AD7" s="61"/>
      <c r="AE7" s="63"/>
      <c r="AF7" s="61"/>
      <c r="AG7" s="63"/>
      <c r="AH7" s="61"/>
      <c r="AI7" s="63"/>
      <c r="AJ7" s="61"/>
      <c r="AK7" s="63"/>
      <c r="AL7" s="56"/>
      <c r="AM7" s="2"/>
    </row>
    <row r="8">
      <c r="A8" s="12"/>
      <c r="B8" s="12"/>
      <c r="C8" s="53" t="s">
        <v>18</v>
      </c>
      <c r="D8" s="53" t="s">
        <v>19</v>
      </c>
      <c r="E8" s="53" t="s">
        <v>18</v>
      </c>
      <c r="F8" s="53" t="s">
        <v>19</v>
      </c>
      <c r="G8" s="12"/>
      <c r="H8" s="53" t="s">
        <v>18</v>
      </c>
      <c r="I8" s="53" t="s">
        <v>19</v>
      </c>
      <c r="J8" s="53" t="s">
        <v>18</v>
      </c>
      <c r="K8" s="53" t="s">
        <v>19</v>
      </c>
      <c r="L8" s="67" t="s">
        <v>18</v>
      </c>
      <c r="M8" s="67" t="s">
        <v>19</v>
      </c>
      <c r="N8" s="67" t="s">
        <v>18</v>
      </c>
      <c r="O8" s="67" t="s">
        <v>19</v>
      </c>
      <c r="P8" s="67" t="s">
        <v>18</v>
      </c>
      <c r="Q8" s="67" t="s">
        <v>19</v>
      </c>
      <c r="R8" s="67" t="s">
        <v>18</v>
      </c>
      <c r="S8" s="67" t="s">
        <v>19</v>
      </c>
      <c r="T8" s="67" t="s">
        <v>18</v>
      </c>
      <c r="U8" s="67" t="s">
        <v>19</v>
      </c>
      <c r="V8" s="67" t="s">
        <v>18</v>
      </c>
      <c r="W8" s="67" t="s">
        <v>19</v>
      </c>
      <c r="X8" s="12"/>
      <c r="Y8" s="12"/>
      <c r="Z8" s="12"/>
      <c r="AA8" s="12"/>
      <c r="AB8" s="68" t="s">
        <v>18</v>
      </c>
      <c r="AC8" s="68" t="s">
        <v>19</v>
      </c>
      <c r="AD8" s="68" t="s">
        <v>18</v>
      </c>
      <c r="AE8" s="68" t="s">
        <v>19</v>
      </c>
      <c r="AF8" s="68" t="s">
        <v>18</v>
      </c>
      <c r="AG8" s="68" t="s">
        <v>19</v>
      </c>
      <c r="AH8" s="68" t="s">
        <v>18</v>
      </c>
      <c r="AI8" s="68" t="s">
        <v>19</v>
      </c>
      <c r="AJ8" s="68" t="s">
        <v>18</v>
      </c>
      <c r="AK8" s="68" t="s">
        <v>19</v>
      </c>
      <c r="AL8" s="12"/>
      <c r="AM8" s="2"/>
    </row>
    <row r="9">
      <c r="A9" s="69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20">
        <v>0.0</v>
      </c>
      <c r="H9" s="69">
        <v>7.0</v>
      </c>
      <c r="I9" s="69">
        <v>8.0</v>
      </c>
      <c r="J9" s="69">
        <v>9.0</v>
      </c>
      <c r="K9" s="69">
        <v>10.0</v>
      </c>
      <c r="L9" s="70">
        <v>11.0</v>
      </c>
      <c r="M9" s="70">
        <v>12.0</v>
      </c>
      <c r="N9" s="70">
        <v>13.0</v>
      </c>
      <c r="O9" s="70">
        <v>14.0</v>
      </c>
      <c r="P9" s="70">
        <v>15.0</v>
      </c>
      <c r="Q9" s="70">
        <v>16.0</v>
      </c>
      <c r="R9" s="70">
        <v>17.0</v>
      </c>
      <c r="S9" s="70">
        <v>18.0</v>
      </c>
      <c r="T9" s="70">
        <v>19.0</v>
      </c>
      <c r="U9" s="70">
        <v>20.0</v>
      </c>
      <c r="V9" s="70">
        <v>21.0</v>
      </c>
      <c r="W9" s="70">
        <v>22.0</v>
      </c>
      <c r="X9" s="70">
        <v>23.0</v>
      </c>
      <c r="Y9" s="70">
        <v>24.0</v>
      </c>
      <c r="Z9" s="70">
        <v>25.0</v>
      </c>
      <c r="AA9" s="70">
        <v>26.0</v>
      </c>
      <c r="AB9" s="71">
        <v>27.0</v>
      </c>
      <c r="AC9" s="71">
        <v>28.0</v>
      </c>
      <c r="AD9" s="71">
        <v>29.0</v>
      </c>
      <c r="AE9" s="71">
        <v>30.0</v>
      </c>
      <c r="AF9" s="71">
        <v>31.0</v>
      </c>
      <c r="AG9" s="71">
        <v>32.0</v>
      </c>
      <c r="AH9" s="71">
        <v>33.0</v>
      </c>
      <c r="AI9" s="71">
        <v>34.0</v>
      </c>
      <c r="AJ9" s="71">
        <v>35.0</v>
      </c>
      <c r="AK9" s="71">
        <v>36.0</v>
      </c>
      <c r="AL9" s="71">
        <v>37.0</v>
      </c>
      <c r="AM9" s="2"/>
    </row>
    <row r="10">
      <c r="A10" s="72">
        <v>1.0</v>
      </c>
      <c r="B10" s="73" t="s">
        <v>80</v>
      </c>
      <c r="C10" s="74">
        <f>SUM('KES SIP 6 MAWAR'!D10,'KES SIP 6 KENANGA'!F10,'KES SIP 6 DAHLIA'!C10,'KES SIP 6 MELATI'!C10)</f>
        <v>0</v>
      </c>
      <c r="D10" s="74">
        <f>SUM('KES SIP 6 MAWAR'!E10,'KES SIP 6 KENANGA'!G10,'KES SIP 6 DAHLIA'!D10,'KES SIP 6 MELATI'!D10)</f>
        <v>0</v>
      </c>
      <c r="E10" s="74">
        <f>SUM('KES SIP 6 MAWAR'!F10,'KES SIP 6 KENANGA'!I10,'KES SIP 6 DAHLIA'!E10,'KES SIP 6 MELATI'!E10)</f>
        <v>0</v>
      </c>
      <c r="F10" s="74">
        <f>SUM('KES SIP 6 MAWAR'!G10,'KES SIP 6 KENANGA'!J10,'KES SIP 6 DAHLIA'!F10,'KES SIP 6 MELATI'!F10)</f>
        <v>5</v>
      </c>
      <c r="G10" s="74">
        <f>SUM('KES SIP 6 MAWAR'!H10,'KES SIP 6 KENANGA'!K10,'KES SIP 6 DAHLIA'!G10,'KES SIP 6 MELATI'!G10)</f>
        <v>5</v>
      </c>
      <c r="H10" s="74">
        <f>SUM('KES SIP 6 MAWAR'!I10,'KES SIP 6 KENANGA'!L10,'KES SIP 6 DAHLIA'!H10,'KES SIP 6 MELATI'!H10)</f>
        <v>0</v>
      </c>
      <c r="I10" s="74">
        <f>SUM('KES SIP 6 MAWAR'!J10,'KES SIP 6 KENANGA'!M10,'KES SIP 6 DAHLIA'!I10,'KES SIP 6 MELATI'!I10)</f>
        <v>2</v>
      </c>
      <c r="J10" s="74">
        <f>SUM('KES SIP 6 MAWAR'!K10,'KES SIP 6 KENANGA'!N10,'KES SIP 6 DAHLIA'!J10,'KES SIP 6 MELATI'!J10)</f>
        <v>25</v>
      </c>
      <c r="K10" s="74">
        <f>SUM('KES SIP 6 MAWAR'!L10,'KES SIP 6 KENANGA'!O10,'KES SIP 6 DAHLIA'!K10,'KES SIP 6 MELATI'!K10)</f>
        <v>48</v>
      </c>
      <c r="L10" s="74">
        <f>SUM('KES SIP 6 MAWAR'!M10,'KES SIP 6 KENANGA'!P10,'KES SIP 6 DAHLIA'!L10,'KES SIP 6 MELATI'!L10)</f>
        <v>1</v>
      </c>
      <c r="M10" s="74">
        <f>SUM('KES SIP 6 MAWAR'!N10,'KES SIP 6 KENANGA'!Q10,'KES SIP 6 DAHLIA'!M10,'KES SIP 6 MELATI'!M10)</f>
        <v>1</v>
      </c>
      <c r="N10" s="74">
        <f>SUM('KES SIP 6 MAWAR'!O10,'KES SIP 6 KENANGA'!R10,'KES SIP 6 DAHLIA'!N10,'KES SIP 6 MELATI'!N10)</f>
        <v>16</v>
      </c>
      <c r="O10" s="74">
        <f>SUM('KES SIP 6 MAWAR'!P10,'KES SIP 6 KENANGA'!S10,'KES SIP 6 DAHLIA'!O10,'KES SIP 6 MELATI'!O10)</f>
        <v>17</v>
      </c>
      <c r="P10" s="74">
        <f>SUM('KES SIP 6 MAWAR'!Q10,'KES SIP 6 KENANGA'!T10,'KES SIP 6 DAHLIA'!P10,'KES SIP 6 MELATI'!P10)</f>
        <v>0</v>
      </c>
      <c r="Q10" s="74">
        <f>SUM('KES SIP 6 MAWAR'!R10,'KES SIP 6 KENANGA'!U10,'KES SIP 6 DAHLIA'!Q10,'KES SIP 6 MELATI'!Q10)</f>
        <v>0</v>
      </c>
      <c r="R10" s="74">
        <f>SUM('KES SIP 6 MAWAR'!S10,'KES SIP 6 KENANGA'!V10,'KES SIP 6 DAHLIA'!R10,'KES SIP 6 MELATI'!R10)</f>
        <v>0</v>
      </c>
      <c r="S10" s="74">
        <f>SUM('KES SIP 6 MAWAR'!T10,'KES SIP 6 KENANGA'!W10,'KES SIP 6 DAHLIA'!S10,'KES SIP 6 MELATI'!S10)</f>
        <v>0</v>
      </c>
      <c r="T10" s="74">
        <f>SUM('KES SIP 6 MAWAR'!U10,'KES SIP 6 KENANGA'!X10,'KES SIP 6 DAHLIA'!T10,'KES SIP 6 MELATI'!T10)</f>
        <v>0</v>
      </c>
      <c r="U10" s="74">
        <f>SUM('KES SIP 6 MAWAR'!V10,'KES SIP 6 KENANGA'!Y10,'KES SIP 6 DAHLIA'!U10,'KES SIP 6 MELATI'!U10)</f>
        <v>0</v>
      </c>
      <c r="V10" s="74">
        <f>SUM('KES SIP 6 MAWAR'!W10,'KES SIP 6 KENANGA'!Z10,'KES SIP 6 DAHLIA'!V10,'KES SIP 6 MELATI'!V10)</f>
        <v>22</v>
      </c>
      <c r="W10" s="74">
        <f>SUM('KES SIP 6 MAWAR'!X10,'KES SIP 6 KENANGA'!AA10,'KES SIP 6 DAHLIA'!W10,'KES SIP 6 MELATI'!W10)</f>
        <v>7</v>
      </c>
      <c r="X10" s="74">
        <f>SUM('KES SIP 6 MAWAR'!Y10,'KES SIP 6 KENANGA'!AB10,'KES SIP 6 DAHLIA'!X10,'KES SIP 6 MELATI'!X10)</f>
        <v>173</v>
      </c>
      <c r="Y10" s="74">
        <f>SUM('KES SIP 6 MAWAR'!Z10,'KES SIP 6 KENANGA'!AC10,'KES SIP 6 DAHLIA'!Y10,'KES SIP 6 MELATI'!Y10)</f>
        <v>121</v>
      </c>
      <c r="Z10" s="74">
        <f>SUM('KES SIP 6 MAWAR'!AA10,'KES SIP 6 KENANGA'!AD10,'KES SIP 6 DAHLIA'!Z10,'KES SIP 6 MELATI'!Z10)</f>
        <v>23</v>
      </c>
      <c r="AA10" s="74">
        <f>SUM('KES SIP 6 MAWAR'!AB10,'KES SIP 6 KENANGA'!AE10,'KES SIP 6 DAHLIA'!AA10,'KES SIP 6 MELATI'!AA10)</f>
        <v>0</v>
      </c>
      <c r="AB10" s="74">
        <f>SUM('KES SIP 6 MAWAR'!AC10,'KES SIP 6 KENANGA'!AF10,'KES SIP 6 DAHLIA'!AB10,'KES SIP 6 MELATI'!AB10)</f>
        <v>0</v>
      </c>
      <c r="AC10" s="74">
        <f>SUM('KES SIP 6 MAWAR'!AD10,'KES SIP 6 KENANGA'!AG10,'KES SIP 6 DAHLIA'!AC10,'KES SIP 6 MELATI'!AC10)</f>
        <v>0</v>
      </c>
      <c r="AD10" s="74">
        <f>SUM('KES SIP 6 MAWAR'!AE10,'KES SIP 6 KENANGA'!AH10,'KES SIP 6 DAHLIA'!AD10,'KES SIP 6 MELATI'!AD10)</f>
        <v>0</v>
      </c>
      <c r="AE10" s="74">
        <f>SUM('KES SIP 6 MAWAR'!AF10,'KES SIP 6 KENANGA'!AI10,'KES SIP 6 DAHLIA'!AE10,'KES SIP 6 MELATI'!AE10)</f>
        <v>0</v>
      </c>
      <c r="AF10" s="74">
        <f>SUM('KES SIP 6 MAWAR'!AG10,'KES SIP 6 KENANGA'!AJ10,'KES SIP 6 DAHLIA'!AF10,'KES SIP 6 MELATI'!AF10)</f>
        <v>0</v>
      </c>
      <c r="AG10" s="74">
        <f>SUM('KES SIP 6 MAWAR'!AH10,'KES SIP 6 KENANGA'!AK10,'KES SIP 6 DAHLIA'!AG10,'KES SIP 6 MELATI'!AG10)</f>
        <v>0</v>
      </c>
      <c r="AH10" s="74">
        <f>SUM('KES SIP 6 MAWAR'!AI10,'KES SIP 6 KENANGA'!AL10,'KES SIP 6 DAHLIA'!AH10,'KES SIP 6 MELATI'!AH10)</f>
        <v>0</v>
      </c>
      <c r="AI10" s="74">
        <f>SUM('KES SIP 6 MAWAR'!AJ10,'KES SIP 6 KENANGA'!AM10,'KES SIP 6 DAHLIA'!AI10,'KES SIP 6 MELATI'!AI10)</f>
        <v>0</v>
      </c>
      <c r="AJ10" s="74">
        <f>SUM('KES SIP 6 MAWAR'!AK10,'KES SIP 6 KENANGA'!AN10,'KES SIP 6 DAHLIA'!AJ10,'KES SIP 6 MELATI'!AJ10)</f>
        <v>0</v>
      </c>
      <c r="AK10" s="74">
        <f>SUM('KES SIP 6 MAWAR'!AL10,'KES SIP 6 KENANGA'!AO10,'KES SIP 6 DAHLIA'!AK10,'KES SIP 6 MELATI'!AK10)</f>
        <v>0</v>
      </c>
      <c r="AL10" s="74">
        <f>SUM('KES SIP 6 MAWAR'!AM10,'KES SIP 6 KENANGA'!AP10,'KES SIP 6 DAHLIA'!AL10,'KES SIP 6 MELATI'!AL10)</f>
        <v>0</v>
      </c>
      <c r="AM10" s="2"/>
    </row>
    <row r="11">
      <c r="A11" s="72">
        <v>2.0</v>
      </c>
      <c r="B11" s="73" t="s">
        <v>81</v>
      </c>
      <c r="C11" s="74">
        <f>SUM('KES SIP 6 MAWAR'!D11,'KES SIP 6 KENANGA'!F11,'KES SIP 6 DAHLIA'!C11,'KES SIP 6 MELATI'!C11)</f>
        <v>0</v>
      </c>
      <c r="D11" s="74">
        <f>SUM('KES SIP 6 MAWAR'!E11,'KES SIP 6 KENANGA'!G11,'KES SIP 6 DAHLIA'!D11,'KES SIP 6 MELATI'!D11)</f>
        <v>0</v>
      </c>
      <c r="E11" s="74">
        <f>SUM('KES SIP 6 MAWAR'!F11,'KES SIP 6 KENANGA'!I11,'KES SIP 6 DAHLIA'!E11,'KES SIP 6 MELATI'!E11)</f>
        <v>0</v>
      </c>
      <c r="F11" s="74">
        <f>SUM('KES SIP 6 MAWAR'!G11,'KES SIP 6 KENANGA'!J11,'KES SIP 6 DAHLIA'!F11,'KES SIP 6 MELATI'!F11)</f>
        <v>5</v>
      </c>
      <c r="G11" s="74">
        <f>SUM('KES SIP 6 MAWAR'!H11,'KES SIP 6 KENANGA'!K11,'KES SIP 6 DAHLIA'!G11,'KES SIP 6 MELATI'!G11)</f>
        <v>5</v>
      </c>
      <c r="H11" s="74">
        <f>SUM('KES SIP 6 MAWAR'!I11,'KES SIP 6 KENANGA'!L11,'KES SIP 6 DAHLIA'!H11,'KES SIP 6 MELATI'!H11)</f>
        <v>0</v>
      </c>
      <c r="I11" s="74">
        <f>SUM('KES SIP 6 MAWAR'!J11,'KES SIP 6 KENANGA'!M11,'KES SIP 6 DAHLIA'!I11,'KES SIP 6 MELATI'!I11)</f>
        <v>0</v>
      </c>
      <c r="J11" s="74">
        <f>SUM('KES SIP 6 MAWAR'!K11,'KES SIP 6 KENANGA'!N11,'KES SIP 6 DAHLIA'!J11,'KES SIP 6 MELATI'!J11)</f>
        <v>22</v>
      </c>
      <c r="K11" s="74">
        <f>SUM('KES SIP 6 MAWAR'!L11,'KES SIP 6 KENANGA'!O11,'KES SIP 6 DAHLIA'!K11,'KES SIP 6 MELATI'!K11)</f>
        <v>50</v>
      </c>
      <c r="L11" s="74">
        <f>SUM('KES SIP 6 MAWAR'!M11,'KES SIP 6 KENANGA'!P11,'KES SIP 6 DAHLIA'!L11,'KES SIP 6 MELATI'!L11)</f>
        <v>0</v>
      </c>
      <c r="M11" s="74">
        <f>SUM('KES SIP 6 MAWAR'!N11,'KES SIP 6 KENANGA'!Q11,'KES SIP 6 DAHLIA'!M11,'KES SIP 6 MELATI'!M11)</f>
        <v>0</v>
      </c>
      <c r="N11" s="74">
        <f>SUM('KES SIP 6 MAWAR'!O11,'KES SIP 6 KENANGA'!R11,'KES SIP 6 DAHLIA'!N11,'KES SIP 6 MELATI'!N11)</f>
        <v>14</v>
      </c>
      <c r="O11" s="74">
        <f>SUM('KES SIP 6 MAWAR'!P11,'KES SIP 6 KENANGA'!S11,'KES SIP 6 DAHLIA'!O11,'KES SIP 6 MELATI'!O11)</f>
        <v>11</v>
      </c>
      <c r="P11" s="74">
        <f>SUM('KES SIP 6 MAWAR'!Q11,'KES SIP 6 KENANGA'!T11,'KES SIP 6 DAHLIA'!P11,'KES SIP 6 MELATI'!P11)</f>
        <v>0</v>
      </c>
      <c r="Q11" s="74">
        <f>SUM('KES SIP 6 MAWAR'!R11,'KES SIP 6 KENANGA'!U11,'KES SIP 6 DAHLIA'!Q11,'KES SIP 6 MELATI'!Q11)</f>
        <v>0</v>
      </c>
      <c r="R11" s="74">
        <f>SUM('KES SIP 6 MAWAR'!S11,'KES SIP 6 KENANGA'!V11,'KES SIP 6 DAHLIA'!R11,'KES SIP 6 MELATI'!R11)</f>
        <v>0</v>
      </c>
      <c r="S11" s="74">
        <f>SUM('KES SIP 6 MAWAR'!T11,'KES SIP 6 KENANGA'!W11,'KES SIP 6 DAHLIA'!S11,'KES SIP 6 MELATI'!S11)</f>
        <v>0</v>
      </c>
      <c r="T11" s="74">
        <f>SUM('KES SIP 6 MAWAR'!U11,'KES SIP 6 KENANGA'!X11,'KES SIP 6 DAHLIA'!T11,'KES SIP 6 MELATI'!T11)</f>
        <v>0</v>
      </c>
      <c r="U11" s="74">
        <f>SUM('KES SIP 6 MAWAR'!V11,'KES SIP 6 KENANGA'!Y11,'KES SIP 6 DAHLIA'!U11,'KES SIP 6 MELATI'!U11)</f>
        <v>0</v>
      </c>
      <c r="V11" s="74">
        <f>SUM('KES SIP 6 MAWAR'!W11,'KES SIP 6 KENANGA'!Z11,'KES SIP 6 DAHLIA'!V11,'KES SIP 6 MELATI'!V11)</f>
        <v>22</v>
      </c>
      <c r="W11" s="74">
        <f>SUM('KES SIP 6 MAWAR'!X11,'KES SIP 6 KENANGA'!AA11,'KES SIP 6 DAHLIA'!W11,'KES SIP 6 MELATI'!W11)</f>
        <v>7</v>
      </c>
      <c r="X11" s="74">
        <f>SUM('KES SIP 6 MAWAR'!Y11,'KES SIP 6 KENANGA'!AB11,'KES SIP 6 DAHLIA'!X11,'KES SIP 6 MELATI'!X11)</f>
        <v>173</v>
      </c>
      <c r="Y11" s="74">
        <f>SUM('KES SIP 6 MAWAR'!Z11,'KES SIP 6 KENANGA'!AC11,'KES SIP 6 DAHLIA'!Y11,'KES SIP 6 MELATI'!Y11)</f>
        <v>121</v>
      </c>
      <c r="Z11" s="74">
        <f>SUM('KES SIP 6 MAWAR'!AA11,'KES SIP 6 KENANGA'!AD11,'KES SIP 6 DAHLIA'!Z11,'KES SIP 6 MELATI'!Z11)</f>
        <v>0</v>
      </c>
      <c r="AA11" s="74">
        <f>SUM('KES SIP 6 MAWAR'!AB11,'KES SIP 6 KENANGA'!AE11,'KES SIP 6 DAHLIA'!AA11,'KES SIP 6 MELATI'!AA11)</f>
        <v>0</v>
      </c>
      <c r="AB11" s="74">
        <f>SUM('KES SIP 6 MAWAR'!AC11,'KES SIP 6 KENANGA'!AF11,'KES SIP 6 DAHLIA'!AB11,'KES SIP 6 MELATI'!AB11)</f>
        <v>0</v>
      </c>
      <c r="AC11" s="74">
        <f>SUM('KES SIP 6 MAWAR'!AD11,'KES SIP 6 KENANGA'!AG11,'KES SIP 6 DAHLIA'!AC11,'KES SIP 6 MELATI'!AC11)</f>
        <v>0</v>
      </c>
      <c r="AD11" s="74">
        <f>SUM('KES SIP 6 MAWAR'!AE11,'KES SIP 6 KENANGA'!AH11,'KES SIP 6 DAHLIA'!AD11,'KES SIP 6 MELATI'!AD11)</f>
        <v>0</v>
      </c>
      <c r="AE11" s="74">
        <f>SUM('KES SIP 6 MAWAR'!AF11,'KES SIP 6 KENANGA'!AI11,'KES SIP 6 DAHLIA'!AE11,'KES SIP 6 MELATI'!AE11)</f>
        <v>0</v>
      </c>
      <c r="AF11" s="74">
        <f>SUM('KES SIP 6 MAWAR'!AG11,'KES SIP 6 KENANGA'!AJ11,'KES SIP 6 DAHLIA'!AF11,'KES SIP 6 MELATI'!AF11)</f>
        <v>0</v>
      </c>
      <c r="AG11" s="74">
        <f>SUM('KES SIP 6 MAWAR'!AH11,'KES SIP 6 KENANGA'!AK11,'KES SIP 6 DAHLIA'!AG11,'KES SIP 6 MELATI'!AG11)</f>
        <v>0</v>
      </c>
      <c r="AH11" s="74">
        <f>SUM('KES SIP 6 MAWAR'!AI11,'KES SIP 6 KENANGA'!AL11,'KES SIP 6 DAHLIA'!AH11,'KES SIP 6 MELATI'!AH11)</f>
        <v>0</v>
      </c>
      <c r="AI11" s="74">
        <f>SUM('KES SIP 6 MAWAR'!AJ11,'KES SIP 6 KENANGA'!AM11,'KES SIP 6 DAHLIA'!AI11,'KES SIP 6 MELATI'!AI11)</f>
        <v>0</v>
      </c>
      <c r="AJ11" s="74">
        <f>SUM('KES SIP 6 MAWAR'!AK11,'KES SIP 6 KENANGA'!AN11,'KES SIP 6 DAHLIA'!AJ11,'KES SIP 6 MELATI'!AJ11)</f>
        <v>0</v>
      </c>
      <c r="AK11" s="74">
        <f>SUM('KES SIP 6 MAWAR'!AL11,'KES SIP 6 KENANGA'!AO11,'KES SIP 6 DAHLIA'!AK11,'KES SIP 6 MELATI'!AK11)</f>
        <v>0</v>
      </c>
      <c r="AL11" s="74">
        <f>SUM('KES SIP 6 MAWAR'!AM11,'KES SIP 6 KENANGA'!AP11,'KES SIP 6 DAHLIA'!AL11,'KES SIP 6 MELATI'!AL11)</f>
        <v>0</v>
      </c>
      <c r="AM11" s="2"/>
    </row>
    <row r="12">
      <c r="A12" s="72">
        <v>3.0</v>
      </c>
      <c r="B12" s="73" t="s">
        <v>82</v>
      </c>
      <c r="C12" s="74">
        <f>SUM('KES SIP 6 MAWAR'!D12,'KES SIP 6 KENANGA'!F12,'KES SIP 6 DAHLIA'!C12,'KES SIP 6 MELATI'!C12)</f>
        <v>1</v>
      </c>
      <c r="D12" s="74">
        <f>SUM('KES SIP 6 MAWAR'!E12,'KES SIP 6 KENANGA'!G12,'KES SIP 6 DAHLIA'!D12,'KES SIP 6 MELATI'!D12)</f>
        <v>0</v>
      </c>
      <c r="E12" s="74">
        <f>SUM('KES SIP 6 MAWAR'!F12,'KES SIP 6 KENANGA'!I12,'KES SIP 6 DAHLIA'!E12,'KES SIP 6 MELATI'!E12)</f>
        <v>0</v>
      </c>
      <c r="F12" s="74">
        <f>SUM('KES SIP 6 MAWAR'!G12,'KES SIP 6 KENANGA'!J12,'KES SIP 6 DAHLIA'!F12,'KES SIP 6 MELATI'!F12)</f>
        <v>5</v>
      </c>
      <c r="G12" s="74">
        <f>SUM('KES SIP 6 MAWAR'!H12,'KES SIP 6 KENANGA'!K12,'KES SIP 6 DAHLIA'!G12,'KES SIP 6 MELATI'!G12)</f>
        <v>6</v>
      </c>
      <c r="H12" s="74">
        <f>SUM('KES SIP 6 MAWAR'!I12,'KES SIP 6 KENANGA'!L12,'KES SIP 6 DAHLIA'!H12,'KES SIP 6 MELATI'!H12)</f>
        <v>0</v>
      </c>
      <c r="I12" s="74">
        <f>SUM('KES SIP 6 MAWAR'!J12,'KES SIP 6 KENANGA'!M12,'KES SIP 6 DAHLIA'!I12,'KES SIP 6 MELATI'!I12)</f>
        <v>0</v>
      </c>
      <c r="J12" s="74">
        <f>SUM('KES SIP 6 MAWAR'!K12,'KES SIP 6 KENANGA'!N12,'KES SIP 6 DAHLIA'!J12,'KES SIP 6 MELATI'!J12)</f>
        <v>20</v>
      </c>
      <c r="K12" s="74">
        <f>SUM('KES SIP 6 MAWAR'!L12,'KES SIP 6 KENANGA'!O12,'KES SIP 6 DAHLIA'!K12,'KES SIP 6 MELATI'!K12)</f>
        <v>45</v>
      </c>
      <c r="L12" s="74">
        <f>SUM('KES SIP 6 MAWAR'!M12,'KES SIP 6 KENANGA'!P12,'KES SIP 6 DAHLIA'!L12,'KES SIP 6 MELATI'!L12)</f>
        <v>0</v>
      </c>
      <c r="M12" s="74">
        <f>SUM('KES SIP 6 MAWAR'!N12,'KES SIP 6 KENANGA'!Q12,'KES SIP 6 DAHLIA'!M12,'KES SIP 6 MELATI'!M12)</f>
        <v>0</v>
      </c>
      <c r="N12" s="74">
        <f>SUM('KES SIP 6 MAWAR'!O12,'KES SIP 6 KENANGA'!R12,'KES SIP 6 DAHLIA'!N12,'KES SIP 6 MELATI'!N12)</f>
        <v>8</v>
      </c>
      <c r="O12" s="74">
        <f>SUM('KES SIP 6 MAWAR'!P12,'KES SIP 6 KENANGA'!S12,'KES SIP 6 DAHLIA'!O12,'KES SIP 6 MELATI'!O12)</f>
        <v>7</v>
      </c>
      <c r="P12" s="74">
        <f>SUM('KES SIP 6 MAWAR'!Q12,'KES SIP 6 KENANGA'!T12,'KES SIP 6 DAHLIA'!P12,'KES SIP 6 MELATI'!P12)</f>
        <v>0</v>
      </c>
      <c r="Q12" s="74">
        <f>SUM('KES SIP 6 MAWAR'!R12,'KES SIP 6 KENANGA'!U12,'KES SIP 6 DAHLIA'!Q12,'KES SIP 6 MELATI'!Q12)</f>
        <v>0</v>
      </c>
      <c r="R12" s="74">
        <f>SUM('KES SIP 6 MAWAR'!S12,'KES SIP 6 KENANGA'!V12,'KES SIP 6 DAHLIA'!R12,'KES SIP 6 MELATI'!R12)</f>
        <v>0</v>
      </c>
      <c r="S12" s="74">
        <f>SUM('KES SIP 6 MAWAR'!T12,'KES SIP 6 KENANGA'!W12,'KES SIP 6 DAHLIA'!S12,'KES SIP 6 MELATI'!S12)</f>
        <v>0</v>
      </c>
      <c r="T12" s="74">
        <f>SUM('KES SIP 6 MAWAR'!U12,'KES SIP 6 KENANGA'!X12,'KES SIP 6 DAHLIA'!T12,'KES SIP 6 MELATI'!T12)</f>
        <v>0</v>
      </c>
      <c r="U12" s="74">
        <f>SUM('KES SIP 6 MAWAR'!V12,'KES SIP 6 KENANGA'!Y12,'KES SIP 6 DAHLIA'!U12,'KES SIP 6 MELATI'!U12)</f>
        <v>0</v>
      </c>
      <c r="V12" s="74">
        <f>SUM('KES SIP 6 MAWAR'!W12,'KES SIP 6 KENANGA'!Z12,'KES SIP 6 DAHLIA'!V12,'KES SIP 6 MELATI'!V12)</f>
        <v>22</v>
      </c>
      <c r="W12" s="74">
        <f>SUM('KES SIP 6 MAWAR'!X12,'KES SIP 6 KENANGA'!AA12,'KES SIP 6 DAHLIA'!W12,'KES SIP 6 MELATI'!W12)</f>
        <v>7</v>
      </c>
      <c r="X12" s="74">
        <f>SUM('KES SIP 6 MAWAR'!Y12,'KES SIP 6 KENANGA'!AB12,'KES SIP 6 DAHLIA'!X12,'KES SIP 6 MELATI'!X12)</f>
        <v>173</v>
      </c>
      <c r="Y12" s="74">
        <f>SUM('KES SIP 6 MAWAR'!Z12,'KES SIP 6 KENANGA'!AC12,'KES SIP 6 DAHLIA'!Y12,'KES SIP 6 MELATI'!Y12)</f>
        <v>121</v>
      </c>
      <c r="Z12" s="74">
        <f>SUM('KES SIP 6 MAWAR'!AA12,'KES SIP 6 KENANGA'!AD12,'KES SIP 6 DAHLIA'!Z12,'KES SIP 6 MELATI'!Z12)</f>
        <v>0</v>
      </c>
      <c r="AA12" s="74">
        <f>SUM('KES SIP 6 MAWAR'!AB12,'KES SIP 6 KENANGA'!AE12,'KES SIP 6 DAHLIA'!AA12,'KES SIP 6 MELATI'!AA12)</f>
        <v>0</v>
      </c>
      <c r="AB12" s="74">
        <f>SUM('KES SIP 6 MAWAR'!AC12,'KES SIP 6 KENANGA'!AF12,'KES SIP 6 DAHLIA'!AB12,'KES SIP 6 MELATI'!AB12)</f>
        <v>0</v>
      </c>
      <c r="AC12" s="74">
        <f>SUM('KES SIP 6 MAWAR'!AD12,'KES SIP 6 KENANGA'!AG12,'KES SIP 6 DAHLIA'!AC12,'KES SIP 6 MELATI'!AC12)</f>
        <v>0</v>
      </c>
      <c r="AD12" s="74">
        <f>SUM('KES SIP 6 MAWAR'!AE12,'KES SIP 6 KENANGA'!AH12,'KES SIP 6 DAHLIA'!AD12,'KES SIP 6 MELATI'!AD12)</f>
        <v>0</v>
      </c>
      <c r="AE12" s="74">
        <f>SUM('KES SIP 6 MAWAR'!AF12,'KES SIP 6 KENANGA'!AI12,'KES SIP 6 DAHLIA'!AE12,'KES SIP 6 MELATI'!AE12)</f>
        <v>0</v>
      </c>
      <c r="AF12" s="74">
        <f>SUM('KES SIP 6 MAWAR'!AG12,'KES SIP 6 KENANGA'!AJ12,'KES SIP 6 DAHLIA'!AF12,'KES SIP 6 MELATI'!AF12)</f>
        <v>0</v>
      </c>
      <c r="AG12" s="74">
        <f>SUM('KES SIP 6 MAWAR'!AH12,'KES SIP 6 KENANGA'!AK12,'KES SIP 6 DAHLIA'!AG12,'KES SIP 6 MELATI'!AG12)</f>
        <v>0</v>
      </c>
      <c r="AH12" s="74">
        <f>SUM('KES SIP 6 MAWAR'!AI12,'KES SIP 6 KENANGA'!AL12,'KES SIP 6 DAHLIA'!AH12,'KES SIP 6 MELATI'!AH12)</f>
        <v>0</v>
      </c>
      <c r="AI12" s="74">
        <f>SUM('KES SIP 6 MAWAR'!AJ12,'KES SIP 6 KENANGA'!AM12,'KES SIP 6 DAHLIA'!AI12,'KES SIP 6 MELATI'!AI12)</f>
        <v>0</v>
      </c>
      <c r="AJ12" s="74">
        <f>SUM('KES SIP 6 MAWAR'!AK12,'KES SIP 6 KENANGA'!AN12,'KES SIP 6 DAHLIA'!AJ12,'KES SIP 6 MELATI'!AJ12)</f>
        <v>0</v>
      </c>
      <c r="AK12" s="74">
        <f>SUM('KES SIP 6 MAWAR'!AL12,'KES SIP 6 KENANGA'!AO12,'KES SIP 6 DAHLIA'!AK12,'KES SIP 6 MELATI'!AK12)</f>
        <v>0</v>
      </c>
      <c r="AL12" s="74">
        <f>SUM('KES SIP 6 MAWAR'!AM12,'KES SIP 6 KENANGA'!AP12,'KES SIP 6 DAHLIA'!AL12,'KES SIP 6 MELATI'!AL12)</f>
        <v>0</v>
      </c>
      <c r="AM12" s="2"/>
    </row>
    <row r="13">
      <c r="A13" s="72">
        <v>4.0</v>
      </c>
      <c r="B13" s="73" t="s">
        <v>83</v>
      </c>
      <c r="C13" s="74">
        <f>SUM('KES SIP 6 MAWAR'!D13,'KES SIP 6 KENANGA'!F13,'KES SIP 6 DAHLIA'!C13,'KES SIP 6 MELATI'!C13)</f>
        <v>2</v>
      </c>
      <c r="D13" s="74">
        <f>SUM('KES SIP 6 MAWAR'!E13,'KES SIP 6 KENANGA'!G13,'KES SIP 6 DAHLIA'!D13,'KES SIP 6 MELATI'!D13)</f>
        <v>2</v>
      </c>
      <c r="E13" s="74">
        <f>SUM('KES SIP 6 MAWAR'!F13,'KES SIP 6 KENANGA'!I13,'KES SIP 6 DAHLIA'!E13,'KES SIP 6 MELATI'!E13)</f>
        <v>1</v>
      </c>
      <c r="F13" s="74">
        <f>SUM('KES SIP 6 MAWAR'!G13,'KES SIP 6 KENANGA'!J13,'KES SIP 6 DAHLIA'!F13,'KES SIP 6 MELATI'!F13)</f>
        <v>4</v>
      </c>
      <c r="G13" s="74">
        <f>SUM('KES SIP 6 MAWAR'!H13,'KES SIP 6 KENANGA'!K13,'KES SIP 6 DAHLIA'!G13,'KES SIP 6 MELATI'!G13)</f>
        <v>9</v>
      </c>
      <c r="H13" s="74">
        <f>SUM('KES SIP 6 MAWAR'!I13,'KES SIP 6 KENANGA'!L13,'KES SIP 6 DAHLIA'!H13,'KES SIP 6 MELATI'!H13)</f>
        <v>0</v>
      </c>
      <c r="I13" s="74">
        <f>SUM('KES SIP 6 MAWAR'!J13,'KES SIP 6 KENANGA'!M13,'KES SIP 6 DAHLIA'!I13,'KES SIP 6 MELATI'!I13)</f>
        <v>0</v>
      </c>
      <c r="J13" s="74">
        <f>SUM('KES SIP 6 MAWAR'!K13,'KES SIP 6 KENANGA'!N13,'KES SIP 6 DAHLIA'!J13,'KES SIP 6 MELATI'!J13)</f>
        <v>23</v>
      </c>
      <c r="K13" s="74">
        <f>SUM('KES SIP 6 MAWAR'!L13,'KES SIP 6 KENANGA'!O13,'KES SIP 6 DAHLIA'!K13,'KES SIP 6 MELATI'!K13)</f>
        <v>47</v>
      </c>
      <c r="L13" s="74">
        <f>SUM('KES SIP 6 MAWAR'!M13,'KES SIP 6 KENANGA'!P13,'KES SIP 6 DAHLIA'!L13,'KES SIP 6 MELATI'!L13)</f>
        <v>0</v>
      </c>
      <c r="M13" s="74">
        <f>SUM('KES SIP 6 MAWAR'!N13,'KES SIP 6 KENANGA'!Q13,'KES SIP 6 DAHLIA'!M13,'KES SIP 6 MELATI'!M13)</f>
        <v>1</v>
      </c>
      <c r="N13" s="74">
        <f>SUM('KES SIP 6 MAWAR'!O13,'KES SIP 6 KENANGA'!R13,'KES SIP 6 DAHLIA'!N13,'KES SIP 6 MELATI'!N13)</f>
        <v>13</v>
      </c>
      <c r="O13" s="74">
        <f>SUM('KES SIP 6 MAWAR'!P13,'KES SIP 6 KENANGA'!S13,'KES SIP 6 DAHLIA'!O13,'KES SIP 6 MELATI'!O13)</f>
        <v>10</v>
      </c>
      <c r="P13" s="74">
        <f>SUM('KES SIP 6 MAWAR'!Q13,'KES SIP 6 KENANGA'!T13,'KES SIP 6 DAHLIA'!P13,'KES SIP 6 MELATI'!P13)</f>
        <v>0</v>
      </c>
      <c r="Q13" s="74">
        <f>SUM('KES SIP 6 MAWAR'!R13,'KES SIP 6 KENANGA'!U13,'KES SIP 6 DAHLIA'!Q13,'KES SIP 6 MELATI'!Q13)</f>
        <v>0</v>
      </c>
      <c r="R13" s="74">
        <f>SUM('KES SIP 6 MAWAR'!S13,'KES SIP 6 KENANGA'!V13,'KES SIP 6 DAHLIA'!R13,'KES SIP 6 MELATI'!R13)</f>
        <v>0</v>
      </c>
      <c r="S13" s="74">
        <f>SUM('KES SIP 6 MAWAR'!T13,'KES SIP 6 KENANGA'!W13,'KES SIP 6 DAHLIA'!S13,'KES SIP 6 MELATI'!S13)</f>
        <v>0</v>
      </c>
      <c r="T13" s="74">
        <f>SUM('KES SIP 6 MAWAR'!U13,'KES SIP 6 KENANGA'!X13,'KES SIP 6 DAHLIA'!T13,'KES SIP 6 MELATI'!T13)</f>
        <v>0</v>
      </c>
      <c r="U13" s="74">
        <f>SUM('KES SIP 6 MAWAR'!V13,'KES SIP 6 KENANGA'!Y13,'KES SIP 6 DAHLIA'!U13,'KES SIP 6 MELATI'!U13)</f>
        <v>0</v>
      </c>
      <c r="V13" s="74">
        <f>SUM('KES SIP 6 MAWAR'!W13,'KES SIP 6 KENANGA'!Z13,'KES SIP 6 DAHLIA'!V13,'KES SIP 6 MELATI'!V13)</f>
        <v>22</v>
      </c>
      <c r="W13" s="74">
        <f>SUM('KES SIP 6 MAWAR'!X13,'KES SIP 6 KENANGA'!AA13,'KES SIP 6 DAHLIA'!W13,'KES SIP 6 MELATI'!W13)</f>
        <v>7</v>
      </c>
      <c r="X13" s="74">
        <f>SUM('KES SIP 6 MAWAR'!Y13,'KES SIP 6 KENANGA'!AB13,'KES SIP 6 DAHLIA'!X13,'KES SIP 6 MELATI'!X13)</f>
        <v>173</v>
      </c>
      <c r="Y13" s="74">
        <f>SUM('KES SIP 6 MAWAR'!Z13,'KES SIP 6 KENANGA'!AC13,'KES SIP 6 DAHLIA'!Y13,'KES SIP 6 MELATI'!Y13)</f>
        <v>121</v>
      </c>
      <c r="Z13" s="74">
        <f>SUM('KES SIP 6 MAWAR'!AA13,'KES SIP 6 KENANGA'!AD13,'KES SIP 6 DAHLIA'!Z13,'KES SIP 6 MELATI'!Z13)</f>
        <v>0</v>
      </c>
      <c r="AA13" s="74">
        <f>SUM('KES SIP 6 MAWAR'!AB13,'KES SIP 6 KENANGA'!AE13,'KES SIP 6 DAHLIA'!AA13,'KES SIP 6 MELATI'!AA13)</f>
        <v>0</v>
      </c>
      <c r="AB13" s="74">
        <f>SUM('KES SIP 6 MAWAR'!AC13,'KES SIP 6 KENANGA'!AF13,'KES SIP 6 DAHLIA'!AB13,'KES SIP 6 MELATI'!AB13)</f>
        <v>0</v>
      </c>
      <c r="AC13" s="74">
        <f>SUM('KES SIP 6 MAWAR'!AD13,'KES SIP 6 KENANGA'!AG13,'KES SIP 6 DAHLIA'!AC13,'KES SIP 6 MELATI'!AC13)</f>
        <v>0</v>
      </c>
      <c r="AD13" s="74">
        <f>SUM('KES SIP 6 MAWAR'!AE13,'KES SIP 6 KENANGA'!AH13,'KES SIP 6 DAHLIA'!AD13,'KES SIP 6 MELATI'!AD13)</f>
        <v>0</v>
      </c>
      <c r="AE13" s="74">
        <f>SUM('KES SIP 6 MAWAR'!AF13,'KES SIP 6 KENANGA'!AI13,'KES SIP 6 DAHLIA'!AE13,'KES SIP 6 MELATI'!AE13)</f>
        <v>0</v>
      </c>
      <c r="AF13" s="74">
        <f>SUM('KES SIP 6 MAWAR'!AG13,'KES SIP 6 KENANGA'!AJ13,'KES SIP 6 DAHLIA'!AF13,'KES SIP 6 MELATI'!AF13)</f>
        <v>0</v>
      </c>
      <c r="AG13" s="74">
        <f>SUM('KES SIP 6 MAWAR'!AH13,'KES SIP 6 KENANGA'!AK13,'KES SIP 6 DAHLIA'!AG13,'KES SIP 6 MELATI'!AG13)</f>
        <v>0</v>
      </c>
      <c r="AH13" s="74">
        <f>SUM('KES SIP 6 MAWAR'!AI13,'KES SIP 6 KENANGA'!AL13,'KES SIP 6 DAHLIA'!AH13,'KES SIP 6 MELATI'!AH13)</f>
        <v>0</v>
      </c>
      <c r="AI13" s="74">
        <f>SUM('KES SIP 6 MAWAR'!AJ13,'KES SIP 6 KENANGA'!AM13,'KES SIP 6 DAHLIA'!AI13,'KES SIP 6 MELATI'!AI13)</f>
        <v>0</v>
      </c>
      <c r="AJ13" s="74">
        <f>SUM('KES SIP 6 MAWAR'!AK13,'KES SIP 6 KENANGA'!AN13,'KES SIP 6 DAHLIA'!AJ13,'KES SIP 6 MELATI'!AJ13)</f>
        <v>0</v>
      </c>
      <c r="AK13" s="74">
        <f>SUM('KES SIP 6 MAWAR'!AL13,'KES SIP 6 KENANGA'!AO13,'KES SIP 6 DAHLIA'!AK13,'KES SIP 6 MELATI'!AK13)</f>
        <v>0</v>
      </c>
      <c r="AL13" s="74">
        <f>SUM('KES SIP 6 MAWAR'!AM13,'KES SIP 6 KENANGA'!AP13,'KES SIP 6 DAHLIA'!AL13,'KES SIP 6 MELATI'!AL13)</f>
        <v>0</v>
      </c>
      <c r="AM13" s="2"/>
    </row>
    <row r="14">
      <c r="A14" s="72">
        <v>5.0</v>
      </c>
      <c r="B14" s="73" t="s">
        <v>84</v>
      </c>
      <c r="C14" s="74">
        <f>SUM('KES SIP 6 MAWAR'!D14,'KES SIP 6 KENANGA'!F14,'KES SIP 6 DAHLIA'!C14,'KES SIP 6 MELATI'!C14)</f>
        <v>0</v>
      </c>
      <c r="D14" s="74">
        <f>SUM('KES SIP 6 MAWAR'!E14,'KES SIP 6 KENANGA'!G14,'KES SIP 6 DAHLIA'!D14,'KES SIP 6 MELATI'!D14)</f>
        <v>0</v>
      </c>
      <c r="E14" s="74">
        <f>SUM('KES SIP 6 MAWAR'!F14,'KES SIP 6 KENANGA'!I14,'KES SIP 6 DAHLIA'!E14,'KES SIP 6 MELATI'!E14)</f>
        <v>4</v>
      </c>
      <c r="F14" s="74">
        <f>SUM('KES SIP 6 MAWAR'!G14,'KES SIP 6 KENANGA'!J14,'KES SIP 6 DAHLIA'!F14,'KES SIP 6 MELATI'!F14)</f>
        <v>6</v>
      </c>
      <c r="G14" s="74">
        <f>SUM('KES SIP 6 MAWAR'!H14,'KES SIP 6 KENANGA'!K14,'KES SIP 6 DAHLIA'!G14,'KES SIP 6 MELATI'!G14)</f>
        <v>10</v>
      </c>
      <c r="H14" s="74">
        <f>SUM('KES SIP 6 MAWAR'!I14,'KES SIP 6 KENANGA'!L14,'KES SIP 6 DAHLIA'!H14,'KES SIP 6 MELATI'!H14)</f>
        <v>0</v>
      </c>
      <c r="I14" s="74">
        <f>SUM('KES SIP 6 MAWAR'!J14,'KES SIP 6 KENANGA'!M14,'KES SIP 6 DAHLIA'!I14,'KES SIP 6 MELATI'!I14)</f>
        <v>3</v>
      </c>
      <c r="J14" s="74">
        <f>SUM('KES SIP 6 MAWAR'!K14,'KES SIP 6 KENANGA'!N14,'KES SIP 6 DAHLIA'!J14,'KES SIP 6 MELATI'!J14)</f>
        <v>23</v>
      </c>
      <c r="K14" s="74">
        <f>SUM('KES SIP 6 MAWAR'!L14,'KES SIP 6 KENANGA'!O14,'KES SIP 6 DAHLIA'!K14,'KES SIP 6 MELATI'!K14)</f>
        <v>49</v>
      </c>
      <c r="L14" s="74">
        <f>SUM('KES SIP 6 MAWAR'!M14,'KES SIP 6 KENANGA'!P14,'KES SIP 6 DAHLIA'!L14,'KES SIP 6 MELATI'!L14)</f>
        <v>2</v>
      </c>
      <c r="M14" s="74">
        <f>SUM('KES SIP 6 MAWAR'!N14,'KES SIP 6 KENANGA'!Q14,'KES SIP 6 DAHLIA'!M14,'KES SIP 6 MELATI'!M14)</f>
        <v>0</v>
      </c>
      <c r="N14" s="74">
        <f>SUM('KES SIP 6 MAWAR'!O14,'KES SIP 6 KENANGA'!R14,'KES SIP 6 DAHLIA'!N14,'KES SIP 6 MELATI'!N14)</f>
        <v>16</v>
      </c>
      <c r="O14" s="74">
        <f>SUM('KES SIP 6 MAWAR'!P14,'KES SIP 6 KENANGA'!S14,'KES SIP 6 DAHLIA'!O14,'KES SIP 6 MELATI'!O14)</f>
        <v>10</v>
      </c>
      <c r="P14" s="74">
        <f>SUM('KES SIP 6 MAWAR'!Q14,'KES SIP 6 KENANGA'!T14,'KES SIP 6 DAHLIA'!P14,'KES SIP 6 MELATI'!P14)</f>
        <v>0</v>
      </c>
      <c r="Q14" s="74">
        <f>SUM('KES SIP 6 MAWAR'!R14,'KES SIP 6 KENANGA'!U14,'KES SIP 6 DAHLIA'!Q14,'KES SIP 6 MELATI'!Q14)</f>
        <v>0</v>
      </c>
      <c r="R14" s="74">
        <f>SUM('KES SIP 6 MAWAR'!S14,'KES SIP 6 KENANGA'!V14,'KES SIP 6 DAHLIA'!R14,'KES SIP 6 MELATI'!R14)</f>
        <v>0</v>
      </c>
      <c r="S14" s="74">
        <f>SUM('KES SIP 6 MAWAR'!T14,'KES SIP 6 KENANGA'!W14,'KES SIP 6 DAHLIA'!S14,'KES SIP 6 MELATI'!S14)</f>
        <v>0</v>
      </c>
      <c r="T14" s="74">
        <f>SUM('KES SIP 6 MAWAR'!U14,'KES SIP 6 KENANGA'!X14,'KES SIP 6 DAHLIA'!T14,'KES SIP 6 MELATI'!T14)</f>
        <v>1</v>
      </c>
      <c r="U14" s="74">
        <f>SUM('KES SIP 6 MAWAR'!V14,'KES SIP 6 KENANGA'!Y14,'KES SIP 6 DAHLIA'!U14,'KES SIP 6 MELATI'!U14)</f>
        <v>0</v>
      </c>
      <c r="V14" s="74">
        <f>SUM('KES SIP 6 MAWAR'!W14,'KES SIP 6 KENANGA'!Z14,'KES SIP 6 DAHLIA'!V14,'KES SIP 6 MELATI'!V14)</f>
        <v>23</v>
      </c>
      <c r="W14" s="74">
        <f>SUM('KES SIP 6 MAWAR'!X14,'KES SIP 6 KENANGA'!AA14,'KES SIP 6 DAHLIA'!W14,'KES SIP 6 MELATI'!W14)</f>
        <v>7</v>
      </c>
      <c r="X14" s="74">
        <f>SUM('KES SIP 6 MAWAR'!Y14,'KES SIP 6 KENANGA'!AB14,'KES SIP 6 DAHLIA'!X14,'KES SIP 6 MELATI'!X14)</f>
        <v>173</v>
      </c>
      <c r="Y14" s="74">
        <f>SUM('KES SIP 6 MAWAR'!Z14,'KES SIP 6 KENANGA'!AC14,'KES SIP 6 DAHLIA'!Y14,'KES SIP 6 MELATI'!Y14)</f>
        <v>121</v>
      </c>
      <c r="Z14" s="74">
        <f>SUM('KES SIP 6 MAWAR'!AA14,'KES SIP 6 KENANGA'!AD14,'KES SIP 6 DAHLIA'!Z14,'KES SIP 6 MELATI'!Z14)</f>
        <v>0</v>
      </c>
      <c r="AA14" s="74">
        <f>SUM('KES SIP 6 MAWAR'!AB14,'KES SIP 6 KENANGA'!AE14,'KES SIP 6 DAHLIA'!AA14,'KES SIP 6 MELATI'!AA14)</f>
        <v>0</v>
      </c>
      <c r="AB14" s="74">
        <f>SUM('KES SIP 6 MAWAR'!AC14,'KES SIP 6 KENANGA'!AF14,'KES SIP 6 DAHLIA'!AB14,'KES SIP 6 MELATI'!AB14)</f>
        <v>0</v>
      </c>
      <c r="AC14" s="74">
        <f>SUM('KES SIP 6 MAWAR'!AD14,'KES SIP 6 KENANGA'!AG14,'KES SIP 6 DAHLIA'!AC14,'KES SIP 6 MELATI'!AC14)</f>
        <v>0</v>
      </c>
      <c r="AD14" s="74">
        <f>SUM('KES SIP 6 MAWAR'!AE14,'KES SIP 6 KENANGA'!AH14,'KES SIP 6 DAHLIA'!AD14,'KES SIP 6 MELATI'!AD14)</f>
        <v>0</v>
      </c>
      <c r="AE14" s="74">
        <f>SUM('KES SIP 6 MAWAR'!AF14,'KES SIP 6 KENANGA'!AI14,'KES SIP 6 DAHLIA'!AE14,'KES SIP 6 MELATI'!AE14)</f>
        <v>0</v>
      </c>
      <c r="AF14" s="74">
        <f>SUM('KES SIP 6 MAWAR'!AG14,'KES SIP 6 KENANGA'!AJ14,'KES SIP 6 DAHLIA'!AF14,'KES SIP 6 MELATI'!AF14)</f>
        <v>0</v>
      </c>
      <c r="AG14" s="74">
        <f>SUM('KES SIP 6 MAWAR'!AH14,'KES SIP 6 KENANGA'!AK14,'KES SIP 6 DAHLIA'!AG14,'KES SIP 6 MELATI'!AG14)</f>
        <v>0</v>
      </c>
      <c r="AH14" s="74">
        <f>SUM('KES SIP 6 MAWAR'!AI14,'KES SIP 6 KENANGA'!AL14,'KES SIP 6 DAHLIA'!AH14,'KES SIP 6 MELATI'!AH14)</f>
        <v>0</v>
      </c>
      <c r="AI14" s="74">
        <f>SUM('KES SIP 6 MAWAR'!AJ14,'KES SIP 6 KENANGA'!AM14,'KES SIP 6 DAHLIA'!AI14,'KES SIP 6 MELATI'!AI14)</f>
        <v>0</v>
      </c>
      <c r="AJ14" s="74">
        <f>SUM('KES SIP 6 MAWAR'!AK14,'KES SIP 6 KENANGA'!AN14,'KES SIP 6 DAHLIA'!AJ14,'KES SIP 6 MELATI'!AJ14)</f>
        <v>0</v>
      </c>
      <c r="AK14" s="74">
        <f>SUM('KES SIP 6 MAWAR'!AL14,'KES SIP 6 KENANGA'!AO14,'KES SIP 6 DAHLIA'!AK14,'KES SIP 6 MELATI'!AK14)</f>
        <v>0</v>
      </c>
      <c r="AL14" s="74">
        <f>SUM('KES SIP 6 MAWAR'!AM14,'KES SIP 6 KENANGA'!AP14,'KES SIP 6 DAHLIA'!AL14,'KES SIP 6 MELATI'!AL14)</f>
        <v>0</v>
      </c>
      <c r="AM14" s="2"/>
    </row>
    <row r="15">
      <c r="A15" s="72">
        <v>6.0</v>
      </c>
      <c r="B15" s="73" t="s">
        <v>85</v>
      </c>
      <c r="C15" s="74">
        <f>SUM('KES SIP 6 MAWAR'!D15,'KES SIP 6 KENANGA'!F15,'KES SIP 6 DAHLIA'!C15,'KES SIP 6 MELATI'!C15)</f>
        <v>0</v>
      </c>
      <c r="D15" s="74">
        <f>SUM('KES SIP 6 MAWAR'!E15,'KES SIP 6 KENANGA'!G15,'KES SIP 6 DAHLIA'!D15,'KES SIP 6 MELATI'!D15)</f>
        <v>2</v>
      </c>
      <c r="E15" s="74">
        <f>SUM('KES SIP 6 MAWAR'!F15,'KES SIP 6 KENANGA'!I15,'KES SIP 6 DAHLIA'!E15,'KES SIP 6 MELATI'!E15)</f>
        <v>5</v>
      </c>
      <c r="F15" s="74">
        <f>SUM('KES SIP 6 MAWAR'!G15,'KES SIP 6 KENANGA'!J15,'KES SIP 6 DAHLIA'!F15,'KES SIP 6 MELATI'!F15)</f>
        <v>5</v>
      </c>
      <c r="G15" s="74">
        <f>SUM('KES SIP 6 MAWAR'!H15,'KES SIP 6 KENANGA'!K15,'KES SIP 6 DAHLIA'!G15,'KES SIP 6 MELATI'!G15)</f>
        <v>12</v>
      </c>
      <c r="H15" s="74">
        <f>SUM('KES SIP 6 MAWAR'!I15,'KES SIP 6 KENANGA'!L15,'KES SIP 6 DAHLIA'!H15,'KES SIP 6 MELATI'!H15)</f>
        <v>0</v>
      </c>
      <c r="I15" s="74">
        <f>SUM('KES SIP 6 MAWAR'!J15,'KES SIP 6 KENANGA'!M15,'KES SIP 6 DAHLIA'!I15,'KES SIP 6 MELATI'!I15)</f>
        <v>0</v>
      </c>
      <c r="J15" s="74">
        <f>SUM('KES SIP 6 MAWAR'!K15,'KES SIP 6 KENANGA'!N15,'KES SIP 6 DAHLIA'!J15,'KES SIP 6 MELATI'!J15)</f>
        <v>22</v>
      </c>
      <c r="K15" s="74">
        <f>SUM('KES SIP 6 MAWAR'!L15,'KES SIP 6 KENANGA'!O15,'KES SIP 6 DAHLIA'!K15,'KES SIP 6 MELATI'!K15)</f>
        <v>51</v>
      </c>
      <c r="L15" s="74">
        <f>SUM('KES SIP 6 MAWAR'!M15,'KES SIP 6 KENANGA'!P15,'KES SIP 6 DAHLIA'!L15,'KES SIP 6 MELATI'!L15)</f>
        <v>1</v>
      </c>
      <c r="M15" s="74">
        <f>SUM('KES SIP 6 MAWAR'!N15,'KES SIP 6 KENANGA'!Q15,'KES SIP 6 DAHLIA'!M15,'KES SIP 6 MELATI'!M15)</f>
        <v>0</v>
      </c>
      <c r="N15" s="74">
        <f>SUM('KES SIP 6 MAWAR'!O15,'KES SIP 6 KENANGA'!R15,'KES SIP 6 DAHLIA'!N15,'KES SIP 6 MELATI'!N15)</f>
        <v>10</v>
      </c>
      <c r="O15" s="74">
        <f>SUM('KES SIP 6 MAWAR'!P15,'KES SIP 6 KENANGA'!S15,'KES SIP 6 DAHLIA'!O15,'KES SIP 6 MELATI'!O15)</f>
        <v>10</v>
      </c>
      <c r="P15" s="74">
        <f>SUM('KES SIP 6 MAWAR'!Q15,'KES SIP 6 KENANGA'!T15,'KES SIP 6 DAHLIA'!P15,'KES SIP 6 MELATI'!P15)</f>
        <v>0</v>
      </c>
      <c r="Q15" s="74">
        <f>SUM('KES SIP 6 MAWAR'!R15,'KES SIP 6 KENANGA'!U15,'KES SIP 6 DAHLIA'!Q15,'KES SIP 6 MELATI'!Q15)</f>
        <v>0</v>
      </c>
      <c r="R15" s="74">
        <f>SUM('KES SIP 6 MAWAR'!S15,'KES SIP 6 KENANGA'!V15,'KES SIP 6 DAHLIA'!R15,'KES SIP 6 MELATI'!R15)</f>
        <v>0</v>
      </c>
      <c r="S15" s="74">
        <f>SUM('KES SIP 6 MAWAR'!T15,'KES SIP 6 KENANGA'!W15,'KES SIP 6 DAHLIA'!S15,'KES SIP 6 MELATI'!S15)</f>
        <v>0</v>
      </c>
      <c r="T15" s="74">
        <f>SUM('KES SIP 6 MAWAR'!U15,'KES SIP 6 KENANGA'!X15,'KES SIP 6 DAHLIA'!T15,'KES SIP 6 MELATI'!T15)</f>
        <v>1</v>
      </c>
      <c r="U15" s="74">
        <f>SUM('KES SIP 6 MAWAR'!V15,'KES SIP 6 KENANGA'!Y15,'KES SIP 6 DAHLIA'!U15,'KES SIP 6 MELATI'!U15)</f>
        <v>0</v>
      </c>
      <c r="V15" s="74">
        <f>SUM('KES SIP 6 MAWAR'!W15,'KES SIP 6 KENANGA'!Z15,'KES SIP 6 DAHLIA'!V15,'KES SIP 6 MELATI'!V15)</f>
        <v>24</v>
      </c>
      <c r="W15" s="74">
        <f>SUM('KES SIP 6 MAWAR'!X15,'KES SIP 6 KENANGA'!AA15,'KES SIP 6 DAHLIA'!W15,'KES SIP 6 MELATI'!W15)</f>
        <v>7</v>
      </c>
      <c r="X15" s="74">
        <f>SUM('KES SIP 6 MAWAR'!Y15,'KES SIP 6 KENANGA'!AB15,'KES SIP 6 DAHLIA'!X15,'KES SIP 6 MELATI'!X15)</f>
        <v>173</v>
      </c>
      <c r="Y15" s="74">
        <f>SUM('KES SIP 6 MAWAR'!Z15,'KES SIP 6 KENANGA'!AC15,'KES SIP 6 DAHLIA'!Y15,'KES SIP 6 MELATI'!Y15)</f>
        <v>121</v>
      </c>
      <c r="Z15" s="74">
        <f>SUM('KES SIP 6 MAWAR'!AA15,'KES SIP 6 KENANGA'!AD15,'KES SIP 6 DAHLIA'!Z15,'KES SIP 6 MELATI'!Z15)</f>
        <v>0</v>
      </c>
      <c r="AA15" s="74">
        <f>SUM('KES SIP 6 MAWAR'!AB15,'KES SIP 6 KENANGA'!AE15,'KES SIP 6 DAHLIA'!AA15,'KES SIP 6 MELATI'!AA15)</f>
        <v>0</v>
      </c>
      <c r="AB15" s="74">
        <f>SUM('KES SIP 6 MAWAR'!AC15,'KES SIP 6 KENANGA'!AF15,'KES SIP 6 DAHLIA'!AB15,'KES SIP 6 MELATI'!AB15)</f>
        <v>0</v>
      </c>
      <c r="AC15" s="74">
        <f>SUM('KES SIP 6 MAWAR'!AD15,'KES SIP 6 KENANGA'!AG15,'KES SIP 6 DAHLIA'!AC15,'KES SIP 6 MELATI'!AC15)</f>
        <v>0</v>
      </c>
      <c r="AD15" s="74">
        <f>SUM('KES SIP 6 MAWAR'!AE15,'KES SIP 6 KENANGA'!AH15,'KES SIP 6 DAHLIA'!AD15,'KES SIP 6 MELATI'!AD15)</f>
        <v>0</v>
      </c>
      <c r="AE15" s="74">
        <f>SUM('KES SIP 6 MAWAR'!AF15,'KES SIP 6 KENANGA'!AI15,'KES SIP 6 DAHLIA'!AE15,'KES SIP 6 MELATI'!AE15)</f>
        <v>0</v>
      </c>
      <c r="AF15" s="74">
        <f>SUM('KES SIP 6 MAWAR'!AG15,'KES SIP 6 KENANGA'!AJ15,'KES SIP 6 DAHLIA'!AF15,'KES SIP 6 MELATI'!AF15)</f>
        <v>0</v>
      </c>
      <c r="AG15" s="74">
        <f>SUM('KES SIP 6 MAWAR'!AH15,'KES SIP 6 KENANGA'!AK15,'KES SIP 6 DAHLIA'!AG15,'KES SIP 6 MELATI'!AG15)</f>
        <v>0</v>
      </c>
      <c r="AH15" s="74">
        <f>SUM('KES SIP 6 MAWAR'!AI15,'KES SIP 6 KENANGA'!AL15,'KES SIP 6 DAHLIA'!AH15,'KES SIP 6 MELATI'!AH15)</f>
        <v>0</v>
      </c>
      <c r="AI15" s="74">
        <f>SUM('KES SIP 6 MAWAR'!AJ15,'KES SIP 6 KENANGA'!AM15,'KES SIP 6 DAHLIA'!AI15,'KES SIP 6 MELATI'!AI15)</f>
        <v>0</v>
      </c>
      <c r="AJ15" s="74">
        <f>SUM('KES SIP 6 MAWAR'!AK15,'KES SIP 6 KENANGA'!AN15,'KES SIP 6 DAHLIA'!AJ15,'KES SIP 6 MELATI'!AJ15)</f>
        <v>0</v>
      </c>
      <c r="AK15" s="74">
        <f>SUM('KES SIP 6 MAWAR'!AL15,'KES SIP 6 KENANGA'!AO15,'KES SIP 6 DAHLIA'!AK15,'KES SIP 6 MELATI'!AK15)</f>
        <v>0</v>
      </c>
      <c r="AL15" s="74">
        <f>SUM('KES SIP 6 MAWAR'!AM15,'KES SIP 6 KENANGA'!AP15,'KES SIP 6 DAHLIA'!AL15,'KES SIP 6 MELATI'!AL15)</f>
        <v>0</v>
      </c>
      <c r="AM15" s="2"/>
    </row>
    <row r="16">
      <c r="A16" s="72">
        <v>7.0</v>
      </c>
      <c r="B16" s="73" t="s">
        <v>86</v>
      </c>
      <c r="C16" s="74">
        <f>SUM('KES SIP 6 MAWAR'!D16,'KES SIP 6 KENANGA'!F16,'KES SIP 6 DAHLIA'!C16,'KES SIP 6 MELATI'!C16)</f>
        <v>0</v>
      </c>
      <c r="D16" s="74">
        <f>SUM('KES SIP 6 MAWAR'!E16,'KES SIP 6 KENANGA'!G16,'KES SIP 6 DAHLIA'!D16,'KES SIP 6 MELATI'!D16)</f>
        <v>2</v>
      </c>
      <c r="E16" s="74">
        <f>SUM('KES SIP 6 MAWAR'!F16,'KES SIP 6 KENANGA'!I16,'KES SIP 6 DAHLIA'!E16,'KES SIP 6 MELATI'!E16)</f>
        <v>4</v>
      </c>
      <c r="F16" s="74">
        <f>SUM('KES SIP 6 MAWAR'!G16,'KES SIP 6 KENANGA'!J16,'KES SIP 6 DAHLIA'!F16,'KES SIP 6 MELATI'!F16)</f>
        <v>8</v>
      </c>
      <c r="G16" s="74">
        <f>SUM('KES SIP 6 MAWAR'!H16,'KES SIP 6 KENANGA'!K16,'KES SIP 6 DAHLIA'!G16,'KES SIP 6 MELATI'!G16)</f>
        <v>14</v>
      </c>
      <c r="H16" s="74">
        <f>SUM('KES SIP 6 MAWAR'!I16,'KES SIP 6 KENANGA'!L16,'KES SIP 6 DAHLIA'!H16,'KES SIP 6 MELATI'!H16)</f>
        <v>0</v>
      </c>
      <c r="I16" s="74">
        <f>SUM('KES SIP 6 MAWAR'!J16,'KES SIP 6 KENANGA'!M16,'KES SIP 6 DAHLIA'!I16,'KES SIP 6 MELATI'!I16)</f>
        <v>3</v>
      </c>
      <c r="J16" s="74">
        <f>SUM('KES SIP 6 MAWAR'!K16,'KES SIP 6 KENANGA'!N16,'KES SIP 6 DAHLIA'!J16,'KES SIP 6 MELATI'!J16)</f>
        <v>25</v>
      </c>
      <c r="K16" s="74">
        <f>SUM('KES SIP 6 MAWAR'!L16,'KES SIP 6 KENANGA'!O16,'KES SIP 6 DAHLIA'!K16,'KES SIP 6 MELATI'!K16)</f>
        <v>52</v>
      </c>
      <c r="L16" s="74">
        <f>SUM('KES SIP 6 MAWAR'!M16,'KES SIP 6 KENANGA'!P16,'KES SIP 6 DAHLIA'!L16,'KES SIP 6 MELATI'!L16)</f>
        <v>0</v>
      </c>
      <c r="M16" s="74">
        <f>SUM('KES SIP 6 MAWAR'!N16,'KES SIP 6 KENANGA'!Q16,'KES SIP 6 DAHLIA'!M16,'KES SIP 6 MELATI'!M16)</f>
        <v>0</v>
      </c>
      <c r="N16" s="74">
        <f>SUM('KES SIP 6 MAWAR'!O16,'KES SIP 6 KENANGA'!R16,'KES SIP 6 DAHLIA'!N16,'KES SIP 6 MELATI'!N16)</f>
        <v>11</v>
      </c>
      <c r="O16" s="74">
        <f>SUM('KES SIP 6 MAWAR'!P16,'KES SIP 6 KENANGA'!S16,'KES SIP 6 DAHLIA'!O16,'KES SIP 6 MELATI'!O16)</f>
        <v>9</v>
      </c>
      <c r="P16" s="74">
        <f>SUM('KES SIP 6 MAWAR'!Q16,'KES SIP 6 KENANGA'!T16,'KES SIP 6 DAHLIA'!P16,'KES SIP 6 MELATI'!P16)</f>
        <v>0</v>
      </c>
      <c r="Q16" s="74">
        <f>SUM('KES SIP 6 MAWAR'!R16,'KES SIP 6 KENANGA'!U16,'KES SIP 6 DAHLIA'!Q16,'KES SIP 6 MELATI'!Q16)</f>
        <v>0</v>
      </c>
      <c r="R16" s="74">
        <f>SUM('KES SIP 6 MAWAR'!S16,'KES SIP 6 KENANGA'!V16,'KES SIP 6 DAHLIA'!R16,'KES SIP 6 MELATI'!R16)</f>
        <v>0</v>
      </c>
      <c r="S16" s="74">
        <f>SUM('KES SIP 6 MAWAR'!T16,'KES SIP 6 KENANGA'!W16,'KES SIP 6 DAHLIA'!S16,'KES SIP 6 MELATI'!S16)</f>
        <v>0</v>
      </c>
      <c r="T16" s="74">
        <f>SUM('KES SIP 6 MAWAR'!U16,'KES SIP 6 KENANGA'!X16,'KES SIP 6 DAHLIA'!T16,'KES SIP 6 MELATI'!T16)</f>
        <v>1</v>
      </c>
      <c r="U16" s="74">
        <f>SUM('KES SIP 6 MAWAR'!V16,'KES SIP 6 KENANGA'!Y16,'KES SIP 6 DAHLIA'!U16,'KES SIP 6 MELATI'!U16)</f>
        <v>1</v>
      </c>
      <c r="V16" s="74">
        <f>SUM('KES SIP 6 MAWAR'!W16,'KES SIP 6 KENANGA'!Z16,'KES SIP 6 DAHLIA'!V16,'KES SIP 6 MELATI'!V16)</f>
        <v>25</v>
      </c>
      <c r="W16" s="74">
        <f>SUM('KES SIP 6 MAWAR'!X16,'KES SIP 6 KENANGA'!AA16,'KES SIP 6 DAHLIA'!W16,'KES SIP 6 MELATI'!W16)</f>
        <v>8</v>
      </c>
      <c r="X16" s="74">
        <f>SUM('KES SIP 6 MAWAR'!Y16,'KES SIP 6 KENANGA'!AB16,'KES SIP 6 DAHLIA'!X16,'KES SIP 6 MELATI'!X16)</f>
        <v>173</v>
      </c>
      <c r="Y16" s="74">
        <f>SUM('KES SIP 6 MAWAR'!Z16,'KES SIP 6 KENANGA'!AC16,'KES SIP 6 DAHLIA'!Y16,'KES SIP 6 MELATI'!Y16)</f>
        <v>121</v>
      </c>
      <c r="Z16" s="74">
        <f>SUM('KES SIP 6 MAWAR'!AA16,'KES SIP 6 KENANGA'!AD16,'KES SIP 6 DAHLIA'!Z16,'KES SIP 6 MELATI'!Z16)</f>
        <v>0</v>
      </c>
      <c r="AA16" s="74">
        <f>SUM('KES SIP 6 MAWAR'!AB16,'KES SIP 6 KENANGA'!AE16,'KES SIP 6 DAHLIA'!AA16,'KES SIP 6 MELATI'!AA16)</f>
        <v>0</v>
      </c>
      <c r="AB16" s="74">
        <f>SUM('KES SIP 6 MAWAR'!AC16,'KES SIP 6 KENANGA'!AF16,'KES SIP 6 DAHLIA'!AB16,'KES SIP 6 MELATI'!AB16)</f>
        <v>0</v>
      </c>
      <c r="AC16" s="74">
        <f>SUM('KES SIP 6 MAWAR'!AD16,'KES SIP 6 KENANGA'!AG16,'KES SIP 6 DAHLIA'!AC16,'KES SIP 6 MELATI'!AC16)</f>
        <v>0</v>
      </c>
      <c r="AD16" s="74">
        <f>SUM('KES SIP 6 MAWAR'!AE16,'KES SIP 6 KENANGA'!AH16,'KES SIP 6 DAHLIA'!AD16,'KES SIP 6 MELATI'!AD16)</f>
        <v>0</v>
      </c>
      <c r="AE16" s="74">
        <f>SUM('KES SIP 6 MAWAR'!AF16,'KES SIP 6 KENANGA'!AI16,'KES SIP 6 DAHLIA'!AE16,'KES SIP 6 MELATI'!AE16)</f>
        <v>0</v>
      </c>
      <c r="AF16" s="74">
        <f>SUM('KES SIP 6 MAWAR'!AG16,'KES SIP 6 KENANGA'!AJ16,'KES SIP 6 DAHLIA'!AF16,'KES SIP 6 MELATI'!AF16)</f>
        <v>0</v>
      </c>
      <c r="AG16" s="74">
        <f>SUM('KES SIP 6 MAWAR'!AH16,'KES SIP 6 KENANGA'!AK16,'KES SIP 6 DAHLIA'!AG16,'KES SIP 6 MELATI'!AG16)</f>
        <v>0</v>
      </c>
      <c r="AH16" s="74">
        <f>SUM('KES SIP 6 MAWAR'!AI16,'KES SIP 6 KENANGA'!AL16,'KES SIP 6 DAHLIA'!AH16,'KES SIP 6 MELATI'!AH16)</f>
        <v>0</v>
      </c>
      <c r="AI16" s="74">
        <f>SUM('KES SIP 6 MAWAR'!AJ16,'KES SIP 6 KENANGA'!AM16,'KES SIP 6 DAHLIA'!AI16,'KES SIP 6 MELATI'!AI16)</f>
        <v>0</v>
      </c>
      <c r="AJ16" s="74">
        <f>SUM('KES SIP 6 MAWAR'!AK16,'KES SIP 6 KENANGA'!AN16,'KES SIP 6 DAHLIA'!AJ16,'KES SIP 6 MELATI'!AJ16)</f>
        <v>0</v>
      </c>
      <c r="AK16" s="74">
        <f>SUM('KES SIP 6 MAWAR'!AL16,'KES SIP 6 KENANGA'!AO16,'KES SIP 6 DAHLIA'!AK16,'KES SIP 6 MELATI'!AK16)</f>
        <v>0</v>
      </c>
      <c r="AL16" s="74">
        <f>SUM('KES SIP 6 MAWAR'!AM16,'KES SIP 6 KENANGA'!AP16,'KES SIP 6 DAHLIA'!AL16,'KES SIP 6 MELATI'!AL16)</f>
        <v>0</v>
      </c>
      <c r="AM16" s="2"/>
    </row>
    <row r="17">
      <c r="A17" s="72">
        <v>8.0</v>
      </c>
      <c r="B17" s="73" t="s">
        <v>87</v>
      </c>
      <c r="C17" s="74">
        <f>SUM('KES SIP 6 MAWAR'!D17,'KES SIP 6 KENANGA'!F17,'KES SIP 6 DAHLIA'!C17,'KES SIP 6 MELATI'!C17)</f>
        <v>2</v>
      </c>
      <c r="D17" s="74">
        <f>SUM('KES SIP 6 MAWAR'!E17,'KES SIP 6 KENANGA'!G17,'KES SIP 6 DAHLIA'!D17,'KES SIP 6 MELATI'!D17)</f>
        <v>0</v>
      </c>
      <c r="E17" s="74">
        <f>SUM('KES SIP 6 MAWAR'!F17,'KES SIP 6 KENANGA'!I17,'KES SIP 6 DAHLIA'!E17,'KES SIP 6 MELATI'!E17)</f>
        <v>5</v>
      </c>
      <c r="F17" s="74">
        <f>SUM('KES SIP 6 MAWAR'!G17,'KES SIP 6 KENANGA'!J17,'KES SIP 6 DAHLIA'!F17,'KES SIP 6 MELATI'!F17)</f>
        <v>10</v>
      </c>
      <c r="G17" s="74">
        <f>SUM('KES SIP 6 MAWAR'!H17,'KES SIP 6 KENANGA'!K17,'KES SIP 6 DAHLIA'!G17,'KES SIP 6 MELATI'!G17)</f>
        <v>17</v>
      </c>
      <c r="H17" s="74">
        <f>SUM('KES SIP 6 MAWAR'!I17,'KES SIP 6 KENANGA'!L17,'KES SIP 6 DAHLIA'!H17,'KES SIP 6 MELATI'!H17)</f>
        <v>0</v>
      </c>
      <c r="I17" s="74">
        <f>SUM('KES SIP 6 MAWAR'!J17,'KES SIP 6 KENANGA'!M17,'KES SIP 6 DAHLIA'!I17,'KES SIP 6 MELATI'!I17)</f>
        <v>0</v>
      </c>
      <c r="J17" s="74">
        <f>SUM('KES SIP 6 MAWAR'!K17,'KES SIP 6 KENANGA'!N17,'KES SIP 6 DAHLIA'!J17,'KES SIP 6 MELATI'!J17)</f>
        <v>23</v>
      </c>
      <c r="K17" s="74">
        <f>SUM('KES SIP 6 MAWAR'!L17,'KES SIP 6 KENANGA'!O17,'KES SIP 6 DAHLIA'!K17,'KES SIP 6 MELATI'!K17)</f>
        <v>46</v>
      </c>
      <c r="L17" s="74">
        <f>SUM('KES SIP 6 MAWAR'!M17,'KES SIP 6 KENANGA'!P17,'KES SIP 6 DAHLIA'!L17,'KES SIP 6 MELATI'!L17)</f>
        <v>0</v>
      </c>
      <c r="M17" s="74">
        <f>SUM('KES SIP 6 MAWAR'!N17,'KES SIP 6 KENANGA'!Q17,'KES SIP 6 DAHLIA'!M17,'KES SIP 6 MELATI'!M17)</f>
        <v>0</v>
      </c>
      <c r="N17" s="74">
        <f>SUM('KES SIP 6 MAWAR'!O17,'KES SIP 6 KENANGA'!R17,'KES SIP 6 DAHLIA'!N17,'KES SIP 6 MELATI'!N17)</f>
        <v>8</v>
      </c>
      <c r="O17" s="74">
        <f>SUM('KES SIP 6 MAWAR'!P17,'KES SIP 6 KENANGA'!S17,'KES SIP 6 DAHLIA'!O17,'KES SIP 6 MELATI'!O17)</f>
        <v>12</v>
      </c>
      <c r="P17" s="74">
        <f>SUM('KES SIP 6 MAWAR'!Q17,'KES SIP 6 KENANGA'!T17,'KES SIP 6 DAHLIA'!P17,'KES SIP 6 MELATI'!P17)</f>
        <v>0</v>
      </c>
      <c r="Q17" s="74">
        <f>SUM('KES SIP 6 MAWAR'!R17,'KES SIP 6 KENANGA'!U17,'KES SIP 6 DAHLIA'!Q17,'KES SIP 6 MELATI'!Q17)</f>
        <v>0</v>
      </c>
      <c r="R17" s="74">
        <f>SUM('KES SIP 6 MAWAR'!S17,'KES SIP 6 KENANGA'!V17,'KES SIP 6 DAHLIA'!R17,'KES SIP 6 MELATI'!R17)</f>
        <v>0</v>
      </c>
      <c r="S17" s="74">
        <f>SUM('KES SIP 6 MAWAR'!T17,'KES SIP 6 KENANGA'!W17,'KES SIP 6 DAHLIA'!S17,'KES SIP 6 MELATI'!S17)</f>
        <v>0</v>
      </c>
      <c r="T17" s="74">
        <f>SUM('KES SIP 6 MAWAR'!U17,'KES SIP 6 KENANGA'!X17,'KES SIP 6 DAHLIA'!T17,'KES SIP 6 MELATI'!T17)</f>
        <v>1</v>
      </c>
      <c r="U17" s="74">
        <f>SUM('KES SIP 6 MAWAR'!V17,'KES SIP 6 KENANGA'!Y17,'KES SIP 6 DAHLIA'!U17,'KES SIP 6 MELATI'!U17)</f>
        <v>0</v>
      </c>
      <c r="V17" s="74">
        <f>SUM('KES SIP 6 MAWAR'!W17,'KES SIP 6 KENANGA'!Z17,'KES SIP 6 DAHLIA'!V17,'KES SIP 6 MELATI'!V17)</f>
        <v>26</v>
      </c>
      <c r="W17" s="74">
        <f>SUM('KES SIP 6 MAWAR'!X17,'KES SIP 6 KENANGA'!AA17,'KES SIP 6 DAHLIA'!W17,'KES SIP 6 MELATI'!W17)</f>
        <v>8</v>
      </c>
      <c r="X17" s="74">
        <f>SUM('KES SIP 6 MAWAR'!Y17,'KES SIP 6 KENANGA'!AB17,'KES SIP 6 DAHLIA'!X17,'KES SIP 6 MELATI'!X17)</f>
        <v>173</v>
      </c>
      <c r="Y17" s="74">
        <f>SUM('KES SIP 6 MAWAR'!Z17,'KES SIP 6 KENANGA'!AC17,'KES SIP 6 DAHLIA'!Y17,'KES SIP 6 MELATI'!Y17)</f>
        <v>121</v>
      </c>
      <c r="Z17" s="74">
        <f>SUM('KES SIP 6 MAWAR'!AA17,'KES SIP 6 KENANGA'!AD17,'KES SIP 6 DAHLIA'!Z17,'KES SIP 6 MELATI'!Z17)</f>
        <v>0</v>
      </c>
      <c r="AA17" s="74">
        <f>SUM('KES SIP 6 MAWAR'!AB17,'KES SIP 6 KENANGA'!AE17,'KES SIP 6 DAHLIA'!AA17,'KES SIP 6 MELATI'!AA17)</f>
        <v>0</v>
      </c>
      <c r="AB17" s="74">
        <f>SUM('KES SIP 6 MAWAR'!AC17,'KES SIP 6 KENANGA'!AF17,'KES SIP 6 DAHLIA'!AB17,'KES SIP 6 MELATI'!AB17)</f>
        <v>0</v>
      </c>
      <c r="AC17" s="74">
        <f>SUM('KES SIP 6 MAWAR'!AD17,'KES SIP 6 KENANGA'!AG17,'KES SIP 6 DAHLIA'!AC17,'KES SIP 6 MELATI'!AC17)</f>
        <v>0</v>
      </c>
      <c r="AD17" s="74">
        <f>SUM('KES SIP 6 MAWAR'!AE17,'KES SIP 6 KENANGA'!AH17,'KES SIP 6 DAHLIA'!AD17,'KES SIP 6 MELATI'!AD17)</f>
        <v>0</v>
      </c>
      <c r="AE17" s="74">
        <f>SUM('KES SIP 6 MAWAR'!AF17,'KES SIP 6 KENANGA'!AI17,'KES SIP 6 DAHLIA'!AE17,'KES SIP 6 MELATI'!AE17)</f>
        <v>0</v>
      </c>
      <c r="AF17" s="74">
        <f>SUM('KES SIP 6 MAWAR'!AG17,'KES SIP 6 KENANGA'!AJ17,'KES SIP 6 DAHLIA'!AF17,'KES SIP 6 MELATI'!AF17)</f>
        <v>0</v>
      </c>
      <c r="AG17" s="74">
        <f>SUM('KES SIP 6 MAWAR'!AH17,'KES SIP 6 KENANGA'!AK17,'KES SIP 6 DAHLIA'!AG17,'KES SIP 6 MELATI'!AG17)</f>
        <v>0</v>
      </c>
      <c r="AH17" s="74">
        <f>SUM('KES SIP 6 MAWAR'!AI17,'KES SIP 6 KENANGA'!AL17,'KES SIP 6 DAHLIA'!AH17,'KES SIP 6 MELATI'!AH17)</f>
        <v>0</v>
      </c>
      <c r="AI17" s="74">
        <f>SUM('KES SIP 6 MAWAR'!AJ17,'KES SIP 6 KENANGA'!AM17,'KES SIP 6 DAHLIA'!AI17,'KES SIP 6 MELATI'!AI17)</f>
        <v>0</v>
      </c>
      <c r="AJ17" s="74">
        <f>SUM('KES SIP 6 MAWAR'!AK17,'KES SIP 6 KENANGA'!AN17,'KES SIP 6 DAHLIA'!AJ17,'KES SIP 6 MELATI'!AJ17)</f>
        <v>0</v>
      </c>
      <c r="AK17" s="74">
        <f>SUM('KES SIP 6 MAWAR'!AL17,'KES SIP 6 KENANGA'!AO17,'KES SIP 6 DAHLIA'!AK17,'KES SIP 6 MELATI'!AK17)</f>
        <v>0</v>
      </c>
      <c r="AL17" s="74">
        <f>SUM('KES SIP 6 MAWAR'!AM17,'KES SIP 6 KENANGA'!AP17,'KES SIP 6 DAHLIA'!AL17,'KES SIP 6 MELATI'!AL17)</f>
        <v>0</v>
      </c>
      <c r="AM17" s="2"/>
    </row>
    <row r="18">
      <c r="A18" s="72">
        <v>9.0</v>
      </c>
      <c r="B18" s="73" t="s">
        <v>88</v>
      </c>
      <c r="C18" s="74">
        <f>SUM('KES SIP 6 MAWAR'!D18,'KES SIP 6 KENANGA'!F18,'KES SIP 6 DAHLIA'!C18,'KES SIP 6 MELATI'!C18)</f>
        <v>1</v>
      </c>
      <c r="D18" s="74">
        <f>SUM('KES SIP 6 MAWAR'!E18,'KES SIP 6 KENANGA'!G18,'KES SIP 6 DAHLIA'!D18,'KES SIP 6 MELATI'!D18)</f>
        <v>1</v>
      </c>
      <c r="E18" s="74">
        <f>SUM('KES SIP 6 MAWAR'!F18,'KES SIP 6 KENANGA'!I18,'KES SIP 6 DAHLIA'!E18,'KES SIP 6 MELATI'!E18)</f>
        <v>8</v>
      </c>
      <c r="F18" s="74">
        <f>SUM('KES SIP 6 MAWAR'!G18,'KES SIP 6 KENANGA'!J18,'KES SIP 6 DAHLIA'!F18,'KES SIP 6 MELATI'!F18)</f>
        <v>10</v>
      </c>
      <c r="G18" s="74">
        <f>SUM('KES SIP 6 MAWAR'!H18,'KES SIP 6 KENANGA'!K18,'KES SIP 6 DAHLIA'!G18,'KES SIP 6 MELATI'!G18)</f>
        <v>20</v>
      </c>
      <c r="H18" s="74">
        <f>SUM('KES SIP 6 MAWAR'!I18,'KES SIP 6 KENANGA'!L18,'KES SIP 6 DAHLIA'!H18,'KES SIP 6 MELATI'!H18)</f>
        <v>0</v>
      </c>
      <c r="I18" s="74">
        <f>SUM('KES SIP 6 MAWAR'!J18,'KES SIP 6 KENANGA'!M18,'KES SIP 6 DAHLIA'!I18,'KES SIP 6 MELATI'!I18)</f>
        <v>3</v>
      </c>
      <c r="J18" s="74">
        <f>SUM('KES SIP 6 MAWAR'!K18,'KES SIP 6 KENANGA'!N18,'KES SIP 6 DAHLIA'!J18,'KES SIP 6 MELATI'!J18)</f>
        <v>25</v>
      </c>
      <c r="K18" s="74">
        <f>SUM('KES SIP 6 MAWAR'!L18,'KES SIP 6 KENANGA'!O18,'KES SIP 6 DAHLIA'!K18,'KES SIP 6 MELATI'!K18)</f>
        <v>52</v>
      </c>
      <c r="L18" s="74">
        <f>SUM('KES SIP 6 MAWAR'!M18,'KES SIP 6 KENANGA'!P18,'KES SIP 6 DAHLIA'!L18,'KES SIP 6 MELATI'!L18)</f>
        <v>0</v>
      </c>
      <c r="M18" s="74">
        <f>SUM('KES SIP 6 MAWAR'!N18,'KES SIP 6 KENANGA'!Q18,'KES SIP 6 DAHLIA'!M18,'KES SIP 6 MELATI'!M18)</f>
        <v>0</v>
      </c>
      <c r="N18" s="74">
        <f>SUM('KES SIP 6 MAWAR'!O18,'KES SIP 6 KENANGA'!R18,'KES SIP 6 DAHLIA'!N18,'KES SIP 6 MELATI'!N18)</f>
        <v>9</v>
      </c>
      <c r="O18" s="74">
        <f>SUM('KES SIP 6 MAWAR'!P18,'KES SIP 6 KENANGA'!S18,'KES SIP 6 DAHLIA'!O18,'KES SIP 6 MELATI'!O18)</f>
        <v>12</v>
      </c>
      <c r="P18" s="74">
        <f>SUM('KES SIP 6 MAWAR'!Q18,'KES SIP 6 KENANGA'!T18,'KES SIP 6 DAHLIA'!P18,'KES SIP 6 MELATI'!P18)</f>
        <v>0</v>
      </c>
      <c r="Q18" s="74">
        <f>SUM('KES SIP 6 MAWAR'!R18,'KES SIP 6 KENANGA'!U18,'KES SIP 6 DAHLIA'!Q18,'KES SIP 6 MELATI'!Q18)</f>
        <v>0</v>
      </c>
      <c r="R18" s="74">
        <f>SUM('KES SIP 6 MAWAR'!S18,'KES SIP 6 KENANGA'!V18,'KES SIP 6 DAHLIA'!R18,'KES SIP 6 MELATI'!R18)</f>
        <v>0</v>
      </c>
      <c r="S18" s="74">
        <f>SUM('KES SIP 6 MAWAR'!T18,'KES SIP 6 KENANGA'!W18,'KES SIP 6 DAHLIA'!S18,'KES SIP 6 MELATI'!S18)</f>
        <v>0</v>
      </c>
      <c r="T18" s="74">
        <f>SUM('KES SIP 6 MAWAR'!U18,'KES SIP 6 KENANGA'!X18,'KES SIP 6 DAHLIA'!T18,'KES SIP 6 MELATI'!T18)</f>
        <v>0</v>
      </c>
      <c r="U18" s="74">
        <f>SUM('KES SIP 6 MAWAR'!V18,'KES SIP 6 KENANGA'!Y18,'KES SIP 6 DAHLIA'!U18,'KES SIP 6 MELATI'!U18)</f>
        <v>0</v>
      </c>
      <c r="V18" s="74">
        <f>SUM('KES SIP 6 MAWAR'!W18,'KES SIP 6 KENANGA'!Z18,'KES SIP 6 DAHLIA'!V18,'KES SIP 6 MELATI'!V18)</f>
        <v>26</v>
      </c>
      <c r="W18" s="74">
        <f>SUM('KES SIP 6 MAWAR'!X18,'KES SIP 6 KENANGA'!AA18,'KES SIP 6 DAHLIA'!W18,'KES SIP 6 MELATI'!W18)</f>
        <v>8</v>
      </c>
      <c r="X18" s="74">
        <f>SUM('KES SIP 6 MAWAR'!Y18,'KES SIP 6 KENANGA'!AB18,'KES SIP 6 DAHLIA'!X18,'KES SIP 6 MELATI'!X18)</f>
        <v>173</v>
      </c>
      <c r="Y18" s="74">
        <f>SUM('KES SIP 6 MAWAR'!Z18,'KES SIP 6 KENANGA'!AC18,'KES SIP 6 DAHLIA'!Y18,'KES SIP 6 MELATI'!Y18)</f>
        <v>121</v>
      </c>
      <c r="Z18" s="74">
        <f>SUM('KES SIP 6 MAWAR'!AA18,'KES SIP 6 KENANGA'!AD18,'KES SIP 6 DAHLIA'!Z18,'KES SIP 6 MELATI'!Z18)</f>
        <v>0</v>
      </c>
      <c r="AA18" s="74">
        <f>SUM('KES SIP 6 MAWAR'!AB18,'KES SIP 6 KENANGA'!AE18,'KES SIP 6 DAHLIA'!AA18,'KES SIP 6 MELATI'!AA18)</f>
        <v>0</v>
      </c>
      <c r="AB18" s="74">
        <f>SUM('KES SIP 6 MAWAR'!AC18,'KES SIP 6 KENANGA'!AF18,'KES SIP 6 DAHLIA'!AB18,'KES SIP 6 MELATI'!AB18)</f>
        <v>0</v>
      </c>
      <c r="AC18" s="74">
        <f>SUM('KES SIP 6 MAWAR'!AD18,'KES SIP 6 KENANGA'!AG18,'KES SIP 6 DAHLIA'!AC18,'KES SIP 6 MELATI'!AC18)</f>
        <v>0</v>
      </c>
      <c r="AD18" s="74">
        <f>SUM('KES SIP 6 MAWAR'!AE18,'KES SIP 6 KENANGA'!AH18,'KES SIP 6 DAHLIA'!AD18,'KES SIP 6 MELATI'!AD18)</f>
        <v>0</v>
      </c>
      <c r="AE18" s="74">
        <f>SUM('KES SIP 6 MAWAR'!AF18,'KES SIP 6 KENANGA'!AI18,'KES SIP 6 DAHLIA'!AE18,'KES SIP 6 MELATI'!AE18)</f>
        <v>0</v>
      </c>
      <c r="AF18" s="74">
        <f>SUM('KES SIP 6 MAWAR'!AG18,'KES SIP 6 KENANGA'!AJ18,'KES SIP 6 DAHLIA'!AF18,'KES SIP 6 MELATI'!AF18)</f>
        <v>0</v>
      </c>
      <c r="AG18" s="74">
        <f>SUM('KES SIP 6 MAWAR'!AH18,'KES SIP 6 KENANGA'!AK18,'KES SIP 6 DAHLIA'!AG18,'KES SIP 6 MELATI'!AG18)</f>
        <v>0</v>
      </c>
      <c r="AH18" s="74">
        <f>SUM('KES SIP 6 MAWAR'!AI18,'KES SIP 6 KENANGA'!AL18,'KES SIP 6 DAHLIA'!AH18,'KES SIP 6 MELATI'!AH18)</f>
        <v>0</v>
      </c>
      <c r="AI18" s="74">
        <f>SUM('KES SIP 6 MAWAR'!AJ18,'KES SIP 6 KENANGA'!AM18,'KES SIP 6 DAHLIA'!AI18,'KES SIP 6 MELATI'!AI18)</f>
        <v>0</v>
      </c>
      <c r="AJ18" s="74">
        <f>SUM('KES SIP 6 MAWAR'!AK18,'KES SIP 6 KENANGA'!AN18,'KES SIP 6 DAHLIA'!AJ18,'KES SIP 6 MELATI'!AJ18)</f>
        <v>0</v>
      </c>
      <c r="AK18" s="74">
        <f>SUM('KES SIP 6 MAWAR'!AL18,'KES SIP 6 KENANGA'!AO18,'KES SIP 6 DAHLIA'!AK18,'KES SIP 6 MELATI'!AK18)</f>
        <v>0</v>
      </c>
      <c r="AL18" s="74">
        <f>SUM('KES SIP 6 MAWAR'!AM18,'KES SIP 6 KENANGA'!AP18,'KES SIP 6 DAHLIA'!AL18,'KES SIP 6 MELATI'!AL18)</f>
        <v>0</v>
      </c>
      <c r="AM18" s="2"/>
    </row>
    <row r="19">
      <c r="A19" s="72">
        <v>10.0</v>
      </c>
      <c r="B19" s="73" t="s">
        <v>89</v>
      </c>
      <c r="C19" s="74">
        <f>SUM('KES SIP 6 MAWAR'!D19,'KES SIP 6 KENANGA'!F19,'KES SIP 6 DAHLIA'!C19,'KES SIP 6 MELATI'!C19)</f>
        <v>0</v>
      </c>
      <c r="D19" s="74">
        <f>SUM('KES SIP 6 MAWAR'!E19,'KES SIP 6 KENANGA'!G19,'KES SIP 6 DAHLIA'!D19,'KES SIP 6 MELATI'!D19)</f>
        <v>0</v>
      </c>
      <c r="E19" s="74">
        <f>SUM('KES SIP 6 MAWAR'!F19,'KES SIP 6 KENANGA'!I19,'KES SIP 6 DAHLIA'!E19,'KES SIP 6 MELATI'!E19)</f>
        <v>9</v>
      </c>
      <c r="F19" s="74">
        <f>SUM('KES SIP 6 MAWAR'!G19,'KES SIP 6 KENANGA'!J19,'KES SIP 6 DAHLIA'!F19,'KES SIP 6 MELATI'!F19)</f>
        <v>9</v>
      </c>
      <c r="G19" s="74">
        <f>SUM('KES SIP 6 MAWAR'!H19,'KES SIP 6 KENANGA'!K19,'KES SIP 6 DAHLIA'!G19,'KES SIP 6 MELATI'!G19)</f>
        <v>18</v>
      </c>
      <c r="H19" s="74">
        <f>SUM('KES SIP 6 MAWAR'!I19,'KES SIP 6 KENANGA'!L19,'KES SIP 6 DAHLIA'!H19,'KES SIP 6 MELATI'!H19)</f>
        <v>0</v>
      </c>
      <c r="I19" s="74">
        <f>SUM('KES SIP 6 MAWAR'!J19,'KES SIP 6 KENANGA'!M19,'KES SIP 6 DAHLIA'!I19,'KES SIP 6 MELATI'!I19)</f>
        <v>0</v>
      </c>
      <c r="J19" s="74">
        <f>SUM('KES SIP 6 MAWAR'!K19,'KES SIP 6 KENANGA'!N19,'KES SIP 6 DAHLIA'!J19,'KES SIP 6 MELATI'!J19)</f>
        <v>27</v>
      </c>
      <c r="K19" s="74">
        <f>SUM('KES SIP 6 MAWAR'!L19,'KES SIP 6 KENANGA'!O19,'KES SIP 6 DAHLIA'!K19,'KES SIP 6 MELATI'!K19)</f>
        <v>49</v>
      </c>
      <c r="L19" s="74">
        <f>SUM('KES SIP 6 MAWAR'!M19,'KES SIP 6 KENANGA'!P19,'KES SIP 6 DAHLIA'!L19,'KES SIP 6 MELATI'!L19)</f>
        <v>0</v>
      </c>
      <c r="M19" s="74">
        <f>SUM('KES SIP 6 MAWAR'!N19,'KES SIP 6 KENANGA'!Q19,'KES SIP 6 DAHLIA'!M19,'KES SIP 6 MELATI'!M19)</f>
        <v>1</v>
      </c>
      <c r="N19" s="74">
        <f>SUM('KES SIP 6 MAWAR'!O19,'KES SIP 6 KENANGA'!R19,'KES SIP 6 DAHLIA'!N19,'KES SIP 6 MELATI'!N19)</f>
        <v>15</v>
      </c>
      <c r="O19" s="74">
        <f>SUM('KES SIP 6 MAWAR'!P19,'KES SIP 6 KENANGA'!S19,'KES SIP 6 DAHLIA'!O19,'KES SIP 6 MELATI'!O19)</f>
        <v>4</v>
      </c>
      <c r="P19" s="74">
        <f>SUM('KES SIP 6 MAWAR'!Q19,'KES SIP 6 KENANGA'!T19,'KES SIP 6 DAHLIA'!P19,'KES SIP 6 MELATI'!P19)</f>
        <v>0</v>
      </c>
      <c r="Q19" s="74">
        <f>SUM('KES SIP 6 MAWAR'!R19,'KES SIP 6 KENANGA'!U19,'KES SIP 6 DAHLIA'!Q19,'KES SIP 6 MELATI'!Q19)</f>
        <v>0</v>
      </c>
      <c r="R19" s="74">
        <f>SUM('KES SIP 6 MAWAR'!S19,'KES SIP 6 KENANGA'!V19,'KES SIP 6 DAHLIA'!R19,'KES SIP 6 MELATI'!R19)</f>
        <v>0</v>
      </c>
      <c r="S19" s="74">
        <f>SUM('KES SIP 6 MAWAR'!T19,'KES SIP 6 KENANGA'!W19,'KES SIP 6 DAHLIA'!S19,'KES SIP 6 MELATI'!S19)</f>
        <v>0</v>
      </c>
      <c r="T19" s="74">
        <f>SUM('KES SIP 6 MAWAR'!U19,'KES SIP 6 KENANGA'!X19,'KES SIP 6 DAHLIA'!T19,'KES SIP 6 MELATI'!T19)</f>
        <v>0</v>
      </c>
      <c r="U19" s="74">
        <f>SUM('KES SIP 6 MAWAR'!V19,'KES SIP 6 KENANGA'!Y19,'KES SIP 6 DAHLIA'!U19,'KES SIP 6 MELATI'!U19)</f>
        <v>2</v>
      </c>
      <c r="V19" s="74">
        <f>SUM('KES SIP 6 MAWAR'!W19,'KES SIP 6 KENANGA'!Z19,'KES SIP 6 DAHLIA'!V19,'KES SIP 6 MELATI'!V19)</f>
        <v>26</v>
      </c>
      <c r="W19" s="74">
        <f>SUM('KES SIP 6 MAWAR'!X19,'KES SIP 6 KENANGA'!AA19,'KES SIP 6 DAHLIA'!W19,'KES SIP 6 MELATI'!W19)</f>
        <v>10</v>
      </c>
      <c r="X19" s="74">
        <f>SUM('KES SIP 6 MAWAR'!Y19,'KES SIP 6 KENANGA'!AB19,'KES SIP 6 DAHLIA'!X19,'KES SIP 6 MELATI'!X19)</f>
        <v>173</v>
      </c>
      <c r="Y19" s="74">
        <f>SUM('KES SIP 6 MAWAR'!Z19,'KES SIP 6 KENANGA'!AC19,'KES SIP 6 DAHLIA'!Y19,'KES SIP 6 MELATI'!Y19)</f>
        <v>121</v>
      </c>
      <c r="Z19" s="74">
        <f>SUM('KES SIP 6 MAWAR'!AA19,'KES SIP 6 KENANGA'!AD19,'KES SIP 6 DAHLIA'!Z19,'KES SIP 6 MELATI'!Z19)</f>
        <v>0</v>
      </c>
      <c r="AA19" s="74">
        <f>SUM('KES SIP 6 MAWAR'!AB19,'KES SIP 6 KENANGA'!AE19,'KES SIP 6 DAHLIA'!AA19,'KES SIP 6 MELATI'!AA19)</f>
        <v>0</v>
      </c>
      <c r="AB19" s="74">
        <f>SUM('KES SIP 6 MAWAR'!AC19,'KES SIP 6 KENANGA'!AF19,'KES SIP 6 DAHLIA'!AB19,'KES SIP 6 MELATI'!AB19)</f>
        <v>0</v>
      </c>
      <c r="AC19" s="74">
        <f>SUM('KES SIP 6 MAWAR'!AD19,'KES SIP 6 KENANGA'!AG19,'KES SIP 6 DAHLIA'!AC19,'KES SIP 6 MELATI'!AC19)</f>
        <v>0</v>
      </c>
      <c r="AD19" s="74">
        <f>SUM('KES SIP 6 MAWAR'!AE19,'KES SIP 6 KENANGA'!AH19,'KES SIP 6 DAHLIA'!AD19,'KES SIP 6 MELATI'!AD19)</f>
        <v>0</v>
      </c>
      <c r="AE19" s="74">
        <f>SUM('KES SIP 6 MAWAR'!AF19,'KES SIP 6 KENANGA'!AI19,'KES SIP 6 DAHLIA'!AE19,'KES SIP 6 MELATI'!AE19)</f>
        <v>0</v>
      </c>
      <c r="AF19" s="74">
        <f>SUM('KES SIP 6 MAWAR'!AG19,'KES SIP 6 KENANGA'!AJ19,'KES SIP 6 DAHLIA'!AF19,'KES SIP 6 MELATI'!AF19)</f>
        <v>0</v>
      </c>
      <c r="AG19" s="74">
        <f>SUM('KES SIP 6 MAWAR'!AH19,'KES SIP 6 KENANGA'!AK19,'KES SIP 6 DAHLIA'!AG19,'KES SIP 6 MELATI'!AG19)</f>
        <v>0</v>
      </c>
      <c r="AH19" s="74">
        <f>SUM('KES SIP 6 MAWAR'!AI19,'KES SIP 6 KENANGA'!AL19,'KES SIP 6 DAHLIA'!AH19,'KES SIP 6 MELATI'!AH19)</f>
        <v>0</v>
      </c>
      <c r="AI19" s="74">
        <f>SUM('KES SIP 6 MAWAR'!AJ19,'KES SIP 6 KENANGA'!AM19,'KES SIP 6 DAHLIA'!AI19,'KES SIP 6 MELATI'!AI19)</f>
        <v>0</v>
      </c>
      <c r="AJ19" s="74">
        <f>SUM('KES SIP 6 MAWAR'!AK19,'KES SIP 6 KENANGA'!AN19,'KES SIP 6 DAHLIA'!AJ19,'KES SIP 6 MELATI'!AJ19)</f>
        <v>0</v>
      </c>
      <c r="AK19" s="74">
        <f>SUM('KES SIP 6 MAWAR'!AL19,'KES SIP 6 KENANGA'!AO19,'KES SIP 6 DAHLIA'!AK19,'KES SIP 6 MELATI'!AK19)</f>
        <v>0</v>
      </c>
      <c r="AL19" s="74">
        <f>SUM('KES SIP 6 MAWAR'!AM19,'KES SIP 6 KENANGA'!AP19,'KES SIP 6 DAHLIA'!AL19,'KES SIP 6 MELATI'!AL19)</f>
        <v>0</v>
      </c>
      <c r="AM19" s="2"/>
    </row>
    <row r="20">
      <c r="A20" s="72">
        <v>11.0</v>
      </c>
      <c r="B20" s="73" t="s">
        <v>90</v>
      </c>
      <c r="C20" s="74">
        <f>SUM('KES SIP 6 MAWAR'!D20,'KES SIP 6 KENANGA'!F20,'KES SIP 6 DAHLIA'!C20,'KES SIP 6 MELATI'!C20)</f>
        <v>0</v>
      </c>
      <c r="D20" s="74">
        <f>SUM('KES SIP 6 MAWAR'!E20,'KES SIP 6 KENANGA'!G20,'KES SIP 6 DAHLIA'!D20,'KES SIP 6 MELATI'!D20)</f>
        <v>0</v>
      </c>
      <c r="E20" s="74">
        <f>SUM('KES SIP 6 MAWAR'!F20,'KES SIP 6 KENANGA'!I20,'KES SIP 6 DAHLIA'!E20,'KES SIP 6 MELATI'!E20)</f>
        <v>9</v>
      </c>
      <c r="F20" s="74">
        <f>SUM('KES SIP 6 MAWAR'!G20,'KES SIP 6 KENANGA'!J20,'KES SIP 6 DAHLIA'!F20,'KES SIP 6 MELATI'!F20)</f>
        <v>13</v>
      </c>
      <c r="G20" s="74">
        <f>SUM('KES SIP 6 MAWAR'!H20,'KES SIP 6 KENANGA'!K20,'KES SIP 6 DAHLIA'!G20,'KES SIP 6 MELATI'!G20)</f>
        <v>22</v>
      </c>
      <c r="H20" s="74">
        <f>SUM('KES SIP 6 MAWAR'!I20,'KES SIP 6 KENANGA'!L20,'KES SIP 6 DAHLIA'!H20,'KES SIP 6 MELATI'!H20)</f>
        <v>0</v>
      </c>
      <c r="I20" s="74">
        <f>SUM('KES SIP 6 MAWAR'!J20,'KES SIP 6 KENANGA'!M20,'KES SIP 6 DAHLIA'!I20,'KES SIP 6 MELATI'!I20)</f>
        <v>3</v>
      </c>
      <c r="J20" s="74">
        <f>SUM('KES SIP 6 MAWAR'!K20,'KES SIP 6 KENANGA'!N20,'KES SIP 6 DAHLIA'!J20,'KES SIP 6 MELATI'!J20)</f>
        <v>28</v>
      </c>
      <c r="K20" s="74">
        <f>SUM('KES SIP 6 MAWAR'!L20,'KES SIP 6 KENANGA'!O20,'KES SIP 6 DAHLIA'!K20,'KES SIP 6 MELATI'!K20)</f>
        <v>54</v>
      </c>
      <c r="L20" s="74">
        <f>SUM('KES SIP 6 MAWAR'!M20,'KES SIP 6 KENANGA'!P20,'KES SIP 6 DAHLIA'!L20,'KES SIP 6 MELATI'!L20)</f>
        <v>0</v>
      </c>
      <c r="M20" s="74">
        <f>SUM('KES SIP 6 MAWAR'!N20,'KES SIP 6 KENANGA'!Q20,'KES SIP 6 DAHLIA'!M20,'KES SIP 6 MELATI'!M20)</f>
        <v>1</v>
      </c>
      <c r="N20" s="74">
        <f>SUM('KES SIP 6 MAWAR'!O20,'KES SIP 6 KENANGA'!R20,'KES SIP 6 DAHLIA'!N20,'KES SIP 6 MELATI'!N20)</f>
        <v>11</v>
      </c>
      <c r="O20" s="74">
        <f>SUM('KES SIP 6 MAWAR'!P20,'KES SIP 6 KENANGA'!S20,'KES SIP 6 DAHLIA'!O20,'KES SIP 6 MELATI'!O20)</f>
        <v>7</v>
      </c>
      <c r="P20" s="74">
        <f>SUM('KES SIP 6 MAWAR'!Q20,'KES SIP 6 KENANGA'!T20,'KES SIP 6 DAHLIA'!P20,'KES SIP 6 MELATI'!P20)</f>
        <v>0</v>
      </c>
      <c r="Q20" s="74">
        <f>SUM('KES SIP 6 MAWAR'!R20,'KES SIP 6 KENANGA'!U20,'KES SIP 6 DAHLIA'!Q20,'KES SIP 6 MELATI'!Q20)</f>
        <v>0</v>
      </c>
      <c r="R20" s="74">
        <f>SUM('KES SIP 6 MAWAR'!S20,'KES SIP 6 KENANGA'!V20,'KES SIP 6 DAHLIA'!R20,'KES SIP 6 MELATI'!R20)</f>
        <v>0</v>
      </c>
      <c r="S20" s="74">
        <f>SUM('KES SIP 6 MAWAR'!T20,'KES SIP 6 KENANGA'!W20,'KES SIP 6 DAHLIA'!S20,'KES SIP 6 MELATI'!S20)</f>
        <v>0</v>
      </c>
      <c r="T20" s="74">
        <f>SUM('KES SIP 6 MAWAR'!U20,'KES SIP 6 KENANGA'!X20,'KES SIP 6 DAHLIA'!T20,'KES SIP 6 MELATI'!T20)</f>
        <v>0</v>
      </c>
      <c r="U20" s="74">
        <f>SUM('KES SIP 6 MAWAR'!V20,'KES SIP 6 KENANGA'!Y20,'KES SIP 6 DAHLIA'!U20,'KES SIP 6 MELATI'!U20)</f>
        <v>0</v>
      </c>
      <c r="V20" s="74">
        <f>SUM('KES SIP 6 MAWAR'!W20,'KES SIP 6 KENANGA'!Z20,'KES SIP 6 DAHLIA'!V20,'KES SIP 6 MELATI'!V20)</f>
        <v>26</v>
      </c>
      <c r="W20" s="74">
        <f>SUM('KES SIP 6 MAWAR'!X20,'KES SIP 6 KENANGA'!AA20,'KES SIP 6 DAHLIA'!W20,'KES SIP 6 MELATI'!W20)</f>
        <v>10</v>
      </c>
      <c r="X20" s="74">
        <f>SUM('KES SIP 6 MAWAR'!Y20,'KES SIP 6 KENANGA'!AB20,'KES SIP 6 DAHLIA'!X20,'KES SIP 6 MELATI'!X20)</f>
        <v>173</v>
      </c>
      <c r="Y20" s="74">
        <f>SUM('KES SIP 6 MAWAR'!Z20,'KES SIP 6 KENANGA'!AC20,'KES SIP 6 DAHLIA'!Y20,'KES SIP 6 MELATI'!Y20)</f>
        <v>121</v>
      </c>
      <c r="Z20" s="74">
        <f>SUM('KES SIP 6 MAWAR'!AA20,'KES SIP 6 KENANGA'!AD20,'KES SIP 6 DAHLIA'!Z20,'KES SIP 6 MELATI'!Z20)</f>
        <v>0</v>
      </c>
      <c r="AA20" s="74">
        <f>SUM('KES SIP 6 MAWAR'!AB20,'KES SIP 6 KENANGA'!AE20,'KES SIP 6 DAHLIA'!AA20,'KES SIP 6 MELATI'!AA20)</f>
        <v>0</v>
      </c>
      <c r="AB20" s="74">
        <f>SUM('KES SIP 6 MAWAR'!AC20,'KES SIP 6 KENANGA'!AF20,'KES SIP 6 DAHLIA'!AB20,'KES SIP 6 MELATI'!AB20)</f>
        <v>0</v>
      </c>
      <c r="AC20" s="74">
        <f>SUM('KES SIP 6 MAWAR'!AD20,'KES SIP 6 KENANGA'!AG20,'KES SIP 6 DAHLIA'!AC20,'KES SIP 6 MELATI'!AC20)</f>
        <v>0</v>
      </c>
      <c r="AD20" s="74">
        <f>SUM('KES SIP 6 MAWAR'!AE20,'KES SIP 6 KENANGA'!AH20,'KES SIP 6 DAHLIA'!AD20,'KES SIP 6 MELATI'!AD20)</f>
        <v>0</v>
      </c>
      <c r="AE20" s="74">
        <f>SUM('KES SIP 6 MAWAR'!AF20,'KES SIP 6 KENANGA'!AI20,'KES SIP 6 DAHLIA'!AE20,'KES SIP 6 MELATI'!AE20)</f>
        <v>0</v>
      </c>
      <c r="AF20" s="74">
        <f>SUM('KES SIP 6 MAWAR'!AG20,'KES SIP 6 KENANGA'!AJ20,'KES SIP 6 DAHLIA'!AF20,'KES SIP 6 MELATI'!AF20)</f>
        <v>0</v>
      </c>
      <c r="AG20" s="74">
        <f>SUM('KES SIP 6 MAWAR'!AH20,'KES SIP 6 KENANGA'!AK20,'KES SIP 6 DAHLIA'!AG20,'KES SIP 6 MELATI'!AG20)</f>
        <v>0</v>
      </c>
      <c r="AH20" s="74">
        <f>SUM('KES SIP 6 MAWAR'!AI20,'KES SIP 6 KENANGA'!AL20,'KES SIP 6 DAHLIA'!AH20,'KES SIP 6 MELATI'!AH20)</f>
        <v>0</v>
      </c>
      <c r="AI20" s="74">
        <f>SUM('KES SIP 6 MAWAR'!AJ20,'KES SIP 6 KENANGA'!AM20,'KES SIP 6 DAHLIA'!AI20,'KES SIP 6 MELATI'!AI20)</f>
        <v>0</v>
      </c>
      <c r="AJ20" s="74">
        <f>SUM('KES SIP 6 MAWAR'!AK20,'KES SIP 6 KENANGA'!AN20,'KES SIP 6 DAHLIA'!AJ20,'KES SIP 6 MELATI'!AJ20)</f>
        <v>0</v>
      </c>
      <c r="AK20" s="74">
        <f>SUM('KES SIP 6 MAWAR'!AL20,'KES SIP 6 KENANGA'!AO20,'KES SIP 6 DAHLIA'!AK20,'KES SIP 6 MELATI'!AK20)</f>
        <v>0</v>
      </c>
      <c r="AL20" s="74">
        <f>SUM('KES SIP 6 MAWAR'!AM20,'KES SIP 6 KENANGA'!AP20,'KES SIP 6 DAHLIA'!AL20,'KES SIP 6 MELATI'!AL20)</f>
        <v>0</v>
      </c>
      <c r="AM20" s="2"/>
    </row>
    <row r="21">
      <c r="A21" s="72">
        <v>12.0</v>
      </c>
      <c r="B21" s="73" t="s">
        <v>91</v>
      </c>
      <c r="C21" s="74">
        <f>SUM('KES SIP 6 MAWAR'!D21,'KES SIP 6 KENANGA'!F21,'KES SIP 6 DAHLIA'!C21,'KES SIP 6 MELATI'!C21)</f>
        <v>2</v>
      </c>
      <c r="D21" s="74">
        <f>SUM('KES SIP 6 MAWAR'!E21,'KES SIP 6 KENANGA'!G21,'KES SIP 6 DAHLIA'!D21,'KES SIP 6 MELATI'!D21)</f>
        <v>0</v>
      </c>
      <c r="E21" s="74">
        <f>SUM('KES SIP 6 MAWAR'!F21,'KES SIP 6 KENANGA'!I21,'KES SIP 6 DAHLIA'!E21,'KES SIP 6 MELATI'!E21)</f>
        <v>6</v>
      </c>
      <c r="F21" s="74">
        <f>SUM('KES SIP 6 MAWAR'!G21,'KES SIP 6 KENANGA'!J21,'KES SIP 6 DAHLIA'!F21,'KES SIP 6 MELATI'!F21)</f>
        <v>11</v>
      </c>
      <c r="G21" s="74">
        <f>SUM('KES SIP 6 MAWAR'!H21,'KES SIP 6 KENANGA'!K21,'KES SIP 6 DAHLIA'!G21,'KES SIP 6 MELATI'!G21)</f>
        <v>19</v>
      </c>
      <c r="H21" s="74">
        <f>SUM('KES SIP 6 MAWAR'!I21,'KES SIP 6 KENANGA'!L21,'KES SIP 6 DAHLIA'!H21,'KES SIP 6 MELATI'!H21)</f>
        <v>0</v>
      </c>
      <c r="I21" s="74">
        <f>SUM('KES SIP 6 MAWAR'!J21,'KES SIP 6 KENANGA'!M21,'KES SIP 6 DAHLIA'!I21,'KES SIP 6 MELATI'!I21)</f>
        <v>0</v>
      </c>
      <c r="J21" s="74">
        <f>SUM('KES SIP 6 MAWAR'!K21,'KES SIP 6 KENANGA'!N21,'KES SIP 6 DAHLIA'!J21,'KES SIP 6 MELATI'!J21)</f>
        <v>27</v>
      </c>
      <c r="K21" s="74">
        <f>SUM('KES SIP 6 MAWAR'!L21,'KES SIP 6 KENANGA'!O21,'KES SIP 6 DAHLIA'!K21,'KES SIP 6 MELATI'!K21)</f>
        <v>47</v>
      </c>
      <c r="L21" s="74">
        <f>SUM('KES SIP 6 MAWAR'!M21,'KES SIP 6 KENANGA'!P21,'KES SIP 6 DAHLIA'!L21,'KES SIP 6 MELATI'!L21)</f>
        <v>0</v>
      </c>
      <c r="M21" s="74">
        <f>SUM('KES SIP 6 MAWAR'!N21,'KES SIP 6 KENANGA'!Q21,'KES SIP 6 DAHLIA'!M21,'KES SIP 6 MELATI'!M21)</f>
        <v>1</v>
      </c>
      <c r="N21" s="74">
        <f>SUM('KES SIP 6 MAWAR'!O21,'KES SIP 6 KENANGA'!R21,'KES SIP 6 DAHLIA'!N21,'KES SIP 6 MELATI'!N21)</f>
        <v>12</v>
      </c>
      <c r="O21" s="74">
        <f>SUM('KES SIP 6 MAWAR'!P21,'KES SIP 6 KENANGA'!S21,'KES SIP 6 DAHLIA'!O21,'KES SIP 6 MELATI'!O21)</f>
        <v>14</v>
      </c>
      <c r="P21" s="74">
        <f>SUM('KES SIP 6 MAWAR'!Q21,'KES SIP 6 KENANGA'!T21,'KES SIP 6 DAHLIA'!P21,'KES SIP 6 MELATI'!P21)</f>
        <v>0</v>
      </c>
      <c r="Q21" s="74">
        <f>SUM('KES SIP 6 MAWAR'!R21,'KES SIP 6 KENANGA'!U21,'KES SIP 6 DAHLIA'!Q21,'KES SIP 6 MELATI'!Q21)</f>
        <v>0</v>
      </c>
      <c r="R21" s="74">
        <f>SUM('KES SIP 6 MAWAR'!S21,'KES SIP 6 KENANGA'!V21,'KES SIP 6 DAHLIA'!R21,'KES SIP 6 MELATI'!R21)</f>
        <v>0</v>
      </c>
      <c r="S21" s="74">
        <f>SUM('KES SIP 6 MAWAR'!T21,'KES SIP 6 KENANGA'!W21,'KES SIP 6 DAHLIA'!S21,'KES SIP 6 MELATI'!S21)</f>
        <v>0</v>
      </c>
      <c r="T21" s="74">
        <f>SUM('KES SIP 6 MAWAR'!U21,'KES SIP 6 KENANGA'!X21,'KES SIP 6 DAHLIA'!T21,'KES SIP 6 MELATI'!T21)</f>
        <v>0</v>
      </c>
      <c r="U21" s="74">
        <f>SUM('KES SIP 6 MAWAR'!V21,'KES SIP 6 KENANGA'!Y21,'KES SIP 6 DAHLIA'!U21,'KES SIP 6 MELATI'!U21)</f>
        <v>1</v>
      </c>
      <c r="V21" s="74">
        <f>SUM('KES SIP 6 MAWAR'!W21,'KES SIP 6 KENANGA'!Z21,'KES SIP 6 DAHLIA'!V21,'KES SIP 6 MELATI'!V21)</f>
        <v>26</v>
      </c>
      <c r="W21" s="74">
        <f>SUM('KES SIP 6 MAWAR'!X21,'KES SIP 6 KENANGA'!AA21,'KES SIP 6 DAHLIA'!W21,'KES SIP 6 MELATI'!W21)</f>
        <v>11</v>
      </c>
      <c r="X21" s="74">
        <f>SUM('KES SIP 6 MAWAR'!Y21,'KES SIP 6 KENANGA'!AB21,'KES SIP 6 DAHLIA'!X21,'KES SIP 6 MELATI'!X21)</f>
        <v>173</v>
      </c>
      <c r="Y21" s="74">
        <f>SUM('KES SIP 6 MAWAR'!Z21,'KES SIP 6 KENANGA'!AC21,'KES SIP 6 DAHLIA'!Y21,'KES SIP 6 MELATI'!Y21)</f>
        <v>121</v>
      </c>
      <c r="Z21" s="74">
        <f>SUM('KES SIP 6 MAWAR'!AA21,'KES SIP 6 KENANGA'!AD21,'KES SIP 6 DAHLIA'!Z21,'KES SIP 6 MELATI'!Z21)</f>
        <v>0</v>
      </c>
      <c r="AA21" s="74">
        <f>SUM('KES SIP 6 MAWAR'!AB21,'KES SIP 6 KENANGA'!AE21,'KES SIP 6 DAHLIA'!AA21,'KES SIP 6 MELATI'!AA21)</f>
        <v>0</v>
      </c>
      <c r="AB21" s="74">
        <f>SUM('KES SIP 6 MAWAR'!AC21,'KES SIP 6 KENANGA'!AF21,'KES SIP 6 DAHLIA'!AB21,'KES SIP 6 MELATI'!AB21)</f>
        <v>0</v>
      </c>
      <c r="AC21" s="74">
        <f>SUM('KES SIP 6 MAWAR'!AD21,'KES SIP 6 KENANGA'!AG21,'KES SIP 6 DAHLIA'!AC21,'KES SIP 6 MELATI'!AC21)</f>
        <v>0</v>
      </c>
      <c r="AD21" s="74">
        <f>SUM('KES SIP 6 MAWAR'!AE21,'KES SIP 6 KENANGA'!AH21,'KES SIP 6 DAHLIA'!AD21,'KES SIP 6 MELATI'!AD21)</f>
        <v>0</v>
      </c>
      <c r="AE21" s="74">
        <f>SUM('KES SIP 6 MAWAR'!AF21,'KES SIP 6 KENANGA'!AI21,'KES SIP 6 DAHLIA'!AE21,'KES SIP 6 MELATI'!AE21)</f>
        <v>0</v>
      </c>
      <c r="AF21" s="74">
        <f>SUM('KES SIP 6 MAWAR'!AG21,'KES SIP 6 KENANGA'!AJ21,'KES SIP 6 DAHLIA'!AF21,'KES SIP 6 MELATI'!AF21)</f>
        <v>0</v>
      </c>
      <c r="AG21" s="74">
        <f>SUM('KES SIP 6 MAWAR'!AH21,'KES SIP 6 KENANGA'!AK21,'KES SIP 6 DAHLIA'!AG21,'KES SIP 6 MELATI'!AG21)</f>
        <v>0</v>
      </c>
      <c r="AH21" s="74">
        <f>SUM('KES SIP 6 MAWAR'!AI21,'KES SIP 6 KENANGA'!AL21,'KES SIP 6 DAHLIA'!AH21,'KES SIP 6 MELATI'!AH21)</f>
        <v>0</v>
      </c>
      <c r="AI21" s="74">
        <f>SUM('KES SIP 6 MAWAR'!AJ21,'KES SIP 6 KENANGA'!AM21,'KES SIP 6 DAHLIA'!AI21,'KES SIP 6 MELATI'!AI21)</f>
        <v>0</v>
      </c>
      <c r="AJ21" s="74">
        <f>SUM('KES SIP 6 MAWAR'!AK21,'KES SIP 6 KENANGA'!AN21,'KES SIP 6 DAHLIA'!AJ21,'KES SIP 6 MELATI'!AJ21)</f>
        <v>0</v>
      </c>
      <c r="AK21" s="74">
        <f>SUM('KES SIP 6 MAWAR'!AL21,'KES SIP 6 KENANGA'!AO21,'KES SIP 6 DAHLIA'!AK21,'KES SIP 6 MELATI'!AK21)</f>
        <v>0</v>
      </c>
      <c r="AL21" s="74">
        <f>SUM('KES SIP 6 MAWAR'!AM21,'KES SIP 6 KENANGA'!AP21,'KES SIP 6 DAHLIA'!AL21,'KES SIP 6 MELATI'!AL21)</f>
        <v>0</v>
      </c>
      <c r="AM21" s="2"/>
    </row>
    <row r="22">
      <c r="A22" s="89"/>
      <c r="B22" s="90" t="s">
        <v>79</v>
      </c>
      <c r="C22" s="84">
        <f t="shared" ref="C22:AL22" si="1">SUM(C10:C21)</f>
        <v>8</v>
      </c>
      <c r="D22" s="84">
        <f t="shared" si="1"/>
        <v>7</v>
      </c>
      <c r="E22" s="84">
        <f t="shared" si="1"/>
        <v>51</v>
      </c>
      <c r="F22" s="84">
        <f t="shared" si="1"/>
        <v>91</v>
      </c>
      <c r="G22" s="84">
        <f t="shared" si="1"/>
        <v>157</v>
      </c>
      <c r="H22" s="84">
        <f t="shared" si="1"/>
        <v>0</v>
      </c>
      <c r="I22" s="84">
        <f t="shared" si="1"/>
        <v>14</v>
      </c>
      <c r="J22" s="84">
        <f t="shared" si="1"/>
        <v>290</v>
      </c>
      <c r="K22" s="84">
        <f t="shared" si="1"/>
        <v>590</v>
      </c>
      <c r="L22" s="84">
        <f t="shared" si="1"/>
        <v>4</v>
      </c>
      <c r="M22" s="84">
        <f t="shared" si="1"/>
        <v>5</v>
      </c>
      <c r="N22" s="84">
        <f t="shared" si="1"/>
        <v>143</v>
      </c>
      <c r="O22" s="84">
        <f t="shared" si="1"/>
        <v>123</v>
      </c>
      <c r="P22" s="84">
        <f t="shared" si="1"/>
        <v>0</v>
      </c>
      <c r="Q22" s="84">
        <f t="shared" si="1"/>
        <v>0</v>
      </c>
      <c r="R22" s="84">
        <f t="shared" si="1"/>
        <v>0</v>
      </c>
      <c r="S22" s="84">
        <f t="shared" si="1"/>
        <v>0</v>
      </c>
      <c r="T22" s="84">
        <f t="shared" si="1"/>
        <v>4</v>
      </c>
      <c r="U22" s="84">
        <f t="shared" si="1"/>
        <v>4</v>
      </c>
      <c r="V22" s="84">
        <f t="shared" si="1"/>
        <v>290</v>
      </c>
      <c r="W22" s="84">
        <f t="shared" si="1"/>
        <v>97</v>
      </c>
      <c r="X22" s="84">
        <f t="shared" si="1"/>
        <v>2076</v>
      </c>
      <c r="Y22" s="84">
        <f t="shared" si="1"/>
        <v>1452</v>
      </c>
      <c r="Z22" s="84">
        <f t="shared" si="1"/>
        <v>23</v>
      </c>
      <c r="AA22" s="84">
        <f t="shared" si="1"/>
        <v>0</v>
      </c>
      <c r="AB22" s="84">
        <f t="shared" si="1"/>
        <v>0</v>
      </c>
      <c r="AC22" s="84">
        <f t="shared" si="1"/>
        <v>0</v>
      </c>
      <c r="AD22" s="84">
        <f t="shared" si="1"/>
        <v>0</v>
      </c>
      <c r="AE22" s="84">
        <f t="shared" si="1"/>
        <v>0</v>
      </c>
      <c r="AF22" s="84">
        <f t="shared" si="1"/>
        <v>0</v>
      </c>
      <c r="AG22" s="84">
        <f t="shared" si="1"/>
        <v>0</v>
      </c>
      <c r="AH22" s="84">
        <f t="shared" si="1"/>
        <v>0</v>
      </c>
      <c r="AI22" s="84">
        <f t="shared" si="1"/>
        <v>0</v>
      </c>
      <c r="AJ22" s="84">
        <f t="shared" si="1"/>
        <v>0</v>
      </c>
      <c r="AK22" s="84">
        <f t="shared" si="1"/>
        <v>0</v>
      </c>
      <c r="AL22" s="84">
        <f t="shared" si="1"/>
        <v>0</v>
      </c>
      <c r="AM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92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93" t="s">
        <v>93</v>
      </c>
      <c r="B25" s="94" t="s">
        <v>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93" t="s">
        <v>95</v>
      </c>
      <c r="B26" s="9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95"/>
      <c r="B27" s="9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97" t="s">
        <v>96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99" t="s">
        <v>2</v>
      </c>
      <c r="B29" s="100" t="s">
        <v>97</v>
      </c>
      <c r="C29" s="59"/>
      <c r="D29" s="59"/>
      <c r="E29" s="101" t="s">
        <v>131</v>
      </c>
      <c r="F29" s="54" t="s">
        <v>99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7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2"/>
      <c r="B30" s="67" t="s">
        <v>100</v>
      </c>
      <c r="C30" s="67" t="s">
        <v>101</v>
      </c>
      <c r="D30" s="67" t="s">
        <v>102</v>
      </c>
      <c r="E30" s="12"/>
      <c r="F30" s="67" t="s">
        <v>103</v>
      </c>
      <c r="G30" s="67" t="s">
        <v>104</v>
      </c>
      <c r="H30" s="67" t="s">
        <v>105</v>
      </c>
      <c r="I30" s="67" t="s">
        <v>106</v>
      </c>
      <c r="J30" s="67" t="s">
        <v>84</v>
      </c>
      <c r="K30" s="67" t="s">
        <v>107</v>
      </c>
      <c r="L30" s="67" t="s">
        <v>108</v>
      </c>
      <c r="M30" s="67" t="s">
        <v>109</v>
      </c>
      <c r="N30" s="67" t="s">
        <v>110</v>
      </c>
      <c r="O30" s="67" t="s">
        <v>111</v>
      </c>
      <c r="P30" s="67" t="s">
        <v>112</v>
      </c>
      <c r="Q30" s="67" t="s">
        <v>113</v>
      </c>
      <c r="R30" s="103" t="s">
        <v>35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70">
        <v>1.0</v>
      </c>
      <c r="B31" s="70">
        <v>2.0</v>
      </c>
      <c r="C31" s="70">
        <v>3.0</v>
      </c>
      <c r="D31" s="70">
        <v>4.0</v>
      </c>
      <c r="E31" s="70"/>
      <c r="F31" s="70">
        <v>5.0</v>
      </c>
      <c r="G31" s="70">
        <v>6.0</v>
      </c>
      <c r="H31" s="70">
        <v>7.0</v>
      </c>
      <c r="I31" s="70">
        <v>8.0</v>
      </c>
      <c r="J31" s="70">
        <v>9.0</v>
      </c>
      <c r="K31" s="70">
        <v>10.0</v>
      </c>
      <c r="L31" s="70">
        <v>11.0</v>
      </c>
      <c r="M31" s="70">
        <v>12.0</v>
      </c>
      <c r="N31" s="70">
        <v>13.0</v>
      </c>
      <c r="O31" s="70">
        <v>14.0</v>
      </c>
      <c r="P31" s="70">
        <v>15.0</v>
      </c>
      <c r="Q31" s="70">
        <v>16.0</v>
      </c>
      <c r="R31" s="10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105">
        <v>1.0</v>
      </c>
      <c r="B32" s="106" t="s">
        <v>2479</v>
      </c>
      <c r="C32" s="90" t="s">
        <v>2103</v>
      </c>
      <c r="D32" s="179">
        <v>37353.0</v>
      </c>
      <c r="E32" s="109">
        <f t="shared" ref="E32:E39" si="2">DATEDIF(D32,TODAY(),"y")</f>
        <v>24</v>
      </c>
      <c r="F32" s="85">
        <v>0.0</v>
      </c>
      <c r="G32" s="85">
        <v>0.0</v>
      </c>
      <c r="H32" s="85">
        <v>0.0</v>
      </c>
      <c r="I32" s="85">
        <v>0.0</v>
      </c>
      <c r="J32" s="85">
        <v>0.0</v>
      </c>
      <c r="K32" s="85">
        <v>0.0</v>
      </c>
      <c r="L32" s="85">
        <v>0.0</v>
      </c>
      <c r="M32" s="85">
        <v>0.0</v>
      </c>
      <c r="N32" s="85">
        <v>0.0</v>
      </c>
      <c r="O32" s="85">
        <v>1.0</v>
      </c>
      <c r="P32" s="85">
        <v>1.0</v>
      </c>
      <c r="Q32" s="85">
        <v>0.0</v>
      </c>
      <c r="R32" s="108">
        <f t="shared" ref="R32:R39" si="3">SUM(F32:Q32)</f>
        <v>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105">
        <f t="shared" ref="A33:A39" si="4">A32+1</f>
        <v>2</v>
      </c>
      <c r="B33" s="106"/>
      <c r="C33" s="90"/>
      <c r="D33" s="90"/>
      <c r="E33" s="109">
        <f t="shared" si="2"/>
        <v>126</v>
      </c>
      <c r="F33" s="85"/>
      <c r="G33" s="85"/>
      <c r="H33" s="109"/>
      <c r="I33" s="109"/>
      <c r="J33" s="109"/>
      <c r="K33" s="109"/>
      <c r="L33" s="85"/>
      <c r="M33" s="109"/>
      <c r="N33" s="109"/>
      <c r="O33" s="109"/>
      <c r="P33" s="109"/>
      <c r="Q33" s="85"/>
      <c r="R33" s="108">
        <f t="shared" si="3"/>
        <v>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105">
        <f t="shared" si="4"/>
        <v>3</v>
      </c>
      <c r="B34" s="105"/>
      <c r="C34" s="90"/>
      <c r="D34" s="90"/>
      <c r="E34" s="109">
        <f t="shared" si="2"/>
        <v>126</v>
      </c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8">
        <f t="shared" si="3"/>
        <v>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105">
        <f t="shared" si="4"/>
        <v>4</v>
      </c>
      <c r="B35" s="105"/>
      <c r="C35" s="90"/>
      <c r="D35" s="90"/>
      <c r="E35" s="109">
        <f t="shared" si="2"/>
        <v>126</v>
      </c>
      <c r="F35" s="109"/>
      <c r="G35" s="109"/>
      <c r="H35" s="109"/>
      <c r="I35" s="85"/>
      <c r="J35" s="109"/>
      <c r="K35" s="109"/>
      <c r="L35" s="109"/>
      <c r="M35" s="109"/>
      <c r="N35" s="109"/>
      <c r="O35" s="109"/>
      <c r="P35" s="109"/>
      <c r="Q35" s="109"/>
      <c r="R35" s="108">
        <f t="shared" si="3"/>
        <v>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105">
        <f t="shared" si="4"/>
        <v>5</v>
      </c>
      <c r="B36" s="105"/>
      <c r="C36" s="90"/>
      <c r="D36" s="90"/>
      <c r="E36" s="109">
        <f t="shared" si="2"/>
        <v>126</v>
      </c>
      <c r="F36" s="109"/>
      <c r="G36" s="109"/>
      <c r="H36" s="109"/>
      <c r="I36" s="85"/>
      <c r="J36" s="109"/>
      <c r="K36" s="85"/>
      <c r="L36" s="109"/>
      <c r="M36" s="109"/>
      <c r="N36" s="109"/>
      <c r="O36" s="109"/>
      <c r="P36" s="109"/>
      <c r="Q36" s="85"/>
      <c r="R36" s="108">
        <f t="shared" si="3"/>
        <v>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105">
        <f t="shared" si="4"/>
        <v>6</v>
      </c>
      <c r="B37" s="105"/>
      <c r="C37" s="90"/>
      <c r="D37" s="90"/>
      <c r="E37" s="109">
        <f t="shared" si="2"/>
        <v>126</v>
      </c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8">
        <f t="shared" si="3"/>
        <v>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105">
        <f t="shared" si="4"/>
        <v>7</v>
      </c>
      <c r="B38" s="105"/>
      <c r="C38" s="90"/>
      <c r="D38" s="90"/>
      <c r="E38" s="109">
        <f t="shared" si="2"/>
        <v>126</v>
      </c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8">
        <f t="shared" si="3"/>
        <v>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105">
        <f t="shared" si="4"/>
        <v>8</v>
      </c>
      <c r="B39" s="105"/>
      <c r="C39" s="90"/>
      <c r="D39" s="90"/>
      <c r="E39" s="109">
        <f t="shared" si="2"/>
        <v>126</v>
      </c>
      <c r="F39" s="109"/>
      <c r="G39" s="109"/>
      <c r="H39" s="109"/>
      <c r="I39" s="109"/>
      <c r="J39" s="109"/>
      <c r="K39" s="109"/>
      <c r="L39" s="109"/>
      <c r="M39" s="85"/>
      <c r="N39" s="109"/>
      <c r="O39" s="109"/>
      <c r="P39" s="109"/>
      <c r="Q39" s="109"/>
      <c r="R39" s="108">
        <f t="shared" si="3"/>
        <v>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10" t="s">
        <v>35</v>
      </c>
      <c r="B40" s="59"/>
      <c r="C40" s="59"/>
      <c r="D40" s="59"/>
      <c r="E40" s="9"/>
      <c r="F40" s="111">
        <f t="shared" ref="F40:R40" si="5">SUM(F32:F39)</f>
        <v>0</v>
      </c>
      <c r="G40" s="111">
        <f t="shared" si="5"/>
        <v>0</v>
      </c>
      <c r="H40" s="111">
        <f t="shared" si="5"/>
        <v>0</v>
      </c>
      <c r="I40" s="111">
        <f t="shared" si="5"/>
        <v>0</v>
      </c>
      <c r="J40" s="111">
        <f t="shared" si="5"/>
        <v>0</v>
      </c>
      <c r="K40" s="111">
        <f t="shared" si="5"/>
        <v>0</v>
      </c>
      <c r="L40" s="111">
        <f t="shared" si="5"/>
        <v>0</v>
      </c>
      <c r="M40" s="111">
        <f t="shared" si="5"/>
        <v>0</v>
      </c>
      <c r="N40" s="111">
        <f t="shared" si="5"/>
        <v>0</v>
      </c>
      <c r="O40" s="111">
        <f t="shared" si="5"/>
        <v>1</v>
      </c>
      <c r="P40" s="111">
        <f t="shared" si="5"/>
        <v>1</v>
      </c>
      <c r="Q40" s="111">
        <f t="shared" si="5"/>
        <v>0</v>
      </c>
      <c r="R40" s="112">
        <f t="shared" si="5"/>
        <v>2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113"/>
      <c r="B41" s="113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5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6"/>
      <c r="B42" s="9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15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96"/>
      <c r="B43" s="9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115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2"/>
      <c r="B44" s="3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115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116" t="s">
        <v>128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50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118" t="s">
        <v>2</v>
      </c>
      <c r="B47" s="118" t="s">
        <v>129</v>
      </c>
      <c r="C47" s="118" t="s">
        <v>130</v>
      </c>
      <c r="D47" s="118" t="s">
        <v>98</v>
      </c>
      <c r="E47" s="120" t="s">
        <v>131</v>
      </c>
      <c r="F47" s="121" t="s">
        <v>132</v>
      </c>
      <c r="G47" s="7"/>
      <c r="H47" s="121" t="s">
        <v>133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7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2"/>
      <c r="B48" s="12"/>
      <c r="C48" s="12"/>
      <c r="D48" s="12"/>
      <c r="E48" s="12"/>
      <c r="F48" s="122" t="s">
        <v>67</v>
      </c>
      <c r="G48" s="122" t="s">
        <v>134</v>
      </c>
      <c r="H48" s="122" t="s">
        <v>103</v>
      </c>
      <c r="I48" s="122" t="s">
        <v>104</v>
      </c>
      <c r="J48" s="122" t="s">
        <v>105</v>
      </c>
      <c r="K48" s="122" t="s">
        <v>106</v>
      </c>
      <c r="L48" s="122" t="s">
        <v>84</v>
      </c>
      <c r="M48" s="122" t="s">
        <v>107</v>
      </c>
      <c r="N48" s="122" t="s">
        <v>108</v>
      </c>
      <c r="O48" s="122" t="s">
        <v>109</v>
      </c>
      <c r="P48" s="122" t="s">
        <v>110</v>
      </c>
      <c r="Q48" s="122" t="s">
        <v>111</v>
      </c>
      <c r="R48" s="122" t="s">
        <v>112</v>
      </c>
      <c r="S48" s="122" t="s">
        <v>113</v>
      </c>
      <c r="T48" s="123" t="s">
        <v>35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124">
        <v>1.0</v>
      </c>
      <c r="B49" s="124">
        <v>2.0</v>
      </c>
      <c r="C49" s="124">
        <v>3.0</v>
      </c>
      <c r="D49" s="124">
        <v>4.0</v>
      </c>
      <c r="E49" s="124"/>
      <c r="F49" s="124">
        <v>5.0</v>
      </c>
      <c r="G49" s="124">
        <v>6.0</v>
      </c>
      <c r="H49" s="124">
        <v>7.0</v>
      </c>
      <c r="I49" s="124">
        <v>8.0</v>
      </c>
      <c r="J49" s="124">
        <v>9.0</v>
      </c>
      <c r="K49" s="124">
        <v>10.0</v>
      </c>
      <c r="L49" s="124">
        <v>11.0</v>
      </c>
      <c r="M49" s="124">
        <v>12.0</v>
      </c>
      <c r="N49" s="124">
        <v>13.0</v>
      </c>
      <c r="O49" s="124">
        <v>14.0</v>
      </c>
      <c r="P49" s="124">
        <v>15.0</v>
      </c>
      <c r="Q49" s="124">
        <v>16.0</v>
      </c>
      <c r="R49" s="124">
        <v>17.0</v>
      </c>
      <c r="S49" s="124">
        <v>18.0</v>
      </c>
      <c r="T49" s="86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25">
        <v>1.0</v>
      </c>
      <c r="B50" s="126" t="s">
        <v>2482</v>
      </c>
      <c r="C50" s="126" t="s">
        <v>136</v>
      </c>
      <c r="D50" s="127">
        <v>45734.0</v>
      </c>
      <c r="E50" s="109" t="str">
        <f t="shared" ref="E50:E56" si="6">DATEDIF(D50,TODAY(),"ym") &amp; "bulan"</f>
        <v>2bulan</v>
      </c>
      <c r="F50" s="90" t="s">
        <v>2480</v>
      </c>
      <c r="G50" s="90" t="s">
        <v>2481</v>
      </c>
      <c r="H50" s="85">
        <v>0.0</v>
      </c>
      <c r="I50" s="85">
        <v>0.0</v>
      </c>
      <c r="J50" s="109">
        <v>1.0</v>
      </c>
      <c r="K50" s="109">
        <v>1.0</v>
      </c>
      <c r="L50" s="109">
        <v>1.0</v>
      </c>
      <c r="M50" s="109">
        <v>1.0</v>
      </c>
      <c r="N50" s="85">
        <v>0.0</v>
      </c>
      <c r="O50" s="109">
        <v>1.0</v>
      </c>
      <c r="P50" s="109">
        <v>1.0</v>
      </c>
      <c r="Q50" s="109">
        <v>1.0</v>
      </c>
      <c r="R50" s="109">
        <v>1.0</v>
      </c>
      <c r="S50" s="85">
        <v>0.0</v>
      </c>
      <c r="T50" s="86">
        <f>SUM(H50:S50)</f>
        <v>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25">
        <f t="shared" ref="A51:A56" si="7">A50+1</f>
        <v>2</v>
      </c>
      <c r="B51" s="90"/>
      <c r="C51" s="125"/>
      <c r="D51" s="128"/>
      <c r="E51" s="109" t="str">
        <f t="shared" si="6"/>
        <v>5bulan</v>
      </c>
      <c r="F51" s="90"/>
      <c r="G51" s="90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86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25">
        <f t="shared" si="7"/>
        <v>3</v>
      </c>
      <c r="B52" s="90"/>
      <c r="C52" s="90"/>
      <c r="D52" s="128"/>
      <c r="E52" s="109" t="str">
        <f t="shared" si="6"/>
        <v>5bulan</v>
      </c>
      <c r="F52" s="90"/>
      <c r="G52" s="90"/>
      <c r="H52" s="109"/>
      <c r="I52" s="109"/>
      <c r="J52" s="109"/>
      <c r="K52" s="85"/>
      <c r="L52" s="109"/>
      <c r="M52" s="109"/>
      <c r="N52" s="109"/>
      <c r="O52" s="109"/>
      <c r="P52" s="109"/>
      <c r="Q52" s="109"/>
      <c r="R52" s="109"/>
      <c r="S52" s="109"/>
      <c r="T52" s="86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25">
        <f t="shared" si="7"/>
        <v>4</v>
      </c>
      <c r="B53" s="90"/>
      <c r="C53" s="90"/>
      <c r="D53" s="128"/>
      <c r="E53" s="109" t="str">
        <f t="shared" si="6"/>
        <v>5bulan</v>
      </c>
      <c r="F53" s="90"/>
      <c r="G53" s="90"/>
      <c r="H53" s="109"/>
      <c r="I53" s="109"/>
      <c r="J53" s="109"/>
      <c r="K53" s="85"/>
      <c r="L53" s="109"/>
      <c r="M53" s="85"/>
      <c r="N53" s="109"/>
      <c r="O53" s="109"/>
      <c r="P53" s="109"/>
      <c r="Q53" s="109"/>
      <c r="R53" s="109"/>
      <c r="S53" s="85"/>
      <c r="T53" s="86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25">
        <f t="shared" si="7"/>
        <v>5</v>
      </c>
      <c r="B54" s="90"/>
      <c r="C54" s="90"/>
      <c r="D54" s="128"/>
      <c r="E54" s="109" t="str">
        <f t="shared" si="6"/>
        <v>5bulan</v>
      </c>
      <c r="F54" s="90"/>
      <c r="G54" s="90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86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25">
        <f t="shared" si="7"/>
        <v>6</v>
      </c>
      <c r="B55" s="90"/>
      <c r="C55" s="90"/>
      <c r="D55" s="128"/>
      <c r="E55" s="109" t="str">
        <f t="shared" si="6"/>
        <v>5bulan</v>
      </c>
      <c r="F55" s="90"/>
      <c r="G55" s="90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86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25">
        <f t="shared" si="7"/>
        <v>7</v>
      </c>
      <c r="B56" s="90"/>
      <c r="C56" s="90"/>
      <c r="D56" s="128"/>
      <c r="E56" s="109" t="str">
        <f t="shared" si="6"/>
        <v>5bulan</v>
      </c>
      <c r="F56" s="90"/>
      <c r="G56" s="90"/>
      <c r="H56" s="109"/>
      <c r="I56" s="109"/>
      <c r="J56" s="109"/>
      <c r="K56" s="109"/>
      <c r="L56" s="109"/>
      <c r="M56" s="109"/>
      <c r="N56" s="109"/>
      <c r="O56" s="85"/>
      <c r="P56" s="109"/>
      <c r="Q56" s="109"/>
      <c r="R56" s="109"/>
      <c r="S56" s="109"/>
      <c r="T56" s="86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29"/>
      <c r="B57" s="131" t="s">
        <v>151</v>
      </c>
      <c r="C57" s="130"/>
      <c r="D57" s="130"/>
      <c r="E57" s="130"/>
      <c r="F57" s="130"/>
      <c r="G57" s="130"/>
      <c r="H57" s="81">
        <f t="shared" ref="H57:S57" si="8">SUM(H50:H56)</f>
        <v>0</v>
      </c>
      <c r="I57" s="81">
        <f t="shared" si="8"/>
        <v>0</v>
      </c>
      <c r="J57" s="81">
        <f t="shared" si="8"/>
        <v>1</v>
      </c>
      <c r="K57" s="81">
        <f t="shared" si="8"/>
        <v>1</v>
      </c>
      <c r="L57" s="81">
        <f t="shared" si="8"/>
        <v>1</v>
      </c>
      <c r="M57" s="81">
        <f t="shared" si="8"/>
        <v>1</v>
      </c>
      <c r="N57" s="81">
        <f t="shared" si="8"/>
        <v>0</v>
      </c>
      <c r="O57" s="81">
        <f t="shared" si="8"/>
        <v>1</v>
      </c>
      <c r="P57" s="81">
        <f t="shared" si="8"/>
        <v>1</v>
      </c>
      <c r="Q57" s="81">
        <f t="shared" si="8"/>
        <v>1</v>
      </c>
      <c r="R57" s="81">
        <f t="shared" si="8"/>
        <v>1</v>
      </c>
      <c r="S57" s="81">
        <f t="shared" si="8"/>
        <v>0</v>
      </c>
      <c r="T57" s="112">
        <f>SUM(H57:S57)</f>
        <v>8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116" t="s">
        <v>152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18" t="s">
        <v>2</v>
      </c>
      <c r="B61" s="118" t="s">
        <v>102</v>
      </c>
      <c r="C61" s="118" t="s">
        <v>130</v>
      </c>
      <c r="D61" s="118" t="s">
        <v>98</v>
      </c>
      <c r="E61" s="120" t="s">
        <v>131</v>
      </c>
      <c r="F61" s="121" t="s">
        <v>132</v>
      </c>
      <c r="G61" s="7"/>
      <c r="H61" s="121" t="s">
        <v>153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7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12"/>
      <c r="B62" s="12"/>
      <c r="C62" s="12"/>
      <c r="D62" s="12"/>
      <c r="E62" s="12"/>
      <c r="F62" s="122" t="s">
        <v>67</v>
      </c>
      <c r="G62" s="122" t="s">
        <v>134</v>
      </c>
      <c r="H62" s="122" t="s">
        <v>103</v>
      </c>
      <c r="I62" s="122" t="s">
        <v>104</v>
      </c>
      <c r="J62" s="122" t="s">
        <v>105</v>
      </c>
      <c r="K62" s="122" t="s">
        <v>106</v>
      </c>
      <c r="L62" s="122" t="s">
        <v>84</v>
      </c>
      <c r="M62" s="122" t="s">
        <v>107</v>
      </c>
      <c r="N62" s="122" t="s">
        <v>108</v>
      </c>
      <c r="O62" s="122" t="s">
        <v>109</v>
      </c>
      <c r="P62" s="122" t="s">
        <v>110</v>
      </c>
      <c r="Q62" s="122" t="s">
        <v>111</v>
      </c>
      <c r="R62" s="122" t="s">
        <v>112</v>
      </c>
      <c r="S62" s="122" t="s">
        <v>113</v>
      </c>
      <c r="T62" s="123" t="s">
        <v>35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24">
        <v>1.0</v>
      </c>
      <c r="B63" s="124">
        <v>2.0</v>
      </c>
      <c r="C63" s="124">
        <v>3.0</v>
      </c>
      <c r="D63" s="124">
        <v>4.0</v>
      </c>
      <c r="E63" s="124"/>
      <c r="F63" s="124">
        <v>5.0</v>
      </c>
      <c r="G63" s="124">
        <v>6.0</v>
      </c>
      <c r="H63" s="124">
        <v>7.0</v>
      </c>
      <c r="I63" s="124">
        <v>8.0</v>
      </c>
      <c r="J63" s="124">
        <v>9.0</v>
      </c>
      <c r="K63" s="124">
        <v>10.0</v>
      </c>
      <c r="L63" s="124">
        <v>11.0</v>
      </c>
      <c r="M63" s="124">
        <v>12.0</v>
      </c>
      <c r="N63" s="124">
        <v>13.0</v>
      </c>
      <c r="O63" s="124">
        <v>14.0</v>
      </c>
      <c r="P63" s="124">
        <v>15.0</v>
      </c>
      <c r="Q63" s="124">
        <v>16.0</v>
      </c>
      <c r="R63" s="124">
        <v>17.0</v>
      </c>
      <c r="S63" s="124">
        <v>18.0</v>
      </c>
      <c r="T63" s="86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125">
        <v>1.0</v>
      </c>
      <c r="B64" s="125" t="s">
        <v>2520</v>
      </c>
      <c r="C64" s="125" t="s">
        <v>144</v>
      </c>
      <c r="D64" s="134">
        <v>43844.0</v>
      </c>
      <c r="E64" s="109">
        <f t="shared" ref="E64:E78" si="9">DATEDIF(D64,TODAY(),"y")</f>
        <v>6</v>
      </c>
      <c r="F64" s="125" t="s">
        <v>1046</v>
      </c>
      <c r="G64" s="125" t="s">
        <v>1047</v>
      </c>
      <c r="H64" s="109">
        <v>0.0</v>
      </c>
      <c r="I64" s="109">
        <v>0.0</v>
      </c>
      <c r="J64" s="109">
        <v>1.0</v>
      </c>
      <c r="K64" s="109">
        <v>0.0</v>
      </c>
      <c r="L64" s="109">
        <v>0.0</v>
      </c>
      <c r="M64" s="109">
        <v>0.0</v>
      </c>
      <c r="N64" s="109">
        <v>0.0</v>
      </c>
      <c r="O64" s="109">
        <v>0.0</v>
      </c>
      <c r="P64" s="109">
        <v>0.0</v>
      </c>
      <c r="Q64" s="109">
        <v>0.0</v>
      </c>
      <c r="R64" s="109">
        <v>0.0</v>
      </c>
      <c r="S64" s="109">
        <v>0.0</v>
      </c>
      <c r="T64" s="86">
        <f t="shared" ref="T64:T78" si="10">SUM(H64:S64)</f>
        <v>1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25">
        <f t="shared" ref="A65:A78" si="11">A64+1</f>
        <v>2</v>
      </c>
      <c r="B65" s="125"/>
      <c r="C65" s="125"/>
      <c r="D65" s="134"/>
      <c r="E65" s="109">
        <f t="shared" si="9"/>
        <v>126</v>
      </c>
      <c r="F65" s="125"/>
      <c r="G65" s="12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86">
        <f t="shared" si="10"/>
        <v>0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25">
        <f t="shared" si="11"/>
        <v>3</v>
      </c>
      <c r="B66" s="125"/>
      <c r="C66" s="125"/>
      <c r="D66" s="134"/>
      <c r="E66" s="109">
        <f t="shared" si="9"/>
        <v>126</v>
      </c>
      <c r="F66" s="125"/>
      <c r="G66" s="12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86">
        <f t="shared" si="10"/>
        <v>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25">
        <f t="shared" si="11"/>
        <v>4</v>
      </c>
      <c r="B67" s="125"/>
      <c r="C67" s="125"/>
      <c r="D67" s="134"/>
      <c r="E67" s="109">
        <f t="shared" si="9"/>
        <v>126</v>
      </c>
      <c r="F67" s="125"/>
      <c r="G67" s="12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86">
        <f t="shared" si="10"/>
        <v>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25">
        <f t="shared" si="11"/>
        <v>5</v>
      </c>
      <c r="B68" s="125"/>
      <c r="C68" s="125"/>
      <c r="D68" s="134"/>
      <c r="E68" s="109">
        <f t="shared" si="9"/>
        <v>126</v>
      </c>
      <c r="F68" s="125"/>
      <c r="G68" s="12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86">
        <f t="shared" si="10"/>
        <v>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25">
        <f t="shared" si="11"/>
        <v>6</v>
      </c>
      <c r="B69" s="125"/>
      <c r="C69" s="125"/>
      <c r="D69" s="134"/>
      <c r="E69" s="109">
        <f t="shared" si="9"/>
        <v>126</v>
      </c>
      <c r="F69" s="125"/>
      <c r="G69" s="12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86">
        <f t="shared" si="10"/>
        <v>0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25">
        <f t="shared" si="11"/>
        <v>7</v>
      </c>
      <c r="B70" s="125"/>
      <c r="C70" s="125"/>
      <c r="D70" s="134"/>
      <c r="E70" s="109">
        <f t="shared" si="9"/>
        <v>126</v>
      </c>
      <c r="F70" s="125"/>
      <c r="G70" s="12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86">
        <f t="shared" si="10"/>
        <v>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125">
        <f t="shared" si="11"/>
        <v>8</v>
      </c>
      <c r="B71" s="125"/>
      <c r="C71" s="125"/>
      <c r="D71" s="134"/>
      <c r="E71" s="109">
        <f t="shared" si="9"/>
        <v>126</v>
      </c>
      <c r="F71" s="125"/>
      <c r="G71" s="12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35"/>
      <c r="T71" s="86">
        <f t="shared" si="10"/>
        <v>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25">
        <f t="shared" si="11"/>
        <v>9</v>
      </c>
      <c r="B72" s="125"/>
      <c r="C72" s="125"/>
      <c r="D72" s="134"/>
      <c r="E72" s="109">
        <f t="shared" si="9"/>
        <v>126</v>
      </c>
      <c r="F72" s="125"/>
      <c r="G72" s="12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35"/>
      <c r="T72" s="86">
        <f t="shared" si="10"/>
        <v>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25">
        <f t="shared" si="11"/>
        <v>10</v>
      </c>
      <c r="B73" s="125"/>
      <c r="C73" s="125"/>
      <c r="D73" s="134"/>
      <c r="E73" s="109">
        <f t="shared" si="9"/>
        <v>126</v>
      </c>
      <c r="F73" s="125"/>
      <c r="G73" s="12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86">
        <f t="shared" si="10"/>
        <v>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125">
        <f t="shared" si="11"/>
        <v>11</v>
      </c>
      <c r="B74" s="125"/>
      <c r="C74" s="125"/>
      <c r="D74" s="134"/>
      <c r="E74" s="109">
        <f t="shared" si="9"/>
        <v>126</v>
      </c>
      <c r="F74" s="125"/>
      <c r="G74" s="12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86">
        <f t="shared" si="10"/>
        <v>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125">
        <f t="shared" si="11"/>
        <v>12</v>
      </c>
      <c r="B75" s="125"/>
      <c r="C75" s="125"/>
      <c r="D75" s="134"/>
      <c r="E75" s="109">
        <f t="shared" si="9"/>
        <v>126</v>
      </c>
      <c r="F75" s="125"/>
      <c r="G75" s="12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86">
        <f t="shared" si="10"/>
        <v>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25">
        <f t="shared" si="11"/>
        <v>13</v>
      </c>
      <c r="B76" s="125"/>
      <c r="C76" s="125"/>
      <c r="D76" s="134"/>
      <c r="E76" s="109">
        <f t="shared" si="9"/>
        <v>126</v>
      </c>
      <c r="F76" s="125"/>
      <c r="G76" s="12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86">
        <f t="shared" si="10"/>
        <v>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25">
        <f t="shared" si="11"/>
        <v>14</v>
      </c>
      <c r="B77" s="136"/>
      <c r="C77" s="125"/>
      <c r="D77" s="137"/>
      <c r="E77" s="109">
        <f t="shared" si="9"/>
        <v>126</v>
      </c>
      <c r="F77" s="125"/>
      <c r="G77" s="12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86">
        <f t="shared" si="10"/>
        <v>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38">
        <f t="shared" si="11"/>
        <v>15</v>
      </c>
      <c r="B78" s="139"/>
      <c r="C78" s="138"/>
      <c r="D78" s="140"/>
      <c r="E78" s="141">
        <f t="shared" si="9"/>
        <v>126</v>
      </c>
      <c r="F78" s="138"/>
      <c r="G78" s="138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2">
        <f t="shared" si="10"/>
        <v>0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43"/>
      <c r="B79" s="144"/>
      <c r="C79" s="143"/>
      <c r="D79" s="145"/>
      <c r="E79" s="146"/>
      <c r="F79" s="143"/>
      <c r="G79" s="143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16" t="s">
        <v>162</v>
      </c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18" t="s">
        <v>2</v>
      </c>
      <c r="B81" s="118" t="s">
        <v>163</v>
      </c>
      <c r="C81" s="118" t="s">
        <v>130</v>
      </c>
      <c r="D81" s="118" t="s">
        <v>98</v>
      </c>
      <c r="E81" s="120" t="s">
        <v>131</v>
      </c>
      <c r="F81" s="121" t="s">
        <v>132</v>
      </c>
      <c r="G81" s="7"/>
      <c r="H81" s="121" t="s">
        <v>153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7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2"/>
      <c r="B82" s="12"/>
      <c r="C82" s="12"/>
      <c r="D82" s="12"/>
      <c r="E82" s="12"/>
      <c r="F82" s="122" t="s">
        <v>67</v>
      </c>
      <c r="G82" s="122" t="s">
        <v>134</v>
      </c>
      <c r="H82" s="122" t="s">
        <v>103</v>
      </c>
      <c r="I82" s="122" t="s">
        <v>104</v>
      </c>
      <c r="J82" s="122" t="s">
        <v>105</v>
      </c>
      <c r="K82" s="122" t="s">
        <v>106</v>
      </c>
      <c r="L82" s="122" t="s">
        <v>84</v>
      </c>
      <c r="M82" s="122" t="s">
        <v>107</v>
      </c>
      <c r="N82" s="122" t="s">
        <v>108</v>
      </c>
      <c r="O82" s="122" t="s">
        <v>109</v>
      </c>
      <c r="P82" s="122" t="s">
        <v>110</v>
      </c>
      <c r="Q82" s="122" t="s">
        <v>111</v>
      </c>
      <c r="R82" s="122" t="s">
        <v>112</v>
      </c>
      <c r="S82" s="122" t="s">
        <v>113</v>
      </c>
      <c r="T82" s="123" t="s">
        <v>35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47">
        <f t="shared" ref="A83:A98" si="12">A82+1</f>
        <v>1</v>
      </c>
      <c r="B83" s="148"/>
      <c r="C83" s="147"/>
      <c r="D83" s="149"/>
      <c r="E83" s="150">
        <f t="shared" ref="E83:E98" si="13">DATEDIF(D83,TODAY(),"y")</f>
        <v>126</v>
      </c>
      <c r="F83" s="147"/>
      <c r="G83" s="147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1">
        <f t="shared" ref="T83:T98" si="14">SUM(H83:S83)</f>
        <v>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125">
        <f t="shared" si="12"/>
        <v>2</v>
      </c>
      <c r="B84" s="136"/>
      <c r="C84" s="125"/>
      <c r="D84" s="137"/>
      <c r="E84" s="109">
        <f t="shared" si="13"/>
        <v>126</v>
      </c>
      <c r="F84" s="125"/>
      <c r="G84" s="12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86">
        <f t="shared" si="14"/>
        <v>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125">
        <f t="shared" si="12"/>
        <v>3</v>
      </c>
      <c r="B85" s="136"/>
      <c r="C85" s="125"/>
      <c r="D85" s="137"/>
      <c r="E85" s="109">
        <f t="shared" si="13"/>
        <v>126</v>
      </c>
      <c r="F85" s="125"/>
      <c r="G85" s="12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86">
        <f t="shared" si="14"/>
        <v>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125">
        <f t="shared" si="12"/>
        <v>4</v>
      </c>
      <c r="B86" s="136"/>
      <c r="C86" s="125"/>
      <c r="D86" s="137"/>
      <c r="E86" s="109">
        <f t="shared" si="13"/>
        <v>126</v>
      </c>
      <c r="F86" s="125"/>
      <c r="G86" s="12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86">
        <f t="shared" si="14"/>
        <v>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125">
        <f t="shared" si="12"/>
        <v>5</v>
      </c>
      <c r="B87" s="136"/>
      <c r="C87" s="125"/>
      <c r="D87" s="137"/>
      <c r="E87" s="109">
        <f t="shared" si="13"/>
        <v>126</v>
      </c>
      <c r="F87" s="125"/>
      <c r="G87" s="12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86">
        <f t="shared" si="14"/>
        <v>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125">
        <f t="shared" si="12"/>
        <v>6</v>
      </c>
      <c r="B88" s="136"/>
      <c r="C88" s="125"/>
      <c r="D88" s="137"/>
      <c r="E88" s="109">
        <f t="shared" si="13"/>
        <v>126</v>
      </c>
      <c r="F88" s="125"/>
      <c r="G88" s="12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86">
        <f t="shared" si="14"/>
        <v>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125">
        <f t="shared" si="12"/>
        <v>7</v>
      </c>
      <c r="B89" s="136"/>
      <c r="C89" s="125"/>
      <c r="D89" s="137"/>
      <c r="E89" s="109">
        <f t="shared" si="13"/>
        <v>126</v>
      </c>
      <c r="F89" s="125"/>
      <c r="G89" s="12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86">
        <f t="shared" si="14"/>
        <v>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125">
        <f t="shared" si="12"/>
        <v>8</v>
      </c>
      <c r="B90" s="136"/>
      <c r="C90" s="125"/>
      <c r="D90" s="137"/>
      <c r="E90" s="109">
        <f t="shared" si="13"/>
        <v>126</v>
      </c>
      <c r="F90" s="125"/>
      <c r="G90" s="12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86">
        <f t="shared" si="14"/>
        <v>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125">
        <f t="shared" si="12"/>
        <v>9</v>
      </c>
      <c r="B91" s="136"/>
      <c r="C91" s="125"/>
      <c r="D91" s="137"/>
      <c r="E91" s="109">
        <f t="shared" si="13"/>
        <v>126</v>
      </c>
      <c r="F91" s="125"/>
      <c r="G91" s="12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86">
        <f t="shared" si="14"/>
        <v>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25">
        <f t="shared" si="12"/>
        <v>10</v>
      </c>
      <c r="B92" s="136"/>
      <c r="C92" s="125"/>
      <c r="D92" s="137"/>
      <c r="E92" s="109">
        <f t="shared" si="13"/>
        <v>126</v>
      </c>
      <c r="F92" s="125"/>
      <c r="G92" s="12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86">
        <f t="shared" si="14"/>
        <v>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125">
        <f t="shared" si="12"/>
        <v>11</v>
      </c>
      <c r="B93" s="136"/>
      <c r="C93" s="125"/>
      <c r="D93" s="137"/>
      <c r="E93" s="109">
        <f t="shared" si="13"/>
        <v>126</v>
      </c>
      <c r="F93" s="125"/>
      <c r="G93" s="12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86">
        <f t="shared" si="14"/>
        <v>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25">
        <f t="shared" si="12"/>
        <v>12</v>
      </c>
      <c r="B94" s="136"/>
      <c r="C94" s="125"/>
      <c r="D94" s="137"/>
      <c r="E94" s="109">
        <f t="shared" si="13"/>
        <v>126</v>
      </c>
      <c r="F94" s="125"/>
      <c r="G94" s="12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86">
        <f t="shared" si="14"/>
        <v>0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125">
        <f t="shared" si="12"/>
        <v>13</v>
      </c>
      <c r="B95" s="136"/>
      <c r="C95" s="125"/>
      <c r="D95" s="137"/>
      <c r="E95" s="109">
        <f t="shared" si="13"/>
        <v>126</v>
      </c>
      <c r="F95" s="125"/>
      <c r="G95" s="12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86">
        <f t="shared" si="14"/>
        <v>0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25">
        <f t="shared" si="12"/>
        <v>14</v>
      </c>
      <c r="B96" s="136"/>
      <c r="C96" s="125"/>
      <c r="D96" s="137"/>
      <c r="E96" s="109">
        <f t="shared" si="13"/>
        <v>126</v>
      </c>
      <c r="F96" s="125"/>
      <c r="G96" s="12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86">
        <f t="shared" si="14"/>
        <v>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25">
        <f t="shared" si="12"/>
        <v>15</v>
      </c>
      <c r="B97" s="136"/>
      <c r="C97" s="125"/>
      <c r="D97" s="137"/>
      <c r="E97" s="109">
        <f t="shared" si="13"/>
        <v>126</v>
      </c>
      <c r="F97" s="125"/>
      <c r="G97" s="12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86">
        <f t="shared" si="14"/>
        <v>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25">
        <f t="shared" si="12"/>
        <v>16</v>
      </c>
      <c r="B98" s="90"/>
      <c r="C98" s="125"/>
      <c r="D98" s="152"/>
      <c r="E98" s="109">
        <f t="shared" si="13"/>
        <v>126</v>
      </c>
      <c r="F98" s="126"/>
      <c r="G98" s="126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86">
        <f t="shared" si="14"/>
        <v>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153"/>
      <c r="B99" s="154" t="s">
        <v>35</v>
      </c>
      <c r="C99" s="26"/>
      <c r="D99" s="26"/>
      <c r="E99" s="26"/>
      <c r="F99" s="26"/>
      <c r="G99" s="7"/>
      <c r="H99" s="155">
        <f t="shared" ref="H99:T99" si="15">SUM(H64:H98)</f>
        <v>0</v>
      </c>
      <c r="I99" s="155">
        <f t="shared" si="15"/>
        <v>0</v>
      </c>
      <c r="J99" s="155">
        <f t="shared" si="15"/>
        <v>1</v>
      </c>
      <c r="K99" s="155">
        <f t="shared" si="15"/>
        <v>0</v>
      </c>
      <c r="L99" s="155">
        <f t="shared" si="15"/>
        <v>0</v>
      </c>
      <c r="M99" s="155">
        <f t="shared" si="15"/>
        <v>0</v>
      </c>
      <c r="N99" s="155">
        <f t="shared" si="15"/>
        <v>0</v>
      </c>
      <c r="O99" s="155">
        <f t="shared" si="15"/>
        <v>0</v>
      </c>
      <c r="P99" s="155">
        <f t="shared" si="15"/>
        <v>0</v>
      </c>
      <c r="Q99" s="155">
        <f t="shared" si="15"/>
        <v>0</v>
      </c>
      <c r="R99" s="155">
        <f t="shared" si="15"/>
        <v>0</v>
      </c>
      <c r="S99" s="155">
        <f t="shared" si="15"/>
        <v>0</v>
      </c>
      <c r="T99" s="112">
        <f t="shared" si="15"/>
        <v>1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16" t="s">
        <v>210</v>
      </c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50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18" t="s">
        <v>2</v>
      </c>
      <c r="B102" s="118" t="s">
        <v>211</v>
      </c>
      <c r="C102" s="118" t="s">
        <v>130</v>
      </c>
      <c r="D102" s="118" t="s">
        <v>98</v>
      </c>
      <c r="E102" s="120" t="s">
        <v>131</v>
      </c>
      <c r="F102" s="121" t="s">
        <v>132</v>
      </c>
      <c r="G102" s="7"/>
      <c r="H102" s="121" t="s">
        <v>212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7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2"/>
      <c r="B103" s="12"/>
      <c r="C103" s="12"/>
      <c r="D103" s="12"/>
      <c r="E103" s="12"/>
      <c r="F103" s="122" t="s">
        <v>67</v>
      </c>
      <c r="G103" s="122" t="s">
        <v>134</v>
      </c>
      <c r="H103" s="122" t="s">
        <v>103</v>
      </c>
      <c r="I103" s="122" t="s">
        <v>104</v>
      </c>
      <c r="J103" s="122" t="s">
        <v>105</v>
      </c>
      <c r="K103" s="122" t="s">
        <v>106</v>
      </c>
      <c r="L103" s="122" t="s">
        <v>84</v>
      </c>
      <c r="M103" s="122" t="s">
        <v>107</v>
      </c>
      <c r="N103" s="122" t="s">
        <v>108</v>
      </c>
      <c r="O103" s="122" t="s">
        <v>109</v>
      </c>
      <c r="P103" s="122" t="s">
        <v>110</v>
      </c>
      <c r="Q103" s="122" t="s">
        <v>111</v>
      </c>
      <c r="R103" s="122" t="s">
        <v>112</v>
      </c>
      <c r="S103" s="122" t="s">
        <v>113</v>
      </c>
      <c r="T103" s="123" t="s">
        <v>35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133">
        <v>1.0</v>
      </c>
      <c r="B104" s="133">
        <v>2.0</v>
      </c>
      <c r="C104" s="133">
        <v>3.0</v>
      </c>
      <c r="D104" s="133">
        <v>4.0</v>
      </c>
      <c r="E104" s="133"/>
      <c r="F104" s="133">
        <v>5.0</v>
      </c>
      <c r="G104" s="133">
        <v>6.0</v>
      </c>
      <c r="H104" s="133">
        <v>7.0</v>
      </c>
      <c r="I104" s="133">
        <v>8.0</v>
      </c>
      <c r="J104" s="133">
        <v>9.0</v>
      </c>
      <c r="K104" s="133">
        <v>10.0</v>
      </c>
      <c r="L104" s="133">
        <v>11.0</v>
      </c>
      <c r="M104" s="133">
        <v>12.0</v>
      </c>
      <c r="N104" s="133">
        <v>13.0</v>
      </c>
      <c r="O104" s="133">
        <v>14.0</v>
      </c>
      <c r="P104" s="133">
        <v>15.0</v>
      </c>
      <c r="Q104" s="133">
        <v>16.0</v>
      </c>
      <c r="R104" s="133">
        <v>17.0</v>
      </c>
      <c r="S104" s="133">
        <v>18.0</v>
      </c>
      <c r="T104" s="11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125">
        <v>1.0</v>
      </c>
      <c r="B105" s="156" t="s">
        <v>2571</v>
      </c>
      <c r="C105" s="156" t="s">
        <v>144</v>
      </c>
      <c r="D105" s="157">
        <v>40575.0</v>
      </c>
      <c r="E105" s="109">
        <f t="shared" ref="E105:E180" si="16">DATEDIF(D105,TODAY(),"y")</f>
        <v>15</v>
      </c>
      <c r="F105" s="158" t="s">
        <v>2572</v>
      </c>
      <c r="G105" s="159" t="s">
        <v>2573</v>
      </c>
      <c r="H105" s="160">
        <v>0.0</v>
      </c>
      <c r="I105" s="160">
        <v>0.0</v>
      </c>
      <c r="J105" s="160">
        <v>0.0</v>
      </c>
      <c r="K105" s="160">
        <v>0.0</v>
      </c>
      <c r="L105" s="160">
        <v>0.0</v>
      </c>
      <c r="M105" s="160">
        <v>0.0</v>
      </c>
      <c r="N105" s="160">
        <v>0.0</v>
      </c>
      <c r="O105" s="160">
        <v>0.0</v>
      </c>
      <c r="P105" s="160">
        <v>0.0</v>
      </c>
      <c r="Q105" s="160">
        <v>0.0</v>
      </c>
      <c r="R105" s="160">
        <v>0.0</v>
      </c>
      <c r="S105" s="160">
        <v>0.0</v>
      </c>
      <c r="T105" s="86">
        <f t="shared" ref="T105:T180" si="17">SUM(H105:S105)</f>
        <v>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125">
        <f t="shared" ref="A106:A180" si="18">A105+1</f>
        <v>2</v>
      </c>
      <c r="B106" s="156"/>
      <c r="C106" s="156"/>
      <c r="D106" s="157"/>
      <c r="E106" s="109">
        <f t="shared" si="16"/>
        <v>126</v>
      </c>
      <c r="F106" s="161"/>
      <c r="G106" s="161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86">
        <f t="shared" si="17"/>
        <v>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125">
        <f t="shared" si="18"/>
        <v>3</v>
      </c>
      <c r="B107" s="156"/>
      <c r="C107" s="156"/>
      <c r="D107" s="157"/>
      <c r="E107" s="109">
        <f t="shared" si="16"/>
        <v>126</v>
      </c>
      <c r="F107" s="161"/>
      <c r="G107" s="161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86">
        <f t="shared" si="17"/>
        <v>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125">
        <f t="shared" si="18"/>
        <v>4</v>
      </c>
      <c r="B108" s="156"/>
      <c r="C108" s="156"/>
      <c r="D108" s="157"/>
      <c r="E108" s="109">
        <f t="shared" si="16"/>
        <v>126</v>
      </c>
      <c r="F108" s="161"/>
      <c r="G108" s="161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86">
        <f t="shared" si="17"/>
        <v>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125">
        <f t="shared" si="18"/>
        <v>5</v>
      </c>
      <c r="B109" s="156"/>
      <c r="C109" s="156"/>
      <c r="D109" s="157"/>
      <c r="E109" s="109">
        <f t="shared" si="16"/>
        <v>126</v>
      </c>
      <c r="F109" s="161"/>
      <c r="G109" s="161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86">
        <f t="shared" si="17"/>
        <v>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125">
        <f t="shared" si="18"/>
        <v>6</v>
      </c>
      <c r="B110" s="156"/>
      <c r="C110" s="156"/>
      <c r="D110" s="157"/>
      <c r="E110" s="109">
        <f t="shared" si="16"/>
        <v>126</v>
      </c>
      <c r="F110" s="161"/>
      <c r="G110" s="161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86">
        <f t="shared" si="17"/>
        <v>0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125">
        <f t="shared" si="18"/>
        <v>7</v>
      </c>
      <c r="B111" s="156"/>
      <c r="C111" s="156"/>
      <c r="D111" s="157"/>
      <c r="E111" s="109">
        <f t="shared" si="16"/>
        <v>126</v>
      </c>
      <c r="F111" s="161"/>
      <c r="G111" s="161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86">
        <f t="shared" si="17"/>
        <v>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125">
        <f t="shared" si="18"/>
        <v>8</v>
      </c>
      <c r="B112" s="156"/>
      <c r="C112" s="156"/>
      <c r="D112" s="157"/>
      <c r="E112" s="109">
        <f t="shared" si="16"/>
        <v>126</v>
      </c>
      <c r="F112" s="161"/>
      <c r="G112" s="161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86">
        <f t="shared" si="17"/>
        <v>0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125">
        <f t="shared" si="18"/>
        <v>9</v>
      </c>
      <c r="B113" s="156"/>
      <c r="C113" s="156"/>
      <c r="D113" s="157"/>
      <c r="E113" s="109">
        <f t="shared" si="16"/>
        <v>126</v>
      </c>
      <c r="F113" s="161"/>
      <c r="G113" s="161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86">
        <f t="shared" si="17"/>
        <v>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125">
        <f t="shared" si="18"/>
        <v>10</v>
      </c>
      <c r="B114" s="156"/>
      <c r="C114" s="156"/>
      <c r="D114" s="162"/>
      <c r="E114" s="109">
        <f t="shared" si="16"/>
        <v>126</v>
      </c>
      <c r="F114" s="161"/>
      <c r="G114" s="161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86">
        <f t="shared" si="17"/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125">
        <f t="shared" si="18"/>
        <v>11</v>
      </c>
      <c r="B115" s="163"/>
      <c r="C115" s="161"/>
      <c r="D115" s="164"/>
      <c r="E115" s="109">
        <f t="shared" si="16"/>
        <v>126</v>
      </c>
      <c r="F115" s="161"/>
      <c r="G115" s="161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86">
        <f t="shared" si="17"/>
        <v>0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125">
        <f t="shared" si="18"/>
        <v>12</v>
      </c>
      <c r="B116" s="156"/>
      <c r="C116" s="156"/>
      <c r="D116" s="162"/>
      <c r="E116" s="109">
        <f t="shared" si="16"/>
        <v>126</v>
      </c>
      <c r="F116" s="156"/>
      <c r="G116" s="156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86">
        <f t="shared" si="17"/>
        <v>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125">
        <f t="shared" si="18"/>
        <v>13</v>
      </c>
      <c r="B117" s="156"/>
      <c r="C117" s="156"/>
      <c r="D117" s="162"/>
      <c r="E117" s="109">
        <f t="shared" si="16"/>
        <v>126</v>
      </c>
      <c r="F117" s="156"/>
      <c r="G117" s="156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86">
        <f t="shared" si="17"/>
        <v>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125">
        <f t="shared" si="18"/>
        <v>14</v>
      </c>
      <c r="B118" s="156"/>
      <c r="C118" s="156"/>
      <c r="D118" s="162"/>
      <c r="E118" s="109">
        <f t="shared" si="16"/>
        <v>126</v>
      </c>
      <c r="F118" s="156"/>
      <c r="G118" s="156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86">
        <f t="shared" si="17"/>
        <v>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125">
        <f t="shared" si="18"/>
        <v>15</v>
      </c>
      <c r="B119" s="156"/>
      <c r="C119" s="156"/>
      <c r="D119" s="162"/>
      <c r="E119" s="109">
        <f t="shared" si="16"/>
        <v>126</v>
      </c>
      <c r="F119" s="156"/>
      <c r="G119" s="156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86">
        <f t="shared" si="17"/>
        <v>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125">
        <f t="shared" si="18"/>
        <v>16</v>
      </c>
      <c r="B120" s="156"/>
      <c r="C120" s="156"/>
      <c r="D120" s="162"/>
      <c r="E120" s="109">
        <f t="shared" si="16"/>
        <v>126</v>
      </c>
      <c r="F120" s="156"/>
      <c r="G120" s="156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86">
        <f t="shared" si="17"/>
        <v>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125">
        <f t="shared" si="18"/>
        <v>17</v>
      </c>
      <c r="B121" s="156"/>
      <c r="C121" s="156"/>
      <c r="D121" s="162"/>
      <c r="E121" s="109">
        <f t="shared" si="16"/>
        <v>126</v>
      </c>
      <c r="F121" s="156"/>
      <c r="G121" s="156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86">
        <f t="shared" si="17"/>
        <v>0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125">
        <f t="shared" si="18"/>
        <v>18</v>
      </c>
      <c r="B122" s="156"/>
      <c r="C122" s="156"/>
      <c r="D122" s="162"/>
      <c r="E122" s="109">
        <f t="shared" si="16"/>
        <v>126</v>
      </c>
      <c r="F122" s="156"/>
      <c r="G122" s="156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86">
        <f t="shared" si="17"/>
        <v>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125">
        <f t="shared" si="18"/>
        <v>19</v>
      </c>
      <c r="B123" s="156"/>
      <c r="C123" s="156"/>
      <c r="D123" s="162"/>
      <c r="E123" s="109">
        <f t="shared" si="16"/>
        <v>126</v>
      </c>
      <c r="F123" s="156"/>
      <c r="G123" s="156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86">
        <f t="shared" si="17"/>
        <v>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125">
        <f t="shared" si="18"/>
        <v>20</v>
      </c>
      <c r="B124" s="156"/>
      <c r="C124" s="156"/>
      <c r="D124" s="162"/>
      <c r="E124" s="109">
        <f t="shared" si="16"/>
        <v>126</v>
      </c>
      <c r="F124" s="156"/>
      <c r="G124" s="156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86">
        <f t="shared" si="17"/>
        <v>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125">
        <f t="shared" si="18"/>
        <v>21</v>
      </c>
      <c r="B125" s="156"/>
      <c r="C125" s="156"/>
      <c r="D125" s="162"/>
      <c r="E125" s="109">
        <f t="shared" si="16"/>
        <v>126</v>
      </c>
      <c r="F125" s="156"/>
      <c r="G125" s="156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86">
        <f t="shared" si="17"/>
        <v>0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125">
        <f t="shared" si="18"/>
        <v>22</v>
      </c>
      <c r="B126" s="156"/>
      <c r="C126" s="156"/>
      <c r="D126" s="157"/>
      <c r="E126" s="109">
        <f t="shared" si="16"/>
        <v>126</v>
      </c>
      <c r="F126" s="156"/>
      <c r="G126" s="156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86">
        <f t="shared" si="17"/>
        <v>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125">
        <f t="shared" si="18"/>
        <v>23</v>
      </c>
      <c r="B127" s="156"/>
      <c r="C127" s="156"/>
      <c r="D127" s="162"/>
      <c r="E127" s="109">
        <f t="shared" si="16"/>
        <v>126</v>
      </c>
      <c r="F127" s="156"/>
      <c r="G127" s="156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86">
        <f t="shared" si="17"/>
        <v>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125">
        <f t="shared" si="18"/>
        <v>24</v>
      </c>
      <c r="B128" s="156"/>
      <c r="C128" s="156"/>
      <c r="D128" s="162"/>
      <c r="E128" s="109">
        <f t="shared" si="16"/>
        <v>126</v>
      </c>
      <c r="F128" s="156"/>
      <c r="G128" s="156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86">
        <f t="shared" si="17"/>
        <v>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125">
        <f t="shared" si="18"/>
        <v>25</v>
      </c>
      <c r="B129" s="156"/>
      <c r="C129" s="156"/>
      <c r="D129" s="162"/>
      <c r="E129" s="109">
        <f t="shared" si="16"/>
        <v>126</v>
      </c>
      <c r="F129" s="156"/>
      <c r="G129" s="156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86">
        <f t="shared" si="17"/>
        <v>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125">
        <f t="shared" si="18"/>
        <v>26</v>
      </c>
      <c r="B130" s="156"/>
      <c r="C130" s="156"/>
      <c r="D130" s="157"/>
      <c r="E130" s="109">
        <f t="shared" si="16"/>
        <v>126</v>
      </c>
      <c r="F130" s="156"/>
      <c r="G130" s="156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86">
        <f t="shared" si="17"/>
        <v>0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125">
        <f t="shared" si="18"/>
        <v>27</v>
      </c>
      <c r="B131" s="156"/>
      <c r="C131" s="156"/>
      <c r="D131" s="157"/>
      <c r="E131" s="109">
        <f t="shared" si="16"/>
        <v>126</v>
      </c>
      <c r="F131" s="156"/>
      <c r="G131" s="156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86">
        <f t="shared" si="17"/>
        <v>0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125">
        <f t="shared" si="18"/>
        <v>28</v>
      </c>
      <c r="B132" s="156"/>
      <c r="C132" s="156"/>
      <c r="D132" s="157"/>
      <c r="E132" s="109">
        <f t="shared" si="16"/>
        <v>126</v>
      </c>
      <c r="F132" s="156"/>
      <c r="G132" s="156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86">
        <f t="shared" si="17"/>
        <v>0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125">
        <f t="shared" si="18"/>
        <v>29</v>
      </c>
      <c r="B133" s="156"/>
      <c r="C133" s="156"/>
      <c r="D133" s="162"/>
      <c r="E133" s="109">
        <f t="shared" si="16"/>
        <v>126</v>
      </c>
      <c r="F133" s="156"/>
      <c r="G133" s="156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86">
        <f t="shared" si="17"/>
        <v>0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125">
        <f t="shared" si="18"/>
        <v>30</v>
      </c>
      <c r="B134" s="156"/>
      <c r="C134" s="156"/>
      <c r="D134" s="162"/>
      <c r="E134" s="109">
        <f t="shared" si="16"/>
        <v>126</v>
      </c>
      <c r="F134" s="156"/>
      <c r="G134" s="156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86">
        <f t="shared" si="17"/>
        <v>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125">
        <f t="shared" si="18"/>
        <v>31</v>
      </c>
      <c r="B135" s="156"/>
      <c r="C135" s="156"/>
      <c r="D135" s="162"/>
      <c r="E135" s="109">
        <f t="shared" si="16"/>
        <v>126</v>
      </c>
      <c r="F135" s="156"/>
      <c r="G135" s="156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86">
        <f t="shared" si="17"/>
        <v>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125">
        <f t="shared" si="18"/>
        <v>32</v>
      </c>
      <c r="B136" s="156"/>
      <c r="C136" s="156"/>
      <c r="D136" s="162"/>
      <c r="E136" s="109">
        <f t="shared" si="16"/>
        <v>126</v>
      </c>
      <c r="F136" s="156"/>
      <c r="G136" s="156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86">
        <f t="shared" si="17"/>
        <v>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125">
        <f t="shared" si="18"/>
        <v>33</v>
      </c>
      <c r="B137" s="156"/>
      <c r="C137" s="156"/>
      <c r="D137" s="162"/>
      <c r="E137" s="109">
        <f t="shared" si="16"/>
        <v>126</v>
      </c>
      <c r="F137" s="156"/>
      <c r="G137" s="156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86">
        <f t="shared" si="17"/>
        <v>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125">
        <f t="shared" si="18"/>
        <v>34</v>
      </c>
      <c r="B138" s="156"/>
      <c r="C138" s="156"/>
      <c r="D138" s="162"/>
      <c r="E138" s="109">
        <f t="shared" si="16"/>
        <v>126</v>
      </c>
      <c r="F138" s="156"/>
      <c r="G138" s="156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86">
        <f t="shared" si="17"/>
        <v>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125">
        <f t="shared" si="18"/>
        <v>35</v>
      </c>
      <c r="B139" s="156"/>
      <c r="C139" s="156"/>
      <c r="D139" s="162"/>
      <c r="E139" s="109">
        <f t="shared" si="16"/>
        <v>126</v>
      </c>
      <c r="F139" s="156"/>
      <c r="G139" s="156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86">
        <f t="shared" si="17"/>
        <v>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125">
        <f t="shared" si="18"/>
        <v>36</v>
      </c>
      <c r="B140" s="156"/>
      <c r="C140" s="156"/>
      <c r="D140" s="162"/>
      <c r="E140" s="109">
        <f t="shared" si="16"/>
        <v>126</v>
      </c>
      <c r="F140" s="156"/>
      <c r="G140" s="156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86">
        <f t="shared" si="17"/>
        <v>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125">
        <f t="shared" si="18"/>
        <v>37</v>
      </c>
      <c r="B141" s="156"/>
      <c r="C141" s="156"/>
      <c r="D141" s="157"/>
      <c r="E141" s="109">
        <f t="shared" si="16"/>
        <v>126</v>
      </c>
      <c r="F141" s="156"/>
      <c r="G141" s="156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86">
        <f t="shared" si="17"/>
        <v>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125">
        <f t="shared" si="18"/>
        <v>38</v>
      </c>
      <c r="B142" s="156"/>
      <c r="C142" s="156"/>
      <c r="D142" s="157"/>
      <c r="E142" s="109">
        <f t="shared" si="16"/>
        <v>126</v>
      </c>
      <c r="F142" s="156"/>
      <c r="G142" s="156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86">
        <f t="shared" si="17"/>
        <v>0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125">
        <f t="shared" si="18"/>
        <v>39</v>
      </c>
      <c r="B143" s="156"/>
      <c r="C143" s="156"/>
      <c r="D143" s="157"/>
      <c r="E143" s="109">
        <f t="shared" si="16"/>
        <v>126</v>
      </c>
      <c r="F143" s="156"/>
      <c r="G143" s="156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86">
        <f t="shared" si="17"/>
        <v>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125">
        <f t="shared" si="18"/>
        <v>40</v>
      </c>
      <c r="B144" s="156"/>
      <c r="C144" s="156"/>
      <c r="D144" s="162"/>
      <c r="E144" s="109">
        <f t="shared" si="16"/>
        <v>126</v>
      </c>
      <c r="F144" s="156"/>
      <c r="G144" s="156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86">
        <f t="shared" si="17"/>
        <v>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125">
        <f t="shared" si="18"/>
        <v>41</v>
      </c>
      <c r="B145" s="156"/>
      <c r="C145" s="156"/>
      <c r="D145" s="162"/>
      <c r="E145" s="109">
        <f t="shared" si="16"/>
        <v>126</v>
      </c>
      <c r="F145" s="156"/>
      <c r="G145" s="156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86">
        <f t="shared" si="17"/>
        <v>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125">
        <f t="shared" si="18"/>
        <v>42</v>
      </c>
      <c r="B146" s="156"/>
      <c r="C146" s="156"/>
      <c r="D146" s="162"/>
      <c r="E146" s="109">
        <f t="shared" si="16"/>
        <v>126</v>
      </c>
      <c r="F146" s="156"/>
      <c r="G146" s="156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86">
        <f t="shared" si="17"/>
        <v>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125">
        <f t="shared" si="18"/>
        <v>43</v>
      </c>
      <c r="B147" s="156"/>
      <c r="C147" s="156"/>
      <c r="D147" s="162"/>
      <c r="E147" s="109">
        <f t="shared" si="16"/>
        <v>126</v>
      </c>
      <c r="F147" s="156"/>
      <c r="G147" s="156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86">
        <f t="shared" si="17"/>
        <v>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125">
        <f t="shared" si="18"/>
        <v>44</v>
      </c>
      <c r="B148" s="156"/>
      <c r="C148" s="156"/>
      <c r="D148" s="162"/>
      <c r="E148" s="109">
        <f t="shared" si="16"/>
        <v>126</v>
      </c>
      <c r="F148" s="156"/>
      <c r="G148" s="156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86">
        <f t="shared" si="17"/>
        <v>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125">
        <f t="shared" si="18"/>
        <v>45</v>
      </c>
      <c r="B149" s="156"/>
      <c r="C149" s="156"/>
      <c r="D149" s="162"/>
      <c r="E149" s="109">
        <f t="shared" si="16"/>
        <v>126</v>
      </c>
      <c r="F149" s="156"/>
      <c r="G149" s="156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86">
        <f t="shared" si="17"/>
        <v>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125">
        <f t="shared" si="18"/>
        <v>46</v>
      </c>
      <c r="B150" s="156"/>
      <c r="C150" s="156"/>
      <c r="D150" s="162"/>
      <c r="E150" s="109">
        <f t="shared" si="16"/>
        <v>126</v>
      </c>
      <c r="F150" s="156"/>
      <c r="G150" s="156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86">
        <f t="shared" si="17"/>
        <v>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125">
        <f t="shared" si="18"/>
        <v>47</v>
      </c>
      <c r="B151" s="156"/>
      <c r="C151" s="156"/>
      <c r="D151" s="162"/>
      <c r="E151" s="109">
        <f t="shared" si="16"/>
        <v>126</v>
      </c>
      <c r="F151" s="156"/>
      <c r="G151" s="156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86">
        <f t="shared" si="17"/>
        <v>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125">
        <f t="shared" si="18"/>
        <v>48</v>
      </c>
      <c r="B152" s="156"/>
      <c r="C152" s="156"/>
      <c r="D152" s="157"/>
      <c r="E152" s="109">
        <f t="shared" si="16"/>
        <v>126</v>
      </c>
      <c r="F152" s="156"/>
      <c r="G152" s="156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86">
        <f t="shared" si="17"/>
        <v>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125">
        <f t="shared" si="18"/>
        <v>49</v>
      </c>
      <c r="B153" s="156"/>
      <c r="C153" s="156"/>
      <c r="D153" s="162"/>
      <c r="E153" s="109">
        <f t="shared" si="16"/>
        <v>126</v>
      </c>
      <c r="F153" s="156"/>
      <c r="G153" s="156"/>
      <c r="H153" s="160"/>
      <c r="I153" s="160"/>
      <c r="J153" s="160"/>
      <c r="K153" s="160"/>
      <c r="L153" s="165"/>
      <c r="M153" s="160"/>
      <c r="N153" s="160"/>
      <c r="O153" s="160"/>
      <c r="P153" s="160"/>
      <c r="Q153" s="160"/>
      <c r="R153" s="160"/>
      <c r="S153" s="160"/>
      <c r="T153" s="86">
        <f t="shared" si="17"/>
        <v>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125">
        <f t="shared" si="18"/>
        <v>50</v>
      </c>
      <c r="B154" s="156"/>
      <c r="C154" s="156"/>
      <c r="D154" s="162"/>
      <c r="E154" s="109">
        <f t="shared" si="16"/>
        <v>126</v>
      </c>
      <c r="F154" s="156"/>
      <c r="G154" s="156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86">
        <f t="shared" si="17"/>
        <v>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125">
        <f t="shared" si="18"/>
        <v>51</v>
      </c>
      <c r="B155" s="156"/>
      <c r="C155" s="156"/>
      <c r="D155" s="162"/>
      <c r="E155" s="109">
        <f t="shared" si="16"/>
        <v>126</v>
      </c>
      <c r="F155" s="156"/>
      <c r="G155" s="156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86">
        <f t="shared" si="17"/>
        <v>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125">
        <f t="shared" si="18"/>
        <v>52</v>
      </c>
      <c r="B156" s="156"/>
      <c r="C156" s="156"/>
      <c r="D156" s="162"/>
      <c r="E156" s="109">
        <f t="shared" si="16"/>
        <v>126</v>
      </c>
      <c r="F156" s="156"/>
      <c r="G156" s="156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86">
        <f t="shared" si="17"/>
        <v>0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125">
        <f t="shared" si="18"/>
        <v>53</v>
      </c>
      <c r="B157" s="156"/>
      <c r="C157" s="156"/>
      <c r="D157" s="162"/>
      <c r="E157" s="109">
        <f t="shared" si="16"/>
        <v>126</v>
      </c>
      <c r="F157" s="156"/>
      <c r="G157" s="156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86">
        <f t="shared" si="17"/>
        <v>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125">
        <f t="shared" si="18"/>
        <v>54</v>
      </c>
      <c r="B158" s="156"/>
      <c r="C158" s="156"/>
      <c r="D158" s="162"/>
      <c r="E158" s="109">
        <f t="shared" si="16"/>
        <v>126</v>
      </c>
      <c r="F158" s="156"/>
      <c r="G158" s="156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86">
        <f t="shared" si="17"/>
        <v>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125">
        <f t="shared" si="18"/>
        <v>55</v>
      </c>
      <c r="B159" s="156"/>
      <c r="C159" s="156"/>
      <c r="D159" s="162"/>
      <c r="E159" s="109">
        <f t="shared" si="16"/>
        <v>126</v>
      </c>
      <c r="F159" s="156"/>
      <c r="G159" s="156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86">
        <f t="shared" si="17"/>
        <v>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125">
        <f t="shared" si="18"/>
        <v>56</v>
      </c>
      <c r="B160" s="156"/>
      <c r="C160" s="156"/>
      <c r="D160" s="162"/>
      <c r="E160" s="109">
        <f t="shared" si="16"/>
        <v>126</v>
      </c>
      <c r="F160" s="156"/>
      <c r="G160" s="156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86">
        <f t="shared" si="17"/>
        <v>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125">
        <f t="shared" si="18"/>
        <v>57</v>
      </c>
      <c r="B161" s="156"/>
      <c r="C161" s="156"/>
      <c r="D161" s="162"/>
      <c r="E161" s="109">
        <f t="shared" si="16"/>
        <v>126</v>
      </c>
      <c r="F161" s="156"/>
      <c r="G161" s="156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86">
        <f t="shared" si="17"/>
        <v>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125">
        <f t="shared" si="18"/>
        <v>58</v>
      </c>
      <c r="B162" s="156"/>
      <c r="C162" s="156"/>
      <c r="D162" s="162"/>
      <c r="E162" s="109">
        <f t="shared" si="16"/>
        <v>126</v>
      </c>
      <c r="F162" s="156"/>
      <c r="G162" s="156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86">
        <f t="shared" si="17"/>
        <v>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125">
        <f t="shared" si="18"/>
        <v>59</v>
      </c>
      <c r="B163" s="156"/>
      <c r="C163" s="156"/>
      <c r="D163" s="157"/>
      <c r="E163" s="109">
        <f t="shared" si="16"/>
        <v>126</v>
      </c>
      <c r="F163" s="156"/>
      <c r="G163" s="156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86">
        <f t="shared" si="17"/>
        <v>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125">
        <f t="shared" si="18"/>
        <v>60</v>
      </c>
      <c r="B164" s="156"/>
      <c r="C164" s="156"/>
      <c r="D164" s="162"/>
      <c r="E164" s="109">
        <f t="shared" si="16"/>
        <v>126</v>
      </c>
      <c r="F164" s="156"/>
      <c r="G164" s="156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86">
        <f t="shared" si="17"/>
        <v>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125">
        <f t="shared" si="18"/>
        <v>61</v>
      </c>
      <c r="B165" s="156"/>
      <c r="C165" s="156"/>
      <c r="D165" s="162"/>
      <c r="E165" s="109">
        <f t="shared" si="16"/>
        <v>126</v>
      </c>
      <c r="F165" s="156"/>
      <c r="G165" s="156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86">
        <f t="shared" si="17"/>
        <v>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125">
        <f t="shared" si="18"/>
        <v>62</v>
      </c>
      <c r="B166" s="156"/>
      <c r="C166" s="156"/>
      <c r="D166" s="162"/>
      <c r="E166" s="109">
        <f t="shared" si="16"/>
        <v>126</v>
      </c>
      <c r="F166" s="156"/>
      <c r="G166" s="156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86">
        <f t="shared" si="17"/>
        <v>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125">
        <f t="shared" si="18"/>
        <v>63</v>
      </c>
      <c r="B167" s="156"/>
      <c r="C167" s="156"/>
      <c r="D167" s="162"/>
      <c r="E167" s="109">
        <f t="shared" si="16"/>
        <v>126</v>
      </c>
      <c r="F167" s="156"/>
      <c r="G167" s="156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86">
        <f t="shared" si="17"/>
        <v>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125">
        <f t="shared" si="18"/>
        <v>64</v>
      </c>
      <c r="B168" s="156"/>
      <c r="C168" s="156"/>
      <c r="D168" s="162"/>
      <c r="E168" s="109">
        <f t="shared" si="16"/>
        <v>126</v>
      </c>
      <c r="F168" s="156"/>
      <c r="G168" s="156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86">
        <f t="shared" si="17"/>
        <v>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125">
        <f t="shared" si="18"/>
        <v>65</v>
      </c>
      <c r="B169" s="156"/>
      <c r="C169" s="156"/>
      <c r="D169" s="162"/>
      <c r="E169" s="109">
        <f t="shared" si="16"/>
        <v>126</v>
      </c>
      <c r="F169" s="156"/>
      <c r="G169" s="156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86">
        <f t="shared" si="17"/>
        <v>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125">
        <f t="shared" si="18"/>
        <v>66</v>
      </c>
      <c r="B170" s="156"/>
      <c r="C170" s="156"/>
      <c r="D170" s="162"/>
      <c r="E170" s="109">
        <f t="shared" si="16"/>
        <v>126</v>
      </c>
      <c r="F170" s="156"/>
      <c r="G170" s="156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86">
        <f t="shared" si="17"/>
        <v>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125">
        <f t="shared" si="18"/>
        <v>67</v>
      </c>
      <c r="B171" s="156"/>
      <c r="C171" s="156"/>
      <c r="D171" s="162"/>
      <c r="E171" s="109">
        <f t="shared" si="16"/>
        <v>126</v>
      </c>
      <c r="F171" s="156"/>
      <c r="G171" s="156"/>
      <c r="H171" s="165"/>
      <c r="I171" s="166"/>
      <c r="J171" s="166"/>
      <c r="K171" s="166"/>
      <c r="L171" s="166"/>
      <c r="M171" s="166"/>
      <c r="N171" s="165"/>
      <c r="O171" s="165"/>
      <c r="P171" s="165"/>
      <c r="Q171" s="165"/>
      <c r="R171" s="165"/>
      <c r="S171" s="165"/>
      <c r="T171" s="86">
        <f t="shared" si="17"/>
        <v>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125">
        <f t="shared" si="18"/>
        <v>68</v>
      </c>
      <c r="B172" s="156"/>
      <c r="C172" s="156"/>
      <c r="D172" s="162"/>
      <c r="E172" s="109">
        <f t="shared" si="16"/>
        <v>126</v>
      </c>
      <c r="F172" s="156"/>
      <c r="G172" s="156"/>
      <c r="H172" s="166"/>
      <c r="I172" s="166"/>
      <c r="J172" s="166"/>
      <c r="K172" s="166"/>
      <c r="L172" s="166"/>
      <c r="M172" s="166"/>
      <c r="N172" s="165"/>
      <c r="O172" s="165"/>
      <c r="P172" s="165"/>
      <c r="Q172" s="165"/>
      <c r="R172" s="165"/>
      <c r="S172" s="165"/>
      <c r="T172" s="86">
        <f t="shared" si="17"/>
        <v>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125">
        <f t="shared" si="18"/>
        <v>69</v>
      </c>
      <c r="B173" s="156"/>
      <c r="C173" s="156"/>
      <c r="D173" s="162"/>
      <c r="E173" s="109">
        <f t="shared" si="16"/>
        <v>126</v>
      </c>
      <c r="F173" s="156"/>
      <c r="G173" s="15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86">
        <f t="shared" si="17"/>
        <v>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125">
        <f t="shared" si="18"/>
        <v>70</v>
      </c>
      <c r="B174" s="156"/>
      <c r="C174" s="156"/>
      <c r="D174" s="162"/>
      <c r="E174" s="109">
        <f t="shared" si="16"/>
        <v>126</v>
      </c>
      <c r="F174" s="156"/>
      <c r="G174" s="156"/>
      <c r="H174" s="166"/>
      <c r="I174" s="166"/>
      <c r="J174" s="166"/>
      <c r="K174" s="166"/>
      <c r="L174" s="166"/>
      <c r="M174" s="166"/>
      <c r="N174" s="165"/>
      <c r="O174" s="165"/>
      <c r="P174" s="165"/>
      <c r="Q174" s="165"/>
      <c r="R174" s="165"/>
      <c r="S174" s="165"/>
      <c r="T174" s="86">
        <f t="shared" si="17"/>
        <v>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125">
        <f t="shared" si="18"/>
        <v>71</v>
      </c>
      <c r="B175" s="156"/>
      <c r="C175" s="156"/>
      <c r="D175" s="162"/>
      <c r="E175" s="109">
        <f t="shared" si="16"/>
        <v>126</v>
      </c>
      <c r="F175" s="156"/>
      <c r="G175" s="156"/>
      <c r="H175" s="166"/>
      <c r="I175" s="165"/>
      <c r="J175" s="165"/>
      <c r="K175" s="165"/>
      <c r="L175" s="166"/>
      <c r="M175" s="166"/>
      <c r="N175" s="165"/>
      <c r="O175" s="165"/>
      <c r="P175" s="165"/>
      <c r="Q175" s="166"/>
      <c r="R175" s="165"/>
      <c r="S175" s="165"/>
      <c r="T175" s="86">
        <f t="shared" si="17"/>
        <v>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125">
        <f t="shared" si="18"/>
        <v>72</v>
      </c>
      <c r="B176" s="156"/>
      <c r="C176" s="156"/>
      <c r="D176" s="162"/>
      <c r="E176" s="109">
        <f t="shared" si="16"/>
        <v>126</v>
      </c>
      <c r="F176" s="156"/>
      <c r="G176" s="156"/>
      <c r="H176" s="166"/>
      <c r="I176" s="165"/>
      <c r="J176" s="165"/>
      <c r="K176" s="166"/>
      <c r="L176" s="166"/>
      <c r="M176" s="165"/>
      <c r="N176" s="165"/>
      <c r="O176" s="165"/>
      <c r="P176" s="166"/>
      <c r="Q176" s="165"/>
      <c r="R176" s="166"/>
      <c r="S176" s="165"/>
      <c r="T176" s="86">
        <f t="shared" si="17"/>
        <v>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125">
        <f t="shared" si="18"/>
        <v>73</v>
      </c>
      <c r="B177" s="156"/>
      <c r="C177" s="156"/>
      <c r="D177" s="162"/>
      <c r="E177" s="109">
        <f t="shared" si="16"/>
        <v>126</v>
      </c>
      <c r="F177" s="156"/>
      <c r="G177" s="156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86">
        <f t="shared" si="17"/>
        <v>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125">
        <f t="shared" si="18"/>
        <v>74</v>
      </c>
      <c r="B178" s="156"/>
      <c r="C178" s="156"/>
      <c r="D178" s="157"/>
      <c r="E178" s="109">
        <f t="shared" si="16"/>
        <v>126</v>
      </c>
      <c r="F178" s="156"/>
      <c r="G178" s="156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6"/>
      <c r="S178" s="166"/>
      <c r="T178" s="86">
        <f t="shared" si="17"/>
        <v>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125">
        <f t="shared" si="18"/>
        <v>75</v>
      </c>
      <c r="B179" s="156"/>
      <c r="C179" s="156"/>
      <c r="D179" s="162"/>
      <c r="E179" s="109">
        <f t="shared" si="16"/>
        <v>126</v>
      </c>
      <c r="F179" s="156"/>
      <c r="G179" s="156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6"/>
      <c r="T179" s="86">
        <f t="shared" si="17"/>
        <v>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125">
        <f t="shared" si="18"/>
        <v>76</v>
      </c>
      <c r="B180" s="156"/>
      <c r="C180" s="156"/>
      <c r="D180" s="157"/>
      <c r="E180" s="109">
        <f t="shared" si="16"/>
        <v>126</v>
      </c>
      <c r="F180" s="156"/>
      <c r="G180" s="156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86">
        <f t="shared" si="17"/>
        <v>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86"/>
      <c r="B181" s="168" t="s">
        <v>35</v>
      </c>
      <c r="C181" s="169"/>
      <c r="D181" s="169"/>
      <c r="E181" s="169"/>
      <c r="F181" s="169"/>
      <c r="G181" s="170"/>
      <c r="H181" s="171">
        <f t="shared" ref="H181:T181" si="19">SUM(H105:H180)</f>
        <v>0</v>
      </c>
      <c r="I181" s="171">
        <f t="shared" si="19"/>
        <v>0</v>
      </c>
      <c r="J181" s="171">
        <f t="shared" si="19"/>
        <v>0</v>
      </c>
      <c r="K181" s="171">
        <f t="shared" si="19"/>
        <v>0</v>
      </c>
      <c r="L181" s="171">
        <f t="shared" si="19"/>
        <v>0</v>
      </c>
      <c r="M181" s="171">
        <f t="shared" si="19"/>
        <v>0</v>
      </c>
      <c r="N181" s="171">
        <f t="shared" si="19"/>
        <v>0</v>
      </c>
      <c r="O181" s="171">
        <f t="shared" si="19"/>
        <v>0</v>
      </c>
      <c r="P181" s="171">
        <f t="shared" si="19"/>
        <v>0</v>
      </c>
      <c r="Q181" s="171">
        <f t="shared" si="19"/>
        <v>0</v>
      </c>
      <c r="R181" s="171">
        <f t="shared" si="19"/>
        <v>0</v>
      </c>
      <c r="S181" s="171">
        <f t="shared" si="19"/>
        <v>0</v>
      </c>
      <c r="T181" s="112">
        <f t="shared" si="19"/>
        <v>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97" t="s">
        <v>357</v>
      </c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99" t="s">
        <v>2</v>
      </c>
      <c r="B186" s="99" t="s">
        <v>132</v>
      </c>
      <c r="C186" s="99" t="s">
        <v>130</v>
      </c>
      <c r="D186" s="99" t="s">
        <v>98</v>
      </c>
      <c r="E186" s="101" t="s">
        <v>131</v>
      </c>
      <c r="F186" s="54" t="s">
        <v>132</v>
      </c>
      <c r="G186" s="7"/>
      <c r="H186" s="54" t="s">
        <v>358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7"/>
      <c r="T186" s="173" t="s">
        <v>35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12"/>
      <c r="B187" s="12"/>
      <c r="C187" s="12"/>
      <c r="D187" s="12"/>
      <c r="E187" s="12"/>
      <c r="F187" s="67" t="s">
        <v>67</v>
      </c>
      <c r="G187" s="67" t="s">
        <v>134</v>
      </c>
      <c r="H187" s="67" t="s">
        <v>103</v>
      </c>
      <c r="I187" s="67" t="s">
        <v>104</v>
      </c>
      <c r="J187" s="67" t="s">
        <v>105</v>
      </c>
      <c r="K187" s="67" t="s">
        <v>106</v>
      </c>
      <c r="L187" s="67" t="s">
        <v>84</v>
      </c>
      <c r="M187" s="67" t="s">
        <v>107</v>
      </c>
      <c r="N187" s="67" t="s">
        <v>108</v>
      </c>
      <c r="O187" s="67" t="s">
        <v>109</v>
      </c>
      <c r="P187" s="67" t="s">
        <v>110</v>
      </c>
      <c r="Q187" s="67" t="s">
        <v>111</v>
      </c>
      <c r="R187" s="67" t="s">
        <v>112</v>
      </c>
      <c r="S187" s="123" t="s">
        <v>113</v>
      </c>
      <c r="T187" s="1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174">
        <v>1.0</v>
      </c>
      <c r="B188" s="174">
        <v>2.0</v>
      </c>
      <c r="C188" s="174">
        <v>3.0</v>
      </c>
      <c r="D188" s="174">
        <v>4.0</v>
      </c>
      <c r="E188" s="174">
        <v>5.0</v>
      </c>
      <c r="F188" s="174">
        <v>6.0</v>
      </c>
      <c r="G188" s="174">
        <v>7.0</v>
      </c>
      <c r="H188" s="174">
        <v>8.0</v>
      </c>
      <c r="I188" s="174">
        <v>9.0</v>
      </c>
      <c r="J188" s="174">
        <v>10.0</v>
      </c>
      <c r="K188" s="174">
        <v>11.0</v>
      </c>
      <c r="L188" s="174">
        <v>12.0</v>
      </c>
      <c r="M188" s="174">
        <v>13.0</v>
      </c>
      <c r="N188" s="174">
        <v>14.0</v>
      </c>
      <c r="O188" s="174">
        <v>15.0</v>
      </c>
      <c r="P188" s="174">
        <v>16.0</v>
      </c>
      <c r="Q188" s="174">
        <v>17.0</v>
      </c>
      <c r="R188" s="174">
        <v>18.0</v>
      </c>
      <c r="S188" s="174">
        <v>19.0</v>
      </c>
      <c r="T188" s="174">
        <v>20.0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90">
        <v>1.0</v>
      </c>
      <c r="B189" s="90" t="s">
        <v>2777</v>
      </c>
      <c r="C189" s="90" t="s">
        <v>144</v>
      </c>
      <c r="D189" s="179">
        <v>40011.0</v>
      </c>
      <c r="E189" s="109">
        <f t="shared" ref="E189:E235" si="20">DATEDIF(D189,TODAY(),"y")</f>
        <v>16</v>
      </c>
      <c r="F189" s="90" t="s">
        <v>1341</v>
      </c>
      <c r="G189" s="90" t="s">
        <v>481</v>
      </c>
      <c r="H189" s="90">
        <v>0.0</v>
      </c>
      <c r="I189" s="90">
        <v>0.0</v>
      </c>
      <c r="J189" s="90">
        <v>0.0</v>
      </c>
      <c r="K189" s="90">
        <v>0.0</v>
      </c>
      <c r="L189" s="90">
        <v>0.0</v>
      </c>
      <c r="M189" s="90">
        <v>0.0</v>
      </c>
      <c r="N189" s="90">
        <v>0.0</v>
      </c>
      <c r="O189" s="90">
        <v>0.0</v>
      </c>
      <c r="P189" s="90">
        <v>0.0</v>
      </c>
      <c r="Q189" s="90">
        <v>0.0</v>
      </c>
      <c r="R189" s="90">
        <v>0.0</v>
      </c>
      <c r="S189" s="90">
        <v>0.0</v>
      </c>
      <c r="T189" s="86">
        <f t="shared" ref="T189:T235" si="21">SUM(H189:S189)</f>
        <v>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90">
        <f t="shared" ref="A190:A235" si="22">A189+1</f>
        <v>2</v>
      </c>
      <c r="B190" s="90"/>
      <c r="C190" s="90"/>
      <c r="D190" s="179"/>
      <c r="E190" s="109">
        <f t="shared" si="20"/>
        <v>126</v>
      </c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86">
        <f t="shared" si="21"/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90">
        <f t="shared" si="22"/>
        <v>3</v>
      </c>
      <c r="B191" s="90"/>
      <c r="C191" s="90"/>
      <c r="D191" s="179"/>
      <c r="E191" s="109">
        <f t="shared" si="20"/>
        <v>126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86">
        <f t="shared" si="21"/>
        <v>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90">
        <f t="shared" si="22"/>
        <v>4</v>
      </c>
      <c r="B192" s="90"/>
      <c r="C192" s="90"/>
      <c r="D192" s="179"/>
      <c r="E192" s="109">
        <f t="shared" si="20"/>
        <v>126</v>
      </c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86">
        <f t="shared" si="21"/>
        <v>0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90">
        <f t="shared" si="22"/>
        <v>5</v>
      </c>
      <c r="B193" s="90"/>
      <c r="C193" s="90"/>
      <c r="D193" s="178"/>
      <c r="E193" s="109">
        <f t="shared" si="20"/>
        <v>126</v>
      </c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86">
        <f t="shared" si="21"/>
        <v>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90">
        <f t="shared" si="22"/>
        <v>6</v>
      </c>
      <c r="B194" s="90"/>
      <c r="C194" s="90"/>
      <c r="D194" s="179"/>
      <c r="E194" s="109">
        <f t="shared" si="20"/>
        <v>126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86">
        <f t="shared" si="21"/>
        <v>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90">
        <f t="shared" si="22"/>
        <v>7</v>
      </c>
      <c r="B195" s="90"/>
      <c r="C195" s="90"/>
      <c r="D195" s="179"/>
      <c r="E195" s="109">
        <f t="shared" si="20"/>
        <v>126</v>
      </c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86">
        <f t="shared" si="21"/>
        <v>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90">
        <f t="shared" si="22"/>
        <v>8</v>
      </c>
      <c r="B196" s="90"/>
      <c r="C196" s="90"/>
      <c r="D196" s="179"/>
      <c r="E196" s="109">
        <f t="shared" si="20"/>
        <v>126</v>
      </c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86">
        <f t="shared" si="21"/>
        <v>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90">
        <f t="shared" si="22"/>
        <v>9</v>
      </c>
      <c r="B197" s="90"/>
      <c r="C197" s="90"/>
      <c r="D197" s="179"/>
      <c r="E197" s="109">
        <f t="shared" si="20"/>
        <v>126</v>
      </c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86">
        <f t="shared" si="21"/>
        <v>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90">
        <f t="shared" si="22"/>
        <v>10</v>
      </c>
      <c r="B198" s="90"/>
      <c r="C198" s="90"/>
      <c r="D198" s="178"/>
      <c r="E198" s="109">
        <f t="shared" si="20"/>
        <v>126</v>
      </c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86">
        <f t="shared" si="21"/>
        <v>0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90">
        <f t="shared" si="22"/>
        <v>11</v>
      </c>
      <c r="B199" s="90"/>
      <c r="C199" s="90"/>
      <c r="D199" s="179"/>
      <c r="E199" s="109">
        <f t="shared" si="20"/>
        <v>126</v>
      </c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86">
        <f t="shared" si="21"/>
        <v>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90">
        <f t="shared" si="22"/>
        <v>12</v>
      </c>
      <c r="B200" s="90"/>
      <c r="C200" s="90"/>
      <c r="D200" s="179"/>
      <c r="E200" s="109">
        <f t="shared" si="20"/>
        <v>126</v>
      </c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86">
        <f t="shared" si="21"/>
        <v>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90">
        <f t="shared" si="22"/>
        <v>13</v>
      </c>
      <c r="B201" s="90"/>
      <c r="C201" s="90"/>
      <c r="D201" s="179"/>
      <c r="E201" s="109">
        <f t="shared" si="20"/>
        <v>126</v>
      </c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86">
        <f t="shared" si="21"/>
        <v>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90">
        <f t="shared" si="22"/>
        <v>14</v>
      </c>
      <c r="B202" s="90"/>
      <c r="C202" s="90"/>
      <c r="D202" s="179"/>
      <c r="E202" s="109">
        <f t="shared" si="20"/>
        <v>126</v>
      </c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86">
        <f t="shared" si="21"/>
        <v>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90">
        <f t="shared" si="22"/>
        <v>15</v>
      </c>
      <c r="B203" s="90"/>
      <c r="C203" s="90"/>
      <c r="D203" s="178"/>
      <c r="E203" s="109">
        <f t="shared" si="20"/>
        <v>126</v>
      </c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86">
        <f t="shared" si="21"/>
        <v>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90">
        <f t="shared" si="22"/>
        <v>16</v>
      </c>
      <c r="B204" s="90"/>
      <c r="C204" s="90"/>
      <c r="D204" s="179"/>
      <c r="E204" s="109">
        <f t="shared" si="20"/>
        <v>126</v>
      </c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86">
        <f t="shared" si="21"/>
        <v>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90">
        <f t="shared" si="22"/>
        <v>17</v>
      </c>
      <c r="B205" s="90"/>
      <c r="C205" s="90"/>
      <c r="D205" s="178"/>
      <c r="E205" s="109">
        <f t="shared" si="20"/>
        <v>126</v>
      </c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86">
        <f t="shared" si="21"/>
        <v>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90">
        <f t="shared" si="22"/>
        <v>18</v>
      </c>
      <c r="B206" s="90"/>
      <c r="C206" s="90"/>
      <c r="D206" s="179"/>
      <c r="E206" s="109">
        <f t="shared" si="20"/>
        <v>126</v>
      </c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86">
        <f t="shared" si="21"/>
        <v>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90">
        <f t="shared" si="22"/>
        <v>19</v>
      </c>
      <c r="B207" s="90"/>
      <c r="C207" s="90"/>
      <c r="D207" s="179"/>
      <c r="E207" s="109">
        <f t="shared" si="20"/>
        <v>126</v>
      </c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86">
        <f t="shared" si="21"/>
        <v>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90">
        <f t="shared" si="22"/>
        <v>20</v>
      </c>
      <c r="B208" s="90"/>
      <c r="C208" s="90"/>
      <c r="D208" s="179"/>
      <c r="E208" s="109">
        <f t="shared" si="20"/>
        <v>126</v>
      </c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86">
        <f t="shared" si="21"/>
        <v>0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90">
        <f t="shared" si="22"/>
        <v>21</v>
      </c>
      <c r="B209" s="90"/>
      <c r="C209" s="90"/>
      <c r="D209" s="179"/>
      <c r="E209" s="109">
        <f t="shared" si="20"/>
        <v>126</v>
      </c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86">
        <f t="shared" si="21"/>
        <v>0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90">
        <f t="shared" si="22"/>
        <v>22</v>
      </c>
      <c r="B210" s="90"/>
      <c r="C210" s="90"/>
      <c r="D210" s="179"/>
      <c r="E210" s="109">
        <f t="shared" si="20"/>
        <v>126</v>
      </c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86">
        <f t="shared" si="21"/>
        <v>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90">
        <f t="shared" si="22"/>
        <v>23</v>
      </c>
      <c r="B211" s="90"/>
      <c r="C211" s="90"/>
      <c r="D211" s="179"/>
      <c r="E211" s="109">
        <f t="shared" si="20"/>
        <v>126</v>
      </c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86">
        <f t="shared" si="21"/>
        <v>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90">
        <f t="shared" si="22"/>
        <v>24</v>
      </c>
      <c r="B212" s="90"/>
      <c r="C212" s="90"/>
      <c r="D212" s="179"/>
      <c r="E212" s="109">
        <f t="shared" si="20"/>
        <v>126</v>
      </c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86">
        <f t="shared" si="21"/>
        <v>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90">
        <f t="shared" si="22"/>
        <v>25</v>
      </c>
      <c r="B213" s="90"/>
      <c r="C213" s="90"/>
      <c r="D213" s="179"/>
      <c r="E213" s="109">
        <f t="shared" si="20"/>
        <v>126</v>
      </c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86">
        <f t="shared" si="21"/>
        <v>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90">
        <f t="shared" si="22"/>
        <v>26</v>
      </c>
      <c r="B214" s="90"/>
      <c r="C214" s="90"/>
      <c r="D214" s="179"/>
      <c r="E214" s="109">
        <f t="shared" si="20"/>
        <v>126</v>
      </c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86">
        <f t="shared" si="21"/>
        <v>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90">
        <f t="shared" si="22"/>
        <v>27</v>
      </c>
      <c r="B215" s="90"/>
      <c r="C215" s="90"/>
      <c r="D215" s="178"/>
      <c r="E215" s="109">
        <f t="shared" si="20"/>
        <v>126</v>
      </c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86">
        <f t="shared" si="21"/>
        <v>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90">
        <f t="shared" si="22"/>
        <v>28</v>
      </c>
      <c r="B216" s="20"/>
      <c r="C216" s="90"/>
      <c r="D216" s="180"/>
      <c r="E216" s="109">
        <f t="shared" si="20"/>
        <v>126</v>
      </c>
      <c r="F216" s="20"/>
      <c r="G216" s="2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86">
        <f t="shared" si="21"/>
        <v>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90">
        <f t="shared" si="22"/>
        <v>29</v>
      </c>
      <c r="B217" s="20"/>
      <c r="C217" s="90"/>
      <c r="D217" s="181"/>
      <c r="E217" s="109">
        <f t="shared" si="20"/>
        <v>126</v>
      </c>
      <c r="F217" s="20"/>
      <c r="G217" s="2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86">
        <f t="shared" si="21"/>
        <v>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90">
        <f t="shared" si="22"/>
        <v>30</v>
      </c>
      <c r="B218" s="20"/>
      <c r="C218" s="20"/>
      <c r="D218" s="181"/>
      <c r="E218" s="109">
        <f t="shared" si="20"/>
        <v>126</v>
      </c>
      <c r="F218" s="20"/>
      <c r="G218" s="2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86">
        <f t="shared" si="21"/>
        <v>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90">
        <f t="shared" si="22"/>
        <v>31</v>
      </c>
      <c r="B219" s="20"/>
      <c r="C219" s="20"/>
      <c r="D219" s="181"/>
      <c r="E219" s="109">
        <f t="shared" si="20"/>
        <v>126</v>
      </c>
      <c r="F219" s="20"/>
      <c r="G219" s="2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86">
        <f t="shared" si="21"/>
        <v>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90">
        <f t="shared" si="22"/>
        <v>32</v>
      </c>
      <c r="B220" s="20"/>
      <c r="C220" s="20"/>
      <c r="D220" s="181"/>
      <c r="E220" s="109">
        <f t="shared" si="20"/>
        <v>126</v>
      </c>
      <c r="F220" s="20"/>
      <c r="G220" s="2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86">
        <f t="shared" si="21"/>
        <v>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90">
        <f t="shared" si="22"/>
        <v>33</v>
      </c>
      <c r="B221" s="20"/>
      <c r="C221" s="20"/>
      <c r="D221" s="181"/>
      <c r="E221" s="109">
        <f t="shared" si="20"/>
        <v>126</v>
      </c>
      <c r="F221" s="20"/>
      <c r="G221" s="2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86">
        <f t="shared" si="21"/>
        <v>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90">
        <f t="shared" si="22"/>
        <v>34</v>
      </c>
      <c r="B222" s="20"/>
      <c r="C222" s="20"/>
      <c r="D222" s="181"/>
      <c r="E222" s="109">
        <f t="shared" si="20"/>
        <v>126</v>
      </c>
      <c r="F222" s="20"/>
      <c r="G222" s="2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86">
        <f t="shared" si="21"/>
        <v>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90">
        <f t="shared" si="22"/>
        <v>35</v>
      </c>
      <c r="B223" s="20"/>
      <c r="C223" s="20"/>
      <c r="D223" s="181"/>
      <c r="E223" s="109">
        <f t="shared" si="20"/>
        <v>126</v>
      </c>
      <c r="F223" s="20"/>
      <c r="G223" s="2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86">
        <f t="shared" si="21"/>
        <v>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90">
        <f t="shared" si="22"/>
        <v>36</v>
      </c>
      <c r="B224" s="20"/>
      <c r="C224" s="20"/>
      <c r="D224" s="181"/>
      <c r="E224" s="109">
        <f t="shared" si="20"/>
        <v>126</v>
      </c>
      <c r="F224" s="20"/>
      <c r="G224" s="2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86">
        <f t="shared" si="21"/>
        <v>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90">
        <f t="shared" si="22"/>
        <v>37</v>
      </c>
      <c r="B225" s="20"/>
      <c r="C225" s="20"/>
      <c r="D225" s="180"/>
      <c r="E225" s="109">
        <f t="shared" si="20"/>
        <v>126</v>
      </c>
      <c r="F225" s="20"/>
      <c r="G225" s="2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86">
        <f t="shared" si="21"/>
        <v>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90">
        <f t="shared" si="22"/>
        <v>38</v>
      </c>
      <c r="B226" s="20"/>
      <c r="C226" s="20"/>
      <c r="D226" s="181"/>
      <c r="E226" s="109">
        <f t="shared" si="20"/>
        <v>126</v>
      </c>
      <c r="F226" s="20"/>
      <c r="G226" s="2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86">
        <f t="shared" si="21"/>
        <v>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90">
        <f t="shared" si="22"/>
        <v>39</v>
      </c>
      <c r="B227" s="20"/>
      <c r="C227" s="20"/>
      <c r="D227" s="181"/>
      <c r="E227" s="109">
        <f t="shared" si="20"/>
        <v>126</v>
      </c>
      <c r="F227" s="20"/>
      <c r="G227" s="2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86">
        <f t="shared" si="21"/>
        <v>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90">
        <f t="shared" si="22"/>
        <v>40</v>
      </c>
      <c r="B228" s="20"/>
      <c r="C228" s="20"/>
      <c r="D228" s="181"/>
      <c r="E228" s="109">
        <f t="shared" si="20"/>
        <v>126</v>
      </c>
      <c r="F228" s="20"/>
      <c r="G228" s="2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86">
        <f t="shared" si="21"/>
        <v>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90">
        <f t="shared" si="22"/>
        <v>41</v>
      </c>
      <c r="B229" s="90"/>
      <c r="C229" s="90"/>
      <c r="D229" s="179"/>
      <c r="E229" s="109">
        <f t="shared" si="20"/>
        <v>126</v>
      </c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86">
        <f t="shared" si="21"/>
        <v>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90">
        <f t="shared" si="22"/>
        <v>42</v>
      </c>
      <c r="B230" s="90"/>
      <c r="C230" s="90"/>
      <c r="D230" s="179"/>
      <c r="E230" s="109">
        <f t="shared" si="20"/>
        <v>126</v>
      </c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86">
        <f t="shared" si="21"/>
        <v>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90">
        <f t="shared" si="22"/>
        <v>43</v>
      </c>
      <c r="B231" s="90"/>
      <c r="C231" s="90"/>
      <c r="D231" s="179"/>
      <c r="E231" s="109">
        <f t="shared" si="20"/>
        <v>126</v>
      </c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86">
        <f t="shared" si="21"/>
        <v>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90">
        <f t="shared" si="22"/>
        <v>44</v>
      </c>
      <c r="B232" s="90"/>
      <c r="C232" s="90"/>
      <c r="D232" s="179"/>
      <c r="E232" s="109">
        <f t="shared" si="20"/>
        <v>126</v>
      </c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86">
        <f t="shared" si="21"/>
        <v>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90">
        <f t="shared" si="22"/>
        <v>45</v>
      </c>
      <c r="B233" s="90"/>
      <c r="C233" s="90"/>
      <c r="D233" s="178"/>
      <c r="E233" s="109">
        <f t="shared" si="20"/>
        <v>126</v>
      </c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86">
        <f t="shared" si="21"/>
        <v>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90">
        <f t="shared" si="22"/>
        <v>46</v>
      </c>
      <c r="B234" s="90"/>
      <c r="C234" s="90"/>
      <c r="D234" s="178"/>
      <c r="E234" s="109">
        <f t="shared" si="20"/>
        <v>126</v>
      </c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86">
        <f t="shared" si="21"/>
        <v>0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90">
        <f t="shared" si="22"/>
        <v>47</v>
      </c>
      <c r="B235" s="90"/>
      <c r="C235" s="90"/>
      <c r="D235" s="179"/>
      <c r="E235" s="109">
        <f t="shared" si="20"/>
        <v>126</v>
      </c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86">
        <f t="shared" si="21"/>
        <v>0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90"/>
      <c r="B236" s="168" t="s">
        <v>35</v>
      </c>
      <c r="C236" s="26"/>
      <c r="D236" s="26"/>
      <c r="E236" s="26"/>
      <c r="F236" s="26"/>
      <c r="G236" s="7"/>
      <c r="H236" s="112">
        <f t="shared" ref="H236:T236" si="23">SUM(H189:H235)</f>
        <v>0</v>
      </c>
      <c r="I236" s="112">
        <f t="shared" si="23"/>
        <v>0</v>
      </c>
      <c r="J236" s="112">
        <f t="shared" si="23"/>
        <v>0</v>
      </c>
      <c r="K236" s="112">
        <f t="shared" si="23"/>
        <v>0</v>
      </c>
      <c r="L236" s="112">
        <f t="shared" si="23"/>
        <v>0</v>
      </c>
      <c r="M236" s="112">
        <f t="shared" si="23"/>
        <v>0</v>
      </c>
      <c r="N236" s="112">
        <f t="shared" si="23"/>
        <v>0</v>
      </c>
      <c r="O236" s="112">
        <f t="shared" si="23"/>
        <v>0</v>
      </c>
      <c r="P236" s="112">
        <f t="shared" si="23"/>
        <v>0</v>
      </c>
      <c r="Q236" s="112">
        <f t="shared" si="23"/>
        <v>0</v>
      </c>
      <c r="R236" s="112">
        <f t="shared" si="23"/>
        <v>0</v>
      </c>
      <c r="S236" s="112">
        <f t="shared" si="23"/>
        <v>0</v>
      </c>
      <c r="T236" s="112">
        <f t="shared" si="23"/>
        <v>0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30"/>
      <c r="B237" s="2"/>
      <c r="C237" s="2"/>
      <c r="D237" s="2"/>
      <c r="E237" s="14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30"/>
      <c r="B238" s="2"/>
      <c r="C238" s="2"/>
      <c r="D238" s="2"/>
      <c r="E238" s="14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30"/>
      <c r="B239" s="2"/>
      <c r="C239" s="2"/>
      <c r="D239" s="2"/>
      <c r="E239" s="14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97" t="s">
        <v>523</v>
      </c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50"/>
      <c r="T240" s="50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99" t="s">
        <v>2</v>
      </c>
      <c r="B241" s="99" t="s">
        <v>132</v>
      </c>
      <c r="C241" s="99" t="s">
        <v>130</v>
      </c>
      <c r="D241" s="99" t="s">
        <v>98</v>
      </c>
      <c r="E241" s="101" t="s">
        <v>131</v>
      </c>
      <c r="F241" s="54" t="s">
        <v>132</v>
      </c>
      <c r="G241" s="7"/>
      <c r="H241" s="54" t="s">
        <v>524</v>
      </c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7"/>
      <c r="T241" s="173" t="s">
        <v>35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12"/>
      <c r="B242" s="12"/>
      <c r="C242" s="12"/>
      <c r="D242" s="12"/>
      <c r="E242" s="12"/>
      <c r="F242" s="67" t="s">
        <v>67</v>
      </c>
      <c r="G242" s="67" t="s">
        <v>134</v>
      </c>
      <c r="H242" s="67" t="s">
        <v>103</v>
      </c>
      <c r="I242" s="67" t="s">
        <v>104</v>
      </c>
      <c r="J242" s="67" t="s">
        <v>105</v>
      </c>
      <c r="K242" s="67" t="s">
        <v>106</v>
      </c>
      <c r="L242" s="67" t="s">
        <v>84</v>
      </c>
      <c r="M242" s="67" t="s">
        <v>107</v>
      </c>
      <c r="N242" s="67" t="s">
        <v>108</v>
      </c>
      <c r="O242" s="67" t="s">
        <v>109</v>
      </c>
      <c r="P242" s="67" t="s">
        <v>110</v>
      </c>
      <c r="Q242" s="67" t="s">
        <v>111</v>
      </c>
      <c r="R242" s="67" t="s">
        <v>112</v>
      </c>
      <c r="S242" s="123" t="s">
        <v>113</v>
      </c>
      <c r="T242" s="1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174">
        <v>1.0</v>
      </c>
      <c r="B243" s="174">
        <v>2.0</v>
      </c>
      <c r="C243" s="174">
        <v>3.0</v>
      </c>
      <c r="D243" s="174">
        <v>4.0</v>
      </c>
      <c r="E243" s="174"/>
      <c r="F243" s="174">
        <v>5.0</v>
      </c>
      <c r="G243" s="174">
        <v>6.0</v>
      </c>
      <c r="H243" s="174">
        <v>7.0</v>
      </c>
      <c r="I243" s="174">
        <v>8.0</v>
      </c>
      <c r="J243" s="174">
        <v>9.0</v>
      </c>
      <c r="K243" s="174">
        <v>10.0</v>
      </c>
      <c r="L243" s="174">
        <v>11.0</v>
      </c>
      <c r="M243" s="174">
        <v>12.0</v>
      </c>
      <c r="N243" s="174">
        <v>13.0</v>
      </c>
      <c r="O243" s="174">
        <v>14.0</v>
      </c>
      <c r="P243" s="174">
        <v>15.0</v>
      </c>
      <c r="Q243" s="174">
        <v>16.0</v>
      </c>
      <c r="R243" s="174">
        <v>17.0</v>
      </c>
      <c r="S243" s="174">
        <v>18.0</v>
      </c>
      <c r="T243" s="86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90">
        <v>1.0</v>
      </c>
      <c r="B244" s="86"/>
      <c r="C244" s="86"/>
      <c r="D244" s="86"/>
      <c r="E244" s="109">
        <f t="shared" ref="E244:E271" si="24">DATEDIF(D244,TODAY(),"y")</f>
        <v>126</v>
      </c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>
        <f t="shared" ref="T244:T271" si="25">SUM(H244:S244)</f>
        <v>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90">
        <f t="shared" ref="A245:A271" si="26">A244+1</f>
        <v>2</v>
      </c>
      <c r="B245" s="86"/>
      <c r="C245" s="86"/>
      <c r="D245" s="86"/>
      <c r="E245" s="109">
        <f t="shared" si="24"/>
        <v>126</v>
      </c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>
        <f t="shared" si="25"/>
        <v>0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90">
        <f t="shared" si="26"/>
        <v>3</v>
      </c>
      <c r="B246" s="86"/>
      <c r="C246" s="86"/>
      <c r="D246" s="86"/>
      <c r="E246" s="109">
        <f t="shared" si="24"/>
        <v>126</v>
      </c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>
        <f t="shared" si="25"/>
        <v>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90">
        <f t="shared" si="26"/>
        <v>4</v>
      </c>
      <c r="B247" s="86"/>
      <c r="C247" s="86"/>
      <c r="D247" s="86"/>
      <c r="E247" s="109">
        <f t="shared" si="24"/>
        <v>126</v>
      </c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>
        <f t="shared" si="25"/>
        <v>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90">
        <f t="shared" si="26"/>
        <v>5</v>
      </c>
      <c r="B248" s="86"/>
      <c r="C248" s="86"/>
      <c r="D248" s="86"/>
      <c r="E248" s="109">
        <f t="shared" si="24"/>
        <v>126</v>
      </c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>
        <f t="shared" si="25"/>
        <v>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90">
        <f t="shared" si="26"/>
        <v>6</v>
      </c>
      <c r="B249" s="86"/>
      <c r="C249" s="86"/>
      <c r="D249" s="86"/>
      <c r="E249" s="109">
        <f t="shared" si="24"/>
        <v>126</v>
      </c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>
        <f t="shared" si="25"/>
        <v>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90">
        <f t="shared" si="26"/>
        <v>7</v>
      </c>
      <c r="B250" s="86"/>
      <c r="C250" s="86"/>
      <c r="D250" s="86"/>
      <c r="E250" s="109">
        <f t="shared" si="24"/>
        <v>126</v>
      </c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>
        <f t="shared" si="25"/>
        <v>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90">
        <f t="shared" si="26"/>
        <v>8</v>
      </c>
      <c r="B251" s="86"/>
      <c r="C251" s="86"/>
      <c r="D251" s="86"/>
      <c r="E251" s="109">
        <f t="shared" si="24"/>
        <v>126</v>
      </c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>
        <f t="shared" si="25"/>
        <v>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90">
        <f t="shared" si="26"/>
        <v>9</v>
      </c>
      <c r="B252" s="86"/>
      <c r="C252" s="86"/>
      <c r="D252" s="86"/>
      <c r="E252" s="109">
        <f t="shared" si="24"/>
        <v>126</v>
      </c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>
        <f t="shared" si="25"/>
        <v>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90">
        <f t="shared" si="26"/>
        <v>10</v>
      </c>
      <c r="B253" s="86"/>
      <c r="C253" s="86"/>
      <c r="D253" s="86"/>
      <c r="E253" s="109">
        <f t="shared" si="24"/>
        <v>126</v>
      </c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>
        <f t="shared" si="25"/>
        <v>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90">
        <f t="shared" si="26"/>
        <v>11</v>
      </c>
      <c r="B254" s="86"/>
      <c r="C254" s="86"/>
      <c r="D254" s="86"/>
      <c r="E254" s="109">
        <f t="shared" si="24"/>
        <v>126</v>
      </c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>
        <f t="shared" si="25"/>
        <v>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90">
        <f t="shared" si="26"/>
        <v>12</v>
      </c>
      <c r="B255" s="86"/>
      <c r="C255" s="86"/>
      <c r="D255" s="86"/>
      <c r="E255" s="109">
        <f t="shared" si="24"/>
        <v>126</v>
      </c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>
        <f t="shared" si="25"/>
        <v>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90">
        <f t="shared" si="26"/>
        <v>13</v>
      </c>
      <c r="B256" s="86"/>
      <c r="C256" s="86"/>
      <c r="D256" s="86"/>
      <c r="E256" s="109">
        <f t="shared" si="24"/>
        <v>126</v>
      </c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>
        <f t="shared" si="25"/>
        <v>0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90">
        <f t="shared" si="26"/>
        <v>14</v>
      </c>
      <c r="B257" s="86"/>
      <c r="C257" s="86"/>
      <c r="D257" s="86"/>
      <c r="E257" s="109">
        <f t="shared" si="24"/>
        <v>126</v>
      </c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>
        <f t="shared" si="25"/>
        <v>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90">
        <f t="shared" si="26"/>
        <v>15</v>
      </c>
      <c r="B258" s="86"/>
      <c r="C258" s="86"/>
      <c r="D258" s="86"/>
      <c r="E258" s="109">
        <f t="shared" si="24"/>
        <v>126</v>
      </c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>
        <f t="shared" si="25"/>
        <v>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90">
        <f t="shared" si="26"/>
        <v>16</v>
      </c>
      <c r="B259" s="86"/>
      <c r="C259" s="86"/>
      <c r="D259" s="86"/>
      <c r="E259" s="109">
        <f t="shared" si="24"/>
        <v>126</v>
      </c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>
        <f t="shared" si="25"/>
        <v>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90">
        <f t="shared" si="26"/>
        <v>17</v>
      </c>
      <c r="B260" s="86"/>
      <c r="C260" s="86"/>
      <c r="D260" s="86"/>
      <c r="E260" s="109">
        <f t="shared" si="24"/>
        <v>126</v>
      </c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>
        <f t="shared" si="25"/>
        <v>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90">
        <f t="shared" si="26"/>
        <v>18</v>
      </c>
      <c r="B261" s="86"/>
      <c r="C261" s="86"/>
      <c r="D261" s="86"/>
      <c r="E261" s="109">
        <f t="shared" si="24"/>
        <v>126</v>
      </c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>
        <f t="shared" si="25"/>
        <v>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90">
        <f t="shared" si="26"/>
        <v>19</v>
      </c>
      <c r="B262" s="86"/>
      <c r="C262" s="86"/>
      <c r="D262" s="86"/>
      <c r="E262" s="109">
        <f t="shared" si="24"/>
        <v>126</v>
      </c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>
        <f t="shared" si="25"/>
        <v>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90">
        <f t="shared" si="26"/>
        <v>20</v>
      </c>
      <c r="B263" s="86"/>
      <c r="C263" s="86"/>
      <c r="D263" s="86"/>
      <c r="E263" s="109">
        <f t="shared" si="24"/>
        <v>126</v>
      </c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>
        <f t="shared" si="25"/>
        <v>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90">
        <f t="shared" si="26"/>
        <v>21</v>
      </c>
      <c r="B264" s="86"/>
      <c r="C264" s="86"/>
      <c r="D264" s="86"/>
      <c r="E264" s="109">
        <f t="shared" si="24"/>
        <v>126</v>
      </c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>
        <f t="shared" si="25"/>
        <v>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90">
        <f t="shared" si="26"/>
        <v>22</v>
      </c>
      <c r="B265" s="86"/>
      <c r="C265" s="86"/>
      <c r="D265" s="86"/>
      <c r="E265" s="109">
        <f t="shared" si="24"/>
        <v>126</v>
      </c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>
        <f t="shared" si="25"/>
        <v>0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90">
        <f t="shared" si="26"/>
        <v>23</v>
      </c>
      <c r="B266" s="86"/>
      <c r="C266" s="86"/>
      <c r="D266" s="86"/>
      <c r="E266" s="109">
        <f t="shared" si="24"/>
        <v>126</v>
      </c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>
        <f t="shared" si="25"/>
        <v>0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90">
        <f t="shared" si="26"/>
        <v>24</v>
      </c>
      <c r="B267" s="86"/>
      <c r="C267" s="86"/>
      <c r="D267" s="86"/>
      <c r="E267" s="109">
        <f t="shared" si="24"/>
        <v>126</v>
      </c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>
        <f t="shared" si="25"/>
        <v>0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90">
        <f t="shared" si="26"/>
        <v>25</v>
      </c>
      <c r="B268" s="86"/>
      <c r="C268" s="86"/>
      <c r="D268" s="86"/>
      <c r="E268" s="109">
        <f t="shared" si="24"/>
        <v>126</v>
      </c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>
        <f t="shared" si="25"/>
        <v>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90">
        <f t="shared" si="26"/>
        <v>26</v>
      </c>
      <c r="B269" s="86"/>
      <c r="C269" s="86"/>
      <c r="D269" s="86"/>
      <c r="E269" s="109">
        <f t="shared" si="24"/>
        <v>126</v>
      </c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>
        <f t="shared" si="25"/>
        <v>0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90">
        <f t="shared" si="26"/>
        <v>27</v>
      </c>
      <c r="B270" s="86"/>
      <c r="C270" s="86"/>
      <c r="D270" s="86"/>
      <c r="E270" s="109">
        <f t="shared" si="24"/>
        <v>126</v>
      </c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>
        <f t="shared" si="25"/>
        <v>0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90">
        <f t="shared" si="26"/>
        <v>28</v>
      </c>
      <c r="B271" s="86"/>
      <c r="C271" s="86"/>
      <c r="D271" s="86"/>
      <c r="E271" s="109">
        <f t="shared" si="24"/>
        <v>126</v>
      </c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>
        <f t="shared" si="25"/>
        <v>0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90"/>
      <c r="B272" s="168" t="s">
        <v>35</v>
      </c>
      <c r="C272" s="26"/>
      <c r="D272" s="26"/>
      <c r="E272" s="26"/>
      <c r="F272" s="26"/>
      <c r="G272" s="7"/>
      <c r="H272" s="112">
        <f t="shared" ref="H272:S272" si="27">SUM(H244:H271)</f>
        <v>0</v>
      </c>
      <c r="I272" s="112">
        <f t="shared" si="27"/>
        <v>0</v>
      </c>
      <c r="J272" s="112">
        <f t="shared" si="27"/>
        <v>0</v>
      </c>
      <c r="K272" s="112">
        <f t="shared" si="27"/>
        <v>0</v>
      </c>
      <c r="L272" s="112">
        <f t="shared" si="27"/>
        <v>0</v>
      </c>
      <c r="M272" s="112">
        <f t="shared" si="27"/>
        <v>0</v>
      </c>
      <c r="N272" s="112">
        <f t="shared" si="27"/>
        <v>0</v>
      </c>
      <c r="O272" s="112">
        <f t="shared" si="27"/>
        <v>0</v>
      </c>
      <c r="P272" s="112">
        <f t="shared" si="27"/>
        <v>0</v>
      </c>
      <c r="Q272" s="112">
        <f t="shared" si="27"/>
        <v>0</v>
      </c>
      <c r="R272" s="112">
        <f t="shared" si="27"/>
        <v>0</v>
      </c>
      <c r="S272" s="112">
        <f t="shared" si="27"/>
        <v>0</v>
      </c>
      <c r="T272" s="112">
        <f>SUM(T225:T271)</f>
        <v>0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97" t="s">
        <v>854</v>
      </c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50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99" t="s">
        <v>2</v>
      </c>
      <c r="B277" s="99" t="s">
        <v>132</v>
      </c>
      <c r="C277" s="99" t="s">
        <v>130</v>
      </c>
      <c r="D277" s="99" t="s">
        <v>98</v>
      </c>
      <c r="E277" s="101" t="s">
        <v>131</v>
      </c>
      <c r="F277" s="54" t="s">
        <v>132</v>
      </c>
      <c r="G277" s="7"/>
      <c r="H277" s="54" t="s">
        <v>855</v>
      </c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7"/>
      <c r="T277" s="173" t="s">
        <v>35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12"/>
      <c r="B278" s="12"/>
      <c r="C278" s="12"/>
      <c r="D278" s="12"/>
      <c r="E278" s="12"/>
      <c r="F278" s="67" t="s">
        <v>67</v>
      </c>
      <c r="G278" s="67" t="s">
        <v>134</v>
      </c>
      <c r="H278" s="67" t="s">
        <v>103</v>
      </c>
      <c r="I278" s="67" t="s">
        <v>104</v>
      </c>
      <c r="J278" s="67" t="s">
        <v>105</v>
      </c>
      <c r="K278" s="67" t="s">
        <v>106</v>
      </c>
      <c r="L278" s="67" t="s">
        <v>84</v>
      </c>
      <c r="M278" s="67" t="s">
        <v>107</v>
      </c>
      <c r="N278" s="67" t="s">
        <v>108</v>
      </c>
      <c r="O278" s="67" t="s">
        <v>109</v>
      </c>
      <c r="P278" s="67" t="s">
        <v>110</v>
      </c>
      <c r="Q278" s="67" t="s">
        <v>111</v>
      </c>
      <c r="R278" s="67" t="s">
        <v>112</v>
      </c>
      <c r="S278" s="123" t="s">
        <v>113</v>
      </c>
      <c r="T278" s="1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70">
        <v>1.0</v>
      </c>
      <c r="B279" s="70">
        <v>2.0</v>
      </c>
      <c r="C279" s="70">
        <v>3.0</v>
      </c>
      <c r="D279" s="70">
        <v>4.0</v>
      </c>
      <c r="E279" s="70">
        <v>5.0</v>
      </c>
      <c r="F279" s="70">
        <v>6.0</v>
      </c>
      <c r="G279" s="70">
        <v>7.0</v>
      </c>
      <c r="H279" s="70">
        <v>8.0</v>
      </c>
      <c r="I279" s="70">
        <v>9.0</v>
      </c>
      <c r="J279" s="70">
        <v>10.0</v>
      </c>
      <c r="K279" s="70">
        <v>11.0</v>
      </c>
      <c r="L279" s="70">
        <v>12.0</v>
      </c>
      <c r="M279" s="70">
        <v>13.0</v>
      </c>
      <c r="N279" s="70">
        <v>14.0</v>
      </c>
      <c r="O279" s="70">
        <v>15.0</v>
      </c>
      <c r="P279" s="70">
        <v>16.0</v>
      </c>
      <c r="Q279" s="70">
        <v>17.0</v>
      </c>
      <c r="R279" s="70">
        <v>18.0</v>
      </c>
      <c r="S279" s="70">
        <v>19.0</v>
      </c>
      <c r="T279" s="70">
        <v>20.0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90">
        <v>1.0</v>
      </c>
      <c r="B280" s="86"/>
      <c r="C280" s="86"/>
      <c r="D280" s="86"/>
      <c r="E280" s="109">
        <f t="shared" ref="E280:E286" si="28">DATEDIF(D280,TODAY(),"y")</f>
        <v>126</v>
      </c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>
        <f t="shared" ref="T280:T286" si="29">SUM(H280:S280)</f>
        <v>0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90">
        <v>2.0</v>
      </c>
      <c r="B281" s="86"/>
      <c r="C281" s="86"/>
      <c r="D281" s="86"/>
      <c r="E281" s="109">
        <f t="shared" si="28"/>
        <v>126</v>
      </c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>
        <f t="shared" si="29"/>
        <v>0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90">
        <v>3.0</v>
      </c>
      <c r="B282" s="86"/>
      <c r="C282" s="86"/>
      <c r="D282" s="86"/>
      <c r="E282" s="109">
        <f t="shared" si="28"/>
        <v>126</v>
      </c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>
        <f t="shared" si="29"/>
        <v>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90">
        <v>4.0</v>
      </c>
      <c r="B283" s="86"/>
      <c r="C283" s="86"/>
      <c r="D283" s="86"/>
      <c r="E283" s="109">
        <f t="shared" si="28"/>
        <v>126</v>
      </c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>
        <f t="shared" si="29"/>
        <v>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90">
        <v>5.0</v>
      </c>
      <c r="B284" s="86"/>
      <c r="C284" s="86"/>
      <c r="D284" s="86"/>
      <c r="E284" s="109">
        <f t="shared" si="28"/>
        <v>126</v>
      </c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>
        <f t="shared" si="29"/>
        <v>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90">
        <v>6.0</v>
      </c>
      <c r="B285" s="86"/>
      <c r="C285" s="86"/>
      <c r="D285" s="86"/>
      <c r="E285" s="109">
        <f t="shared" si="28"/>
        <v>126</v>
      </c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>
        <f t="shared" si="29"/>
        <v>0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90">
        <v>7.0</v>
      </c>
      <c r="B286" s="86"/>
      <c r="C286" s="86"/>
      <c r="D286" s="86"/>
      <c r="E286" s="109">
        <f t="shared" si="28"/>
        <v>126</v>
      </c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>
        <f t="shared" si="29"/>
        <v>0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90"/>
      <c r="B287" s="168" t="s">
        <v>35</v>
      </c>
      <c r="C287" s="26"/>
      <c r="D287" s="26"/>
      <c r="E287" s="26"/>
      <c r="F287" s="26"/>
      <c r="G287" s="7"/>
      <c r="H287" s="112">
        <f t="shared" ref="H287:T287" si="30">SUM(H280:H286)</f>
        <v>0</v>
      </c>
      <c r="I287" s="112">
        <f t="shared" si="30"/>
        <v>0</v>
      </c>
      <c r="J287" s="112">
        <f t="shared" si="30"/>
        <v>0</v>
      </c>
      <c r="K287" s="112">
        <f t="shared" si="30"/>
        <v>0</v>
      </c>
      <c r="L287" s="112">
        <f t="shared" si="30"/>
        <v>0</v>
      </c>
      <c r="M287" s="112">
        <f t="shared" si="30"/>
        <v>0</v>
      </c>
      <c r="N287" s="112">
        <f t="shared" si="30"/>
        <v>0</v>
      </c>
      <c r="O287" s="112">
        <f t="shared" si="30"/>
        <v>0</v>
      </c>
      <c r="P287" s="112">
        <f t="shared" si="30"/>
        <v>0</v>
      </c>
      <c r="Q287" s="112">
        <f t="shared" si="30"/>
        <v>0</v>
      </c>
      <c r="R287" s="112">
        <f t="shared" si="30"/>
        <v>0</v>
      </c>
      <c r="S287" s="112">
        <f t="shared" si="30"/>
        <v>0</v>
      </c>
      <c r="T287" s="86">
        <f t="shared" si="30"/>
        <v>0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</sheetData>
  <mergeCells count="104">
    <mergeCell ref="C5:K5"/>
    <mergeCell ref="L5:O6"/>
    <mergeCell ref="C6:G6"/>
    <mergeCell ref="H6:K6"/>
    <mergeCell ref="L7:M7"/>
    <mergeCell ref="N7:O7"/>
    <mergeCell ref="P7:Q7"/>
    <mergeCell ref="R7:S7"/>
    <mergeCell ref="T7:U7"/>
    <mergeCell ref="V7:W7"/>
    <mergeCell ref="A1:AL1"/>
    <mergeCell ref="A4:A8"/>
    <mergeCell ref="C4:AA4"/>
    <mergeCell ref="AB4:AG4"/>
    <mergeCell ref="AH4:AK4"/>
    <mergeCell ref="AL4:AL8"/>
    <mergeCell ref="AJ5:AK7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E7:F7"/>
    <mergeCell ref="G7:G8"/>
    <mergeCell ref="H7:I7"/>
    <mergeCell ref="J7:K7"/>
    <mergeCell ref="F29:R29"/>
    <mergeCell ref="F47:G47"/>
    <mergeCell ref="H47:T47"/>
    <mergeCell ref="H61:T61"/>
    <mergeCell ref="H81:T81"/>
    <mergeCell ref="H102:T102"/>
    <mergeCell ref="F241:G241"/>
    <mergeCell ref="H241:S241"/>
    <mergeCell ref="T241:T242"/>
    <mergeCell ref="B236:G236"/>
    <mergeCell ref="A240:C240"/>
    <mergeCell ref="A241:A242"/>
    <mergeCell ref="B241:B242"/>
    <mergeCell ref="C241:C242"/>
    <mergeCell ref="D241:D242"/>
    <mergeCell ref="E241:E242"/>
    <mergeCell ref="F277:G277"/>
    <mergeCell ref="H277:S277"/>
    <mergeCell ref="T277:T278"/>
    <mergeCell ref="B272:G272"/>
    <mergeCell ref="A276:C276"/>
    <mergeCell ref="A277:A278"/>
    <mergeCell ref="B277:B278"/>
    <mergeCell ref="C277:C278"/>
    <mergeCell ref="D277:D278"/>
    <mergeCell ref="E277:E278"/>
    <mergeCell ref="B287:G287"/>
    <mergeCell ref="B4:B8"/>
    <mergeCell ref="C7:D7"/>
    <mergeCell ref="A24:C24"/>
    <mergeCell ref="A28:D28"/>
    <mergeCell ref="A29:A30"/>
    <mergeCell ref="B29:D29"/>
    <mergeCell ref="E29:E30"/>
    <mergeCell ref="A40:E40"/>
    <mergeCell ref="A46:C46"/>
    <mergeCell ref="A47:A48"/>
    <mergeCell ref="B47:B48"/>
    <mergeCell ref="C47:C48"/>
    <mergeCell ref="D47:D48"/>
    <mergeCell ref="E47:E48"/>
    <mergeCell ref="A60:C60"/>
    <mergeCell ref="A61:A62"/>
    <mergeCell ref="B61:B62"/>
    <mergeCell ref="C61:C62"/>
    <mergeCell ref="D61:D62"/>
    <mergeCell ref="E61:E62"/>
    <mergeCell ref="F61:G61"/>
    <mergeCell ref="A80:C80"/>
    <mergeCell ref="A81:A82"/>
    <mergeCell ref="B81:B82"/>
    <mergeCell ref="C81:C82"/>
    <mergeCell ref="D81:D82"/>
    <mergeCell ref="E81:E82"/>
    <mergeCell ref="F81:G81"/>
    <mergeCell ref="B99:G99"/>
    <mergeCell ref="A101:C101"/>
    <mergeCell ref="A102:A103"/>
    <mergeCell ref="B102:B103"/>
    <mergeCell ref="D102:D103"/>
    <mergeCell ref="E102:E103"/>
    <mergeCell ref="F102:G102"/>
    <mergeCell ref="F186:G186"/>
    <mergeCell ref="H186:S186"/>
    <mergeCell ref="T186:T187"/>
    <mergeCell ref="C102:C103"/>
    <mergeCell ref="A185:C185"/>
    <mergeCell ref="A186:A187"/>
    <mergeCell ref="B186:B187"/>
    <mergeCell ref="C186:C187"/>
    <mergeCell ref="D186:D187"/>
    <mergeCell ref="E186:E187"/>
  </mergeCells>
  <conditionalFormatting sqref="E104">
    <cfRule type="notContainsBlanks" dxfId="0" priority="1">
      <formula>LEN(TRIM(E104))&gt;0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1" t="s">
        <v>2</v>
      </c>
      <c r="B4" s="381" t="s">
        <v>58</v>
      </c>
      <c r="C4" s="382" t="s">
        <v>3059</v>
      </c>
      <c r="D4" s="26"/>
      <c r="E4" s="7"/>
      <c r="F4" s="383" t="s">
        <v>3060</v>
      </c>
      <c r="G4" s="382" t="s">
        <v>3061</v>
      </c>
      <c r="H4" s="26"/>
      <c r="I4" s="26"/>
      <c r="J4" s="26"/>
      <c r="K4" s="26"/>
      <c r="L4" s="26"/>
      <c r="M4" s="26"/>
      <c r="N4" s="7"/>
      <c r="O4" s="382" t="s">
        <v>3062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384" t="s">
        <v>3063</v>
      </c>
      <c r="AB4" s="385" t="s">
        <v>3064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386" t="s">
        <v>3065</v>
      </c>
      <c r="BA4" s="26"/>
      <c r="BB4" s="26"/>
      <c r="BC4" s="7"/>
      <c r="BD4" s="381" t="s">
        <v>3066</v>
      </c>
    </row>
    <row r="5">
      <c r="A5" s="56"/>
      <c r="B5" s="56"/>
      <c r="C5" s="387" t="s">
        <v>35</v>
      </c>
      <c r="D5" s="387" t="s">
        <v>3067</v>
      </c>
      <c r="E5" s="387" t="s">
        <v>3068</v>
      </c>
      <c r="F5" s="56"/>
      <c r="G5" s="387" t="s">
        <v>3069</v>
      </c>
      <c r="H5" s="387" t="s">
        <v>3070</v>
      </c>
      <c r="I5" s="387" t="s">
        <v>3071</v>
      </c>
      <c r="J5" s="387" t="s">
        <v>3072</v>
      </c>
      <c r="K5" s="387" t="s">
        <v>3073</v>
      </c>
      <c r="L5" s="387" t="s">
        <v>3074</v>
      </c>
      <c r="M5" s="387" t="s">
        <v>3075</v>
      </c>
      <c r="N5" s="387" t="s">
        <v>3076</v>
      </c>
      <c r="O5" s="388" t="s">
        <v>3077</v>
      </c>
      <c r="P5" s="9"/>
      <c r="Q5" s="388" t="s">
        <v>3078</v>
      </c>
      <c r="R5" s="9"/>
      <c r="S5" s="388" t="s">
        <v>3079</v>
      </c>
      <c r="T5" s="9"/>
      <c r="U5" s="388" t="s">
        <v>3080</v>
      </c>
      <c r="V5" s="9"/>
      <c r="W5" s="388" t="s">
        <v>3081</v>
      </c>
      <c r="X5" s="9"/>
      <c r="Y5" s="388" t="s">
        <v>3082</v>
      </c>
      <c r="Z5" s="9"/>
      <c r="AA5" s="56"/>
      <c r="AB5" s="388" t="s">
        <v>3083</v>
      </c>
      <c r="AC5" s="9"/>
      <c r="AD5" s="388" t="s">
        <v>3084</v>
      </c>
      <c r="AE5" s="59"/>
      <c r="AF5" s="59"/>
      <c r="AG5" s="59"/>
      <c r="AH5" s="59"/>
      <c r="AI5" s="9"/>
      <c r="AJ5" s="388" t="s">
        <v>3085</v>
      </c>
      <c r="AK5" s="59"/>
      <c r="AL5" s="59"/>
      <c r="AM5" s="59"/>
      <c r="AN5" s="59"/>
      <c r="AO5" s="59"/>
      <c r="AP5" s="59"/>
      <c r="AQ5" s="9"/>
      <c r="AR5" s="388" t="s">
        <v>3086</v>
      </c>
      <c r="AS5" s="9"/>
      <c r="AT5" s="388" t="s">
        <v>3087</v>
      </c>
      <c r="AU5" s="59"/>
      <c r="AV5" s="59"/>
      <c r="AW5" s="59"/>
      <c r="AX5" s="59"/>
      <c r="AY5" s="9"/>
      <c r="AZ5" s="388" t="s">
        <v>35</v>
      </c>
      <c r="BA5" s="9"/>
      <c r="BB5" s="388" t="s">
        <v>3088</v>
      </c>
      <c r="BC5" s="9"/>
      <c r="BD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65"/>
      <c r="AA6" s="56"/>
      <c r="AB6" s="64"/>
      <c r="AC6" s="65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64"/>
      <c r="AS6" s="65"/>
      <c r="AT6" s="61"/>
      <c r="AU6" s="62"/>
      <c r="AV6" s="62"/>
      <c r="AW6" s="62"/>
      <c r="AX6" s="62"/>
      <c r="AY6" s="63"/>
      <c r="AZ6" s="64"/>
      <c r="BA6" s="65"/>
      <c r="BB6" s="64"/>
      <c r="BC6" s="65"/>
      <c r="BD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56"/>
      <c r="AB7" s="64"/>
      <c r="AC7" s="65"/>
      <c r="AD7" s="388" t="s">
        <v>3089</v>
      </c>
      <c r="AE7" s="9"/>
      <c r="AF7" s="388" t="s">
        <v>3090</v>
      </c>
      <c r="AG7" s="9"/>
      <c r="AH7" s="388" t="s">
        <v>3091</v>
      </c>
      <c r="AI7" s="9"/>
      <c r="AJ7" s="388" t="s">
        <v>3089</v>
      </c>
      <c r="AK7" s="9"/>
      <c r="AL7" s="388" t="s">
        <v>3090</v>
      </c>
      <c r="AM7" s="9"/>
      <c r="AN7" s="388" t="s">
        <v>3091</v>
      </c>
      <c r="AO7" s="9"/>
      <c r="AP7" s="388" t="s">
        <v>3092</v>
      </c>
      <c r="AQ7" s="9"/>
      <c r="AR7" s="64"/>
      <c r="AS7" s="65"/>
      <c r="AT7" s="388" t="s">
        <v>3089</v>
      </c>
      <c r="AU7" s="9"/>
      <c r="AV7" s="388" t="s">
        <v>3090</v>
      </c>
      <c r="AW7" s="9"/>
      <c r="AX7" s="388" t="s">
        <v>3091</v>
      </c>
      <c r="AY7" s="9"/>
      <c r="AZ7" s="64"/>
      <c r="BA7" s="65"/>
      <c r="BB7" s="64"/>
      <c r="BC7" s="65"/>
      <c r="BD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4"/>
      <c r="P8" s="65"/>
      <c r="Q8" s="61"/>
      <c r="R8" s="63"/>
      <c r="S8" s="61"/>
      <c r="T8" s="63"/>
      <c r="U8" s="61"/>
      <c r="V8" s="63"/>
      <c r="W8" s="61"/>
      <c r="X8" s="63"/>
      <c r="Y8" s="61"/>
      <c r="Z8" s="63"/>
      <c r="AA8" s="12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89" t="s">
        <v>18</v>
      </c>
      <c r="P9" s="389" t="s">
        <v>19</v>
      </c>
      <c r="Q9" s="390" t="s">
        <v>18</v>
      </c>
      <c r="R9" s="390" t="s">
        <v>19</v>
      </c>
      <c r="S9" s="390" t="s">
        <v>18</v>
      </c>
      <c r="T9" s="390" t="s">
        <v>19</v>
      </c>
      <c r="U9" s="390" t="s">
        <v>18</v>
      </c>
      <c r="V9" s="390" t="s">
        <v>19</v>
      </c>
      <c r="W9" s="390" t="s">
        <v>18</v>
      </c>
      <c r="X9" s="390" t="s">
        <v>19</v>
      </c>
      <c r="Y9" s="390" t="s">
        <v>18</v>
      </c>
      <c r="Z9" s="390" t="s">
        <v>19</v>
      </c>
      <c r="AA9" s="43"/>
      <c r="AB9" s="390" t="s">
        <v>18</v>
      </c>
      <c r="AC9" s="390" t="s">
        <v>19</v>
      </c>
      <c r="AD9" s="390" t="s">
        <v>18</v>
      </c>
      <c r="AE9" s="390" t="s">
        <v>19</v>
      </c>
      <c r="AF9" s="390" t="s">
        <v>18</v>
      </c>
      <c r="AG9" s="390" t="s">
        <v>19</v>
      </c>
      <c r="AH9" s="390" t="s">
        <v>18</v>
      </c>
      <c r="AI9" s="390" t="s">
        <v>19</v>
      </c>
      <c r="AJ9" s="390" t="s">
        <v>18</v>
      </c>
      <c r="AK9" s="390" t="s">
        <v>19</v>
      </c>
      <c r="AL9" s="390" t="s">
        <v>18</v>
      </c>
      <c r="AM9" s="390" t="s">
        <v>19</v>
      </c>
      <c r="AN9" s="390" t="s">
        <v>18</v>
      </c>
      <c r="AO9" s="390" t="s">
        <v>19</v>
      </c>
      <c r="AP9" s="390" t="s">
        <v>18</v>
      </c>
      <c r="AQ9" s="390" t="s">
        <v>19</v>
      </c>
      <c r="AR9" s="390" t="s">
        <v>18</v>
      </c>
      <c r="AS9" s="390" t="s">
        <v>19</v>
      </c>
      <c r="AT9" s="390" t="s">
        <v>18</v>
      </c>
      <c r="AU9" s="390" t="s">
        <v>19</v>
      </c>
      <c r="AV9" s="390" t="s">
        <v>18</v>
      </c>
      <c r="AW9" s="390" t="s">
        <v>19</v>
      </c>
      <c r="AX9" s="390" t="s">
        <v>18</v>
      </c>
      <c r="AY9" s="390" t="s">
        <v>19</v>
      </c>
      <c r="AZ9" s="390" t="s">
        <v>18</v>
      </c>
      <c r="BA9" s="390" t="s">
        <v>19</v>
      </c>
      <c r="BB9" s="390" t="s">
        <v>18</v>
      </c>
      <c r="BC9" s="390" t="s">
        <v>19</v>
      </c>
      <c r="BD9" s="43"/>
    </row>
    <row r="10">
      <c r="A10" s="391">
        <v>1.0</v>
      </c>
      <c r="B10" s="392">
        <v>2.0</v>
      </c>
      <c r="C10" s="392">
        <v>3.0</v>
      </c>
      <c r="D10" s="392">
        <v>4.0</v>
      </c>
      <c r="E10" s="392">
        <v>5.0</v>
      </c>
      <c r="F10" s="392">
        <v>6.0</v>
      </c>
      <c r="G10" s="392">
        <v>7.0</v>
      </c>
      <c r="H10" s="392">
        <v>8.0</v>
      </c>
      <c r="I10" s="392">
        <v>9.0</v>
      </c>
      <c r="J10" s="392">
        <v>10.0</v>
      </c>
      <c r="K10" s="392">
        <v>11.0</v>
      </c>
      <c r="L10" s="392">
        <v>12.0</v>
      </c>
      <c r="M10" s="392">
        <v>13.0</v>
      </c>
      <c r="N10" s="392">
        <v>14.0</v>
      </c>
      <c r="O10" s="392">
        <v>15.0</v>
      </c>
      <c r="P10" s="392">
        <v>16.0</v>
      </c>
      <c r="Q10" s="392">
        <v>17.0</v>
      </c>
      <c r="R10" s="392">
        <v>18.0</v>
      </c>
      <c r="S10" s="392">
        <v>19.0</v>
      </c>
      <c r="T10" s="392">
        <v>20.0</v>
      </c>
      <c r="U10" s="392">
        <v>21.0</v>
      </c>
      <c r="V10" s="392">
        <v>22.0</v>
      </c>
      <c r="W10" s="392">
        <v>23.0</v>
      </c>
      <c r="X10" s="392">
        <v>24.0</v>
      </c>
      <c r="Y10" s="392">
        <v>25.0</v>
      </c>
      <c r="Z10" s="392">
        <v>26.0</v>
      </c>
      <c r="AA10" s="392">
        <v>27.0</v>
      </c>
      <c r="AB10" s="392">
        <v>28.0</v>
      </c>
      <c r="AC10" s="392">
        <v>29.0</v>
      </c>
      <c r="AD10" s="392">
        <v>30.0</v>
      </c>
      <c r="AE10" s="392">
        <v>31.0</v>
      </c>
      <c r="AF10" s="392">
        <v>32.0</v>
      </c>
      <c r="AG10" s="392">
        <v>33.0</v>
      </c>
      <c r="AH10" s="392">
        <v>34.0</v>
      </c>
      <c r="AI10" s="392">
        <v>35.0</v>
      </c>
      <c r="AJ10" s="392">
        <v>36.0</v>
      </c>
      <c r="AK10" s="392">
        <v>37.0</v>
      </c>
      <c r="AL10" s="392">
        <v>38.0</v>
      </c>
      <c r="AM10" s="392">
        <v>39.0</v>
      </c>
      <c r="AN10" s="392">
        <v>40.0</v>
      </c>
      <c r="AO10" s="392">
        <v>41.0</v>
      </c>
      <c r="AP10" s="392">
        <v>42.0</v>
      </c>
      <c r="AQ10" s="392">
        <v>43.0</v>
      </c>
      <c r="AR10" s="392">
        <v>44.0</v>
      </c>
      <c r="AS10" s="392">
        <v>45.0</v>
      </c>
      <c r="AT10" s="392">
        <v>46.0</v>
      </c>
      <c r="AU10" s="392">
        <v>47.0</v>
      </c>
      <c r="AV10" s="392">
        <v>48.0</v>
      </c>
      <c r="AW10" s="392">
        <v>49.0</v>
      </c>
      <c r="AX10" s="392">
        <v>50.0</v>
      </c>
      <c r="AY10" s="392">
        <v>51.0</v>
      </c>
      <c r="AZ10" s="392">
        <v>52.0</v>
      </c>
      <c r="BA10" s="392">
        <v>53.0</v>
      </c>
      <c r="BB10" s="392">
        <v>54.0</v>
      </c>
      <c r="BC10" s="392">
        <v>55.0</v>
      </c>
      <c r="BD10" s="392">
        <v>56.0</v>
      </c>
    </row>
    <row r="11">
      <c r="A11" s="393">
        <v>1.0</v>
      </c>
      <c r="B11" s="394" t="s">
        <v>80</v>
      </c>
      <c r="C11" s="74">
        <v>4.0</v>
      </c>
      <c r="D11" s="77">
        <v>2.0</v>
      </c>
      <c r="E11" s="77"/>
      <c r="F11" s="77">
        <v>5.0</v>
      </c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43"/>
    </row>
    <row r="12">
      <c r="A12" s="393">
        <v>2.0</v>
      </c>
      <c r="B12" s="394" t="s">
        <v>81</v>
      </c>
      <c r="C12" s="74">
        <v>4.0</v>
      </c>
      <c r="D12" s="77">
        <v>2.0</v>
      </c>
      <c r="E12" s="77"/>
      <c r="F12" s="77">
        <v>5.0</v>
      </c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43"/>
    </row>
    <row r="13">
      <c r="A13" s="393">
        <v>3.0</v>
      </c>
      <c r="B13" s="394" t="s">
        <v>82</v>
      </c>
      <c r="C13" s="74">
        <v>3.0</v>
      </c>
      <c r="D13" s="77">
        <v>2.0</v>
      </c>
      <c r="E13" s="77"/>
      <c r="F13" s="76">
        <v>5.0</v>
      </c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43"/>
    </row>
    <row r="14">
      <c r="A14" s="393">
        <v>4.0</v>
      </c>
      <c r="B14" s="394" t="s">
        <v>83</v>
      </c>
      <c r="C14" s="74">
        <v>2.0</v>
      </c>
      <c r="D14" s="77">
        <v>0.0</v>
      </c>
      <c r="E14" s="77"/>
      <c r="F14" s="76">
        <v>6.0</v>
      </c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43"/>
    </row>
    <row r="15">
      <c r="A15" s="393">
        <v>5.0</v>
      </c>
      <c r="B15" s="394" t="s">
        <v>84</v>
      </c>
      <c r="C15" s="74">
        <v>2.0</v>
      </c>
      <c r="D15" s="77">
        <v>1.0</v>
      </c>
      <c r="E15" s="77"/>
      <c r="F15" s="76">
        <v>6.0</v>
      </c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43"/>
    </row>
    <row r="16">
      <c r="A16" s="393">
        <v>6.0</v>
      </c>
      <c r="B16" s="394" t="s">
        <v>85</v>
      </c>
      <c r="C16" s="74">
        <v>2.0</v>
      </c>
      <c r="D16" s="77">
        <v>1.0</v>
      </c>
      <c r="E16" s="77"/>
      <c r="F16" s="76">
        <v>8.0</v>
      </c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43"/>
    </row>
    <row r="17">
      <c r="A17" s="393">
        <v>7.0</v>
      </c>
      <c r="B17" s="394" t="s">
        <v>86</v>
      </c>
      <c r="C17" s="74">
        <v>0.0</v>
      </c>
      <c r="D17" s="77">
        <v>0.0</v>
      </c>
      <c r="E17" s="77"/>
      <c r="F17" s="76">
        <v>8.0</v>
      </c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43"/>
    </row>
    <row r="18">
      <c r="A18" s="393">
        <v>8.0</v>
      </c>
      <c r="B18" s="394" t="s">
        <v>87</v>
      </c>
      <c r="C18" s="74">
        <v>1.0</v>
      </c>
      <c r="D18" s="77">
        <f>'KES SIP 6 BUMIMAS'!Z17</f>
        <v>0</v>
      </c>
      <c r="E18" s="21"/>
      <c r="F18" s="76">
        <v>8.0</v>
      </c>
      <c r="G18" s="76"/>
      <c r="H18" s="76"/>
      <c r="I18" s="7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43"/>
    </row>
    <row r="19">
      <c r="A19" s="393">
        <v>9.0</v>
      </c>
      <c r="B19" s="394" t="s">
        <v>88</v>
      </c>
      <c r="C19" s="74">
        <v>1.0</v>
      </c>
      <c r="D19" s="77">
        <f>'KES SIP 6 BUMIMAS'!Z18</f>
        <v>0</v>
      </c>
      <c r="E19" s="77"/>
      <c r="F19" s="76">
        <v>8.0</v>
      </c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21"/>
      <c r="AK19" s="21"/>
      <c r="AL19" s="21"/>
      <c r="AM19" s="21"/>
      <c r="AN19" s="77"/>
      <c r="AO19" s="21"/>
      <c r="AP19" s="21"/>
      <c r="AQ19" s="21"/>
      <c r="AR19" s="21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3"/>
    </row>
    <row r="20">
      <c r="A20" s="393">
        <v>10.0</v>
      </c>
      <c r="B20" s="394" t="s">
        <v>89</v>
      </c>
      <c r="C20" s="74">
        <v>1.0</v>
      </c>
      <c r="D20" s="77">
        <f>'KES SIP 6 BUMIMAS'!Z19</f>
        <v>0</v>
      </c>
      <c r="E20" s="395"/>
      <c r="F20" s="336">
        <v>8.0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>
      <c r="A21" s="393">
        <v>11.0</v>
      </c>
      <c r="B21" s="394" t="s">
        <v>90</v>
      </c>
      <c r="C21" s="74">
        <v>1.0</v>
      </c>
      <c r="D21" s="77">
        <f>'KES SIP 6 BUMIMAS'!Z20</f>
        <v>0</v>
      </c>
      <c r="E21" s="395"/>
      <c r="F21" s="336">
        <v>8.0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>
      <c r="A22" s="393">
        <v>12.0</v>
      </c>
      <c r="B22" s="394" t="s">
        <v>91</v>
      </c>
      <c r="C22" s="74">
        <v>1.0</v>
      </c>
      <c r="D22" s="77">
        <f>'KES SIP 6 BUMIMAS'!Z21</f>
        <v>0</v>
      </c>
      <c r="E22" s="395"/>
      <c r="F22" s="336">
        <v>8.0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>
      <c r="A23" s="2" t="s">
        <v>35</v>
      </c>
      <c r="C23" s="91">
        <f t="shared" ref="C23:BD23" si="1">SUM(C11:C22)</f>
        <v>22</v>
      </c>
      <c r="D23" s="91">
        <f t="shared" si="1"/>
        <v>8</v>
      </c>
      <c r="E23" s="91">
        <f t="shared" si="1"/>
        <v>0</v>
      </c>
      <c r="F23" s="91">
        <f t="shared" si="1"/>
        <v>83</v>
      </c>
      <c r="G23" s="91">
        <f t="shared" si="1"/>
        <v>0</v>
      </c>
      <c r="H23" s="91">
        <f t="shared" si="1"/>
        <v>0</v>
      </c>
      <c r="I23" s="91">
        <f t="shared" si="1"/>
        <v>0</v>
      </c>
      <c r="J23" s="91">
        <f t="shared" si="1"/>
        <v>0</v>
      </c>
      <c r="K23" s="91">
        <f t="shared" si="1"/>
        <v>0</v>
      </c>
      <c r="L23" s="91">
        <f t="shared" si="1"/>
        <v>0</v>
      </c>
      <c r="M23" s="91">
        <f t="shared" si="1"/>
        <v>0</v>
      </c>
      <c r="N23" s="91">
        <f t="shared" si="1"/>
        <v>0</v>
      </c>
      <c r="O23" s="91">
        <f t="shared" si="1"/>
        <v>0</v>
      </c>
      <c r="P23" s="91">
        <f t="shared" si="1"/>
        <v>0</v>
      </c>
      <c r="Q23" s="91">
        <f t="shared" si="1"/>
        <v>0</v>
      </c>
      <c r="R23" s="91">
        <f t="shared" si="1"/>
        <v>0</v>
      </c>
      <c r="S23" s="91">
        <f t="shared" si="1"/>
        <v>0</v>
      </c>
      <c r="T23" s="91">
        <f t="shared" si="1"/>
        <v>0</v>
      </c>
      <c r="U23" s="91">
        <f t="shared" si="1"/>
        <v>0</v>
      </c>
      <c r="V23" s="91">
        <f t="shared" si="1"/>
        <v>0</v>
      </c>
      <c r="W23" s="91">
        <f t="shared" si="1"/>
        <v>0</v>
      </c>
      <c r="X23" s="91">
        <f t="shared" si="1"/>
        <v>0</v>
      </c>
      <c r="Y23" s="91">
        <f t="shared" si="1"/>
        <v>0</v>
      </c>
      <c r="Z23" s="91">
        <f t="shared" si="1"/>
        <v>0</v>
      </c>
      <c r="AA23" s="91">
        <f t="shared" si="1"/>
        <v>0</v>
      </c>
      <c r="AB23" s="91">
        <f t="shared" si="1"/>
        <v>0</v>
      </c>
      <c r="AC23" s="91">
        <f t="shared" si="1"/>
        <v>0</v>
      </c>
      <c r="AD23" s="91">
        <f t="shared" si="1"/>
        <v>0</v>
      </c>
      <c r="AE23" s="91">
        <f t="shared" si="1"/>
        <v>0</v>
      </c>
      <c r="AF23" s="91">
        <f t="shared" si="1"/>
        <v>0</v>
      </c>
      <c r="AG23" s="91">
        <f t="shared" si="1"/>
        <v>0</v>
      </c>
      <c r="AH23" s="91">
        <f t="shared" si="1"/>
        <v>0</v>
      </c>
      <c r="AI23" s="91">
        <f t="shared" si="1"/>
        <v>0</v>
      </c>
      <c r="AJ23" s="91">
        <f t="shared" si="1"/>
        <v>0</v>
      </c>
      <c r="AK23" s="91">
        <f t="shared" si="1"/>
        <v>0</v>
      </c>
      <c r="AL23" s="91">
        <f t="shared" si="1"/>
        <v>0</v>
      </c>
      <c r="AM23" s="91">
        <f t="shared" si="1"/>
        <v>0</v>
      </c>
      <c r="AN23" s="91">
        <f t="shared" si="1"/>
        <v>0</v>
      </c>
      <c r="AO23" s="91">
        <f t="shared" si="1"/>
        <v>0</v>
      </c>
      <c r="AP23" s="91">
        <f t="shared" si="1"/>
        <v>0</v>
      </c>
      <c r="AQ23" s="91">
        <f t="shared" si="1"/>
        <v>0</v>
      </c>
      <c r="AR23" s="91">
        <f t="shared" si="1"/>
        <v>0</v>
      </c>
      <c r="AS23" s="91">
        <f t="shared" si="1"/>
        <v>0</v>
      </c>
      <c r="AT23" s="91">
        <f t="shared" si="1"/>
        <v>0</v>
      </c>
      <c r="AU23" s="91">
        <f t="shared" si="1"/>
        <v>0</v>
      </c>
      <c r="AV23" s="91">
        <f t="shared" si="1"/>
        <v>0</v>
      </c>
      <c r="AW23" s="91">
        <f t="shared" si="1"/>
        <v>0</v>
      </c>
      <c r="AX23" s="91">
        <f t="shared" si="1"/>
        <v>0</v>
      </c>
      <c r="AY23" s="91">
        <f t="shared" si="1"/>
        <v>0</v>
      </c>
      <c r="AZ23" s="91">
        <f t="shared" si="1"/>
        <v>0</v>
      </c>
      <c r="BA23" s="91">
        <f t="shared" si="1"/>
        <v>0</v>
      </c>
      <c r="BB23" s="91">
        <f t="shared" si="1"/>
        <v>0</v>
      </c>
      <c r="BC23" s="91">
        <f t="shared" si="1"/>
        <v>0</v>
      </c>
      <c r="BD23" s="91">
        <f t="shared" si="1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51" t="s">
        <v>3093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4" t="s">
        <v>3094</v>
      </c>
      <c r="B29" s="172"/>
      <c r="C29" s="172"/>
      <c r="D29" s="172"/>
      <c r="E29" s="172"/>
      <c r="F29" s="172"/>
      <c r="G29" s="172"/>
      <c r="H29" s="1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6" t="s">
        <v>3095</v>
      </c>
      <c r="B30" s="397" t="s">
        <v>3096</v>
      </c>
      <c r="C30" s="397" t="s">
        <v>3097</v>
      </c>
      <c r="D30" s="398" t="s">
        <v>3098</v>
      </c>
      <c r="E30" s="26"/>
      <c r="F30" s="26"/>
      <c r="G30" s="7"/>
      <c r="H30" s="398" t="s">
        <v>3099</v>
      </c>
      <c r="I30" s="26"/>
      <c r="J30" s="26"/>
      <c r="K30" s="26"/>
      <c r="L30" s="26"/>
      <c r="M30" s="26"/>
      <c r="N30" s="7"/>
      <c r="O30" s="398" t="s">
        <v>3100</v>
      </c>
      <c r="P30" s="26"/>
      <c r="Q30" s="7"/>
      <c r="R30" s="398" t="s">
        <v>3101</v>
      </c>
      <c r="S30" s="26"/>
      <c r="T30" s="7"/>
      <c r="U30" s="399" t="s">
        <v>3102</v>
      </c>
      <c r="V30" s="9"/>
      <c r="W30" s="399" t="s">
        <v>3103</v>
      </c>
      <c r="X30" s="9"/>
      <c r="Y30" s="400" t="s">
        <v>3104</v>
      </c>
      <c r="Z30" s="9"/>
      <c r="AA30" s="401" t="s">
        <v>3105</v>
      </c>
      <c r="AB30" s="402" t="s">
        <v>3106</v>
      </c>
      <c r="AC30" s="9"/>
      <c r="AD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56"/>
      <c r="C31" s="56"/>
      <c r="D31" s="398" t="s">
        <v>3107</v>
      </c>
      <c r="E31" s="7"/>
      <c r="F31" s="398" t="s">
        <v>3108</v>
      </c>
      <c r="G31" s="7"/>
      <c r="H31" s="398" t="s">
        <v>3109</v>
      </c>
      <c r="I31" s="7"/>
      <c r="J31" s="398" t="s">
        <v>3110</v>
      </c>
      <c r="K31" s="7"/>
      <c r="L31" s="398" t="s">
        <v>3111</v>
      </c>
      <c r="M31" s="7"/>
      <c r="N31" s="396" t="s">
        <v>3112</v>
      </c>
      <c r="O31" s="401" t="s">
        <v>3113</v>
      </c>
      <c r="P31" s="398" t="s">
        <v>3114</v>
      </c>
      <c r="Q31" s="7"/>
      <c r="R31" s="401" t="s">
        <v>3113</v>
      </c>
      <c r="S31" s="398" t="s">
        <v>3115</v>
      </c>
      <c r="T31" s="7"/>
      <c r="U31" s="61"/>
      <c r="V31" s="63"/>
      <c r="W31" s="61"/>
      <c r="X31" s="63"/>
      <c r="Y31" s="403" t="s">
        <v>3116</v>
      </c>
      <c r="Z31" s="404"/>
      <c r="AA31" s="405" t="s">
        <v>3117</v>
      </c>
      <c r="AB31" s="62"/>
      <c r="AC31" s="6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12"/>
      <c r="C32" s="12"/>
      <c r="D32" s="79" t="s">
        <v>3096</v>
      </c>
      <c r="E32" s="79" t="s">
        <v>3097</v>
      </c>
      <c r="F32" s="79" t="s">
        <v>3096</v>
      </c>
      <c r="G32" s="79" t="s">
        <v>3097</v>
      </c>
      <c r="H32" s="79" t="s">
        <v>3118</v>
      </c>
      <c r="I32" s="79" t="s">
        <v>3119</v>
      </c>
      <c r="J32" s="79" t="s">
        <v>3118</v>
      </c>
      <c r="K32" s="79" t="s">
        <v>3120</v>
      </c>
      <c r="L32" s="79" t="s">
        <v>3118</v>
      </c>
      <c r="M32" s="79" t="s">
        <v>3119</v>
      </c>
      <c r="N32" s="12"/>
      <c r="O32" s="406" t="s">
        <v>3121</v>
      </c>
      <c r="P32" s="79" t="s">
        <v>3122</v>
      </c>
      <c r="Q32" s="79" t="s">
        <v>3123</v>
      </c>
      <c r="R32" s="406" t="s">
        <v>3124</v>
      </c>
      <c r="S32" s="79" t="s">
        <v>3122</v>
      </c>
      <c r="T32" s="79" t="s">
        <v>3123</v>
      </c>
      <c r="U32" s="79" t="s">
        <v>3125</v>
      </c>
      <c r="V32" s="79" t="s">
        <v>3123</v>
      </c>
      <c r="W32" s="79" t="s">
        <v>3125</v>
      </c>
      <c r="X32" s="79" t="s">
        <v>3123</v>
      </c>
      <c r="Y32" s="79" t="s">
        <v>3125</v>
      </c>
      <c r="Z32" s="398" t="s">
        <v>3123</v>
      </c>
      <c r="AA32" s="407"/>
      <c r="AB32" s="408" t="s">
        <v>3096</v>
      </c>
      <c r="AC32" s="79" t="s">
        <v>3126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9">
        <v>1.0</v>
      </c>
      <c r="B33" s="409">
        <v>2.0</v>
      </c>
      <c r="C33" s="410">
        <v>3.0</v>
      </c>
      <c r="D33" s="409">
        <v>4.0</v>
      </c>
      <c r="E33" s="409">
        <v>5.0</v>
      </c>
      <c r="F33" s="409">
        <v>6.0</v>
      </c>
      <c r="G33" s="409">
        <v>7.0</v>
      </c>
      <c r="H33" s="409">
        <v>8.0</v>
      </c>
      <c r="I33" s="411">
        <v>9.0</v>
      </c>
      <c r="J33" s="411">
        <v>10.0</v>
      </c>
      <c r="K33" s="411">
        <v>11.0</v>
      </c>
      <c r="L33" s="411">
        <v>12.0</v>
      </c>
      <c r="M33" s="411">
        <v>13.0</v>
      </c>
      <c r="N33" s="411">
        <v>14.0</v>
      </c>
      <c r="O33" s="412">
        <v>15.0</v>
      </c>
      <c r="P33" s="411">
        <v>16.0</v>
      </c>
      <c r="Q33" s="411">
        <v>17.0</v>
      </c>
      <c r="R33" s="412">
        <v>18.0</v>
      </c>
      <c r="S33" s="411">
        <v>19.0</v>
      </c>
      <c r="T33" s="411">
        <v>20.0</v>
      </c>
      <c r="U33" s="409">
        <v>21.0</v>
      </c>
      <c r="V33" s="409">
        <v>22.0</v>
      </c>
      <c r="W33" s="409">
        <v>23.0</v>
      </c>
      <c r="X33" s="409">
        <v>24.0</v>
      </c>
      <c r="Y33" s="409">
        <v>25.0</v>
      </c>
      <c r="Z33" s="413">
        <v>26.0</v>
      </c>
      <c r="AA33" s="414">
        <v>27.0</v>
      </c>
      <c r="AB33" s="415">
        <v>28.0</v>
      </c>
      <c r="AC33" s="409">
        <v>29.0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16">
        <v>45658.0</v>
      </c>
      <c r="B34" s="417">
        <v>4.0</v>
      </c>
      <c r="C34" s="418">
        <v>5.0</v>
      </c>
      <c r="D34" s="417">
        <v>2.0</v>
      </c>
      <c r="E34" s="375"/>
      <c r="F34" s="376">
        <v>2.0</v>
      </c>
      <c r="G34" s="375"/>
      <c r="H34" s="73"/>
      <c r="I34" s="419"/>
      <c r="J34" s="419"/>
      <c r="K34" s="419"/>
      <c r="L34" s="419"/>
      <c r="M34" s="419"/>
      <c r="N34" s="419"/>
      <c r="O34" s="86"/>
      <c r="P34" s="86"/>
      <c r="Q34" s="86"/>
      <c r="R34" s="86"/>
      <c r="S34" s="86"/>
      <c r="T34" s="86"/>
      <c r="U34" s="375"/>
      <c r="V34" s="375"/>
      <c r="W34" s="375"/>
      <c r="X34" s="375"/>
      <c r="Y34" s="375"/>
      <c r="Z34" s="375"/>
      <c r="AA34" s="376"/>
      <c r="AB34" s="375"/>
      <c r="AC34" s="37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16">
        <v>45689.0</v>
      </c>
      <c r="B35" s="85">
        <v>4.0</v>
      </c>
      <c r="C35" s="85">
        <v>5.0</v>
      </c>
      <c r="D35" s="85">
        <v>2.0</v>
      </c>
      <c r="E35" s="86"/>
      <c r="F35" s="90">
        <v>2.0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16">
        <v>45717.0</v>
      </c>
      <c r="B36" s="85">
        <v>3.0</v>
      </c>
      <c r="C36" s="85">
        <v>5.0</v>
      </c>
      <c r="D36" s="85">
        <v>2.0</v>
      </c>
      <c r="E36" s="86"/>
      <c r="F36" s="90">
        <v>1.0</v>
      </c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16">
        <v>45748.0</v>
      </c>
      <c r="B37" s="85">
        <v>2.0</v>
      </c>
      <c r="C37" s="85">
        <v>6.0</v>
      </c>
      <c r="D37" s="85">
        <v>0.0</v>
      </c>
      <c r="E37" s="86"/>
      <c r="F37" s="90">
        <v>2.0</v>
      </c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16">
        <v>45778.0</v>
      </c>
      <c r="B38" s="85">
        <v>2.0</v>
      </c>
      <c r="C38" s="85">
        <v>6.0</v>
      </c>
      <c r="D38" s="85">
        <v>1.0</v>
      </c>
      <c r="E38" s="86"/>
      <c r="F38" s="90">
        <v>1.0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16">
        <v>45809.0</v>
      </c>
      <c r="B39" s="85">
        <v>2.0</v>
      </c>
      <c r="C39" s="85">
        <v>8.0</v>
      </c>
      <c r="D39" s="85">
        <v>1.0</v>
      </c>
      <c r="E39" s="86"/>
      <c r="F39" s="90">
        <v>1.0</v>
      </c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16">
        <v>45839.0</v>
      </c>
      <c r="B40" s="85">
        <v>0.0</v>
      </c>
      <c r="C40" s="85">
        <v>8.0</v>
      </c>
      <c r="D40" s="85">
        <v>0.0</v>
      </c>
      <c r="E40" s="86"/>
      <c r="F40" s="90">
        <v>0.0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16">
        <v>45870.0</v>
      </c>
      <c r="B41" s="85">
        <v>1.0</v>
      </c>
      <c r="C41" s="85">
        <v>8.0</v>
      </c>
      <c r="D41" s="85">
        <v>0.0</v>
      </c>
      <c r="E41" s="86"/>
      <c r="F41" s="90">
        <v>1.0</v>
      </c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16">
        <v>45901.0</v>
      </c>
      <c r="B42" s="85">
        <v>1.0</v>
      </c>
      <c r="C42" s="85">
        <v>8.0</v>
      </c>
      <c r="D42" s="85">
        <v>0.0</v>
      </c>
      <c r="E42" s="86"/>
      <c r="F42" s="90">
        <v>1.0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16">
        <v>45931.0</v>
      </c>
      <c r="B43" s="85">
        <v>1.0</v>
      </c>
      <c r="C43" s="85">
        <v>8.0</v>
      </c>
      <c r="D43" s="85">
        <v>0.0</v>
      </c>
      <c r="E43" s="86"/>
      <c r="F43" s="90">
        <v>1.0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16">
        <v>45962.0</v>
      </c>
      <c r="B44" s="85">
        <v>1.0</v>
      </c>
      <c r="C44" s="85">
        <v>8.0</v>
      </c>
      <c r="D44" s="85">
        <v>0.0</v>
      </c>
      <c r="E44" s="86"/>
      <c r="F44" s="90">
        <v>1.0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16">
        <v>45992.0</v>
      </c>
      <c r="B45" s="85">
        <v>1.0</v>
      </c>
      <c r="C45" s="85">
        <v>8.0</v>
      </c>
      <c r="D45" s="85">
        <v>0.0</v>
      </c>
      <c r="E45" s="86"/>
      <c r="F45" s="90">
        <v>1.0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4" t="s">
        <v>3127</v>
      </c>
      <c r="B49" s="172"/>
      <c r="C49" s="172"/>
      <c r="D49" s="172"/>
      <c r="E49" s="172"/>
      <c r="F49" s="172"/>
      <c r="G49" s="172"/>
      <c r="H49" s="17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96" t="s">
        <v>3095</v>
      </c>
      <c r="B50" s="396" t="s">
        <v>2435</v>
      </c>
      <c r="C50" s="396" t="s">
        <v>3128</v>
      </c>
      <c r="D50" s="398" t="s">
        <v>3098</v>
      </c>
      <c r="E50" s="26"/>
      <c r="F50" s="26"/>
      <c r="G50" s="7"/>
      <c r="H50" s="398" t="s">
        <v>3129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399" t="s">
        <v>3130</v>
      </c>
      <c r="X50" s="59"/>
      <c r="Y50" s="59"/>
      <c r="Z50" s="59"/>
      <c r="AA50" s="59"/>
      <c r="AB50" s="59"/>
      <c r="AC50" s="9"/>
      <c r="AD50" s="396" t="s">
        <v>3131</v>
      </c>
      <c r="AE50" s="398" t="s">
        <v>3132</v>
      </c>
      <c r="AF50" s="7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6"/>
      <c r="B51" s="420" t="s">
        <v>3133</v>
      </c>
      <c r="C51" s="420" t="s">
        <v>3134</v>
      </c>
      <c r="D51" s="398" t="s">
        <v>3107</v>
      </c>
      <c r="E51" s="7"/>
      <c r="F51" s="398" t="s">
        <v>3108</v>
      </c>
      <c r="G51" s="7"/>
      <c r="H51" s="398" t="s">
        <v>3135</v>
      </c>
      <c r="I51" s="7"/>
      <c r="J51" s="398" t="s">
        <v>3136</v>
      </c>
      <c r="K51" s="26"/>
      <c r="L51" s="26"/>
      <c r="M51" s="7"/>
      <c r="N51" s="421" t="s">
        <v>3137</v>
      </c>
      <c r="O51" s="7"/>
      <c r="P51" s="398" t="s">
        <v>3138</v>
      </c>
      <c r="Q51" s="7"/>
      <c r="R51" s="422" t="s">
        <v>3139</v>
      </c>
      <c r="S51" s="7"/>
      <c r="T51" s="385" t="s">
        <v>3110</v>
      </c>
      <c r="U51" s="7"/>
      <c r="V51" s="423" t="s">
        <v>3112</v>
      </c>
      <c r="W51" s="61"/>
      <c r="X51" s="62"/>
      <c r="Y51" s="62"/>
      <c r="Z51" s="62"/>
      <c r="AA51" s="62"/>
      <c r="AB51" s="62"/>
      <c r="AC51" s="63"/>
      <c r="AD51" s="56"/>
      <c r="AE51" s="105" t="s">
        <v>2435</v>
      </c>
      <c r="AF51" s="105" t="s">
        <v>3140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2"/>
      <c r="B52" s="424"/>
      <c r="C52" s="425" t="s">
        <v>3141</v>
      </c>
      <c r="D52" s="79" t="s">
        <v>2435</v>
      </c>
      <c r="E52" s="79" t="s">
        <v>3142</v>
      </c>
      <c r="F52" s="79" t="s">
        <v>2435</v>
      </c>
      <c r="G52" s="79" t="s">
        <v>3142</v>
      </c>
      <c r="H52" s="79" t="s">
        <v>3143</v>
      </c>
      <c r="I52" s="79" t="s">
        <v>3144</v>
      </c>
      <c r="J52" s="79" t="s">
        <v>3145</v>
      </c>
      <c r="K52" s="79" t="s">
        <v>3146</v>
      </c>
      <c r="L52" s="79" t="s">
        <v>3147</v>
      </c>
      <c r="M52" s="79" t="s">
        <v>3148</v>
      </c>
      <c r="N52" s="426" t="s">
        <v>3149</v>
      </c>
      <c r="O52" s="427" t="s">
        <v>3150</v>
      </c>
      <c r="P52" s="79" t="s">
        <v>3147</v>
      </c>
      <c r="Q52" s="79" t="s">
        <v>3148</v>
      </c>
      <c r="R52" s="406" t="s">
        <v>3149</v>
      </c>
      <c r="S52" s="79" t="s">
        <v>3150</v>
      </c>
      <c r="T52" s="79" t="s">
        <v>3149</v>
      </c>
      <c r="U52" s="79" t="s">
        <v>3150</v>
      </c>
      <c r="V52" s="79" t="s">
        <v>3151</v>
      </c>
      <c r="W52" s="79" t="s">
        <v>3152</v>
      </c>
      <c r="X52" s="79" t="s">
        <v>3153</v>
      </c>
      <c r="Y52" s="428" t="s">
        <v>3154</v>
      </c>
      <c r="Z52" s="398" t="s">
        <v>3155</v>
      </c>
      <c r="AA52" s="407" t="s">
        <v>3156</v>
      </c>
      <c r="AB52" s="408" t="s">
        <v>3157</v>
      </c>
      <c r="AC52" s="79" t="s">
        <v>3158</v>
      </c>
      <c r="AD52" s="12"/>
      <c r="AE52" s="105" t="s">
        <v>3159</v>
      </c>
      <c r="AF52" s="105" t="s">
        <v>3160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9">
        <v>1.0</v>
      </c>
      <c r="B53" s="409">
        <v>2.0</v>
      </c>
      <c r="C53" s="410">
        <v>3.0</v>
      </c>
      <c r="D53" s="409">
        <v>4.0</v>
      </c>
      <c r="E53" s="409">
        <v>5.0</v>
      </c>
      <c r="F53" s="409">
        <v>6.0</v>
      </c>
      <c r="G53" s="409">
        <v>7.0</v>
      </c>
      <c r="H53" s="409">
        <v>8.0</v>
      </c>
      <c r="I53" s="411">
        <v>9.0</v>
      </c>
      <c r="J53" s="411">
        <v>10.0</v>
      </c>
      <c r="K53" s="411">
        <v>11.0</v>
      </c>
      <c r="L53" s="411">
        <v>12.0</v>
      </c>
      <c r="M53" s="411">
        <v>13.0</v>
      </c>
      <c r="N53" s="411">
        <v>14.0</v>
      </c>
      <c r="O53" s="412">
        <v>15.0</v>
      </c>
      <c r="P53" s="411">
        <v>16.0</v>
      </c>
      <c r="Q53" s="411">
        <v>17.0</v>
      </c>
      <c r="R53" s="412">
        <v>18.0</v>
      </c>
      <c r="S53" s="411">
        <v>19.0</v>
      </c>
      <c r="T53" s="411">
        <v>20.0</v>
      </c>
      <c r="U53" s="409">
        <v>21.0</v>
      </c>
      <c r="V53" s="409">
        <v>22.0</v>
      </c>
      <c r="W53" s="409">
        <v>23.0</v>
      </c>
      <c r="X53" s="409">
        <v>24.0</v>
      </c>
      <c r="Y53" s="409">
        <v>25.0</v>
      </c>
      <c r="Z53" s="413">
        <v>26.0</v>
      </c>
      <c r="AA53" s="414">
        <v>27.0</v>
      </c>
      <c r="AB53" s="415">
        <v>28.0</v>
      </c>
      <c r="AC53" s="409">
        <v>29.0</v>
      </c>
      <c r="AD53" s="409">
        <v>30.0</v>
      </c>
      <c r="AE53" s="409">
        <v>31.0</v>
      </c>
      <c r="AF53" s="409">
        <v>32.0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16">
        <v>45658.0</v>
      </c>
      <c r="B54" s="417">
        <v>2.0</v>
      </c>
      <c r="C54" s="418">
        <v>22.0</v>
      </c>
      <c r="D54" s="376">
        <v>2.0</v>
      </c>
      <c r="E54" s="376">
        <v>22.0</v>
      </c>
      <c r="F54" s="376">
        <v>0.0</v>
      </c>
      <c r="G54" s="376">
        <v>0.0</v>
      </c>
      <c r="H54" s="73"/>
      <c r="I54" s="419"/>
      <c r="J54" s="419"/>
      <c r="K54" s="419"/>
      <c r="L54" s="419"/>
      <c r="M54" s="419"/>
      <c r="N54" s="419"/>
      <c r="O54" s="86"/>
      <c r="P54" s="86"/>
      <c r="Q54" s="86"/>
      <c r="R54" s="86"/>
      <c r="S54" s="86"/>
      <c r="T54" s="86"/>
      <c r="U54" s="375"/>
      <c r="V54" s="375"/>
      <c r="W54" s="375"/>
      <c r="X54" s="375"/>
      <c r="Y54" s="375"/>
      <c r="Z54" s="375"/>
      <c r="AA54" s="376"/>
      <c r="AB54" s="375"/>
      <c r="AC54" s="375"/>
      <c r="AD54" s="86"/>
      <c r="AE54" s="86"/>
      <c r="AF54" s="86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9" t="s">
        <v>3161</v>
      </c>
      <c r="B55" s="85">
        <v>2.0</v>
      </c>
      <c r="C55" s="85">
        <v>22.0</v>
      </c>
      <c r="D55" s="90">
        <v>2.0</v>
      </c>
      <c r="E55" s="90">
        <v>22.0</v>
      </c>
      <c r="F55" s="90">
        <v>0.0</v>
      </c>
      <c r="G55" s="90">
        <v>0.0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16">
        <v>45717.0</v>
      </c>
      <c r="B56" s="85">
        <v>1.0</v>
      </c>
      <c r="C56" s="85">
        <v>22.0</v>
      </c>
      <c r="D56" s="90">
        <v>1.0</v>
      </c>
      <c r="E56" s="90">
        <v>22.0</v>
      </c>
      <c r="F56" s="90">
        <v>0.0</v>
      </c>
      <c r="G56" s="90">
        <v>0.0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16">
        <v>45748.0</v>
      </c>
      <c r="B57" s="85">
        <v>1.0</v>
      </c>
      <c r="C57" s="85">
        <v>20.0</v>
      </c>
      <c r="D57" s="90">
        <v>1.0</v>
      </c>
      <c r="E57" s="90">
        <v>20.0</v>
      </c>
      <c r="F57" s="90">
        <v>0.0</v>
      </c>
      <c r="G57" s="90">
        <v>0.0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16">
        <v>45778.0</v>
      </c>
      <c r="B58" s="85">
        <v>2.0</v>
      </c>
      <c r="C58" s="85">
        <v>19.0</v>
      </c>
      <c r="D58" s="90">
        <v>2.0</v>
      </c>
      <c r="E58" s="90">
        <v>19.0</v>
      </c>
      <c r="F58" s="90">
        <v>0.0</v>
      </c>
      <c r="G58" s="90">
        <v>0.0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16">
        <v>45809.0</v>
      </c>
      <c r="B59" s="85">
        <v>3.0</v>
      </c>
      <c r="C59" s="85">
        <v>19.0</v>
      </c>
      <c r="D59" s="90">
        <v>3.0</v>
      </c>
      <c r="E59" s="90">
        <v>19.0</v>
      </c>
      <c r="F59" s="90">
        <v>0.0</v>
      </c>
      <c r="G59" s="90">
        <v>0.0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16">
        <v>45839.0</v>
      </c>
      <c r="B60" s="85">
        <v>3.0</v>
      </c>
      <c r="C60" s="85">
        <v>19.0</v>
      </c>
      <c r="D60" s="90">
        <v>3.0</v>
      </c>
      <c r="E60" s="90">
        <v>19.0</v>
      </c>
      <c r="F60" s="90">
        <v>0.0</v>
      </c>
      <c r="G60" s="90">
        <v>0.0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16">
        <v>45870.0</v>
      </c>
      <c r="B61" s="85">
        <v>3.0</v>
      </c>
      <c r="C61" s="85">
        <v>19.0</v>
      </c>
      <c r="D61" s="90">
        <v>3.0</v>
      </c>
      <c r="E61" s="90">
        <v>19.0</v>
      </c>
      <c r="F61" s="90">
        <v>0.0</v>
      </c>
      <c r="G61" s="90">
        <v>0.0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16">
        <v>45901.0</v>
      </c>
      <c r="B62" s="85">
        <v>3.0</v>
      </c>
      <c r="C62" s="85">
        <v>19.0</v>
      </c>
      <c r="D62" s="90">
        <v>3.0</v>
      </c>
      <c r="E62" s="90">
        <v>19.0</v>
      </c>
      <c r="F62" s="90">
        <v>0.0</v>
      </c>
      <c r="G62" s="90">
        <v>0.0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16">
        <v>45931.0</v>
      </c>
      <c r="B63" s="85">
        <v>3.0</v>
      </c>
      <c r="C63" s="85">
        <v>20.0</v>
      </c>
      <c r="D63" s="90">
        <v>3.0</v>
      </c>
      <c r="E63" s="90">
        <v>20.0</v>
      </c>
      <c r="F63" s="90">
        <v>0.0</v>
      </c>
      <c r="G63" s="90">
        <v>0.0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16">
        <v>45962.0</v>
      </c>
      <c r="B64" s="85">
        <v>2.0</v>
      </c>
      <c r="C64" s="85">
        <v>20.0</v>
      </c>
      <c r="D64" s="90">
        <v>2.0</v>
      </c>
      <c r="E64" s="90">
        <v>20.0</v>
      </c>
      <c r="F64" s="90">
        <v>0.0</v>
      </c>
      <c r="G64" s="90">
        <v>0.0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0">
        <v>45992.0</v>
      </c>
      <c r="B65" s="85">
        <v>1.0</v>
      </c>
      <c r="C65" s="85">
        <v>20.0</v>
      </c>
      <c r="D65" s="90">
        <v>1.0</v>
      </c>
      <c r="E65" s="90">
        <v>20.0</v>
      </c>
      <c r="F65" s="90">
        <v>0.0</v>
      </c>
      <c r="G65" s="90">
        <v>0.0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4" t="s">
        <v>3162</v>
      </c>
      <c r="B69" s="172"/>
      <c r="C69" s="172"/>
      <c r="D69" s="172"/>
      <c r="E69" s="172"/>
      <c r="F69" s="172"/>
      <c r="G69" s="172"/>
      <c r="H69" s="17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96" t="s">
        <v>3095</v>
      </c>
      <c r="B70" s="431" t="s">
        <v>3098</v>
      </c>
      <c r="C70" s="59"/>
      <c r="D70" s="59"/>
      <c r="E70" s="59"/>
      <c r="F70" s="59"/>
      <c r="G70" s="9"/>
      <c r="H70" s="398" t="s">
        <v>3163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396" t="s">
        <v>3164</v>
      </c>
      <c r="Y70" s="396" t="s">
        <v>3164</v>
      </c>
      <c r="Z70" s="432"/>
      <c r="AA70" s="432"/>
      <c r="AB70" s="432"/>
      <c r="AC70" s="432"/>
      <c r="AD70" s="432"/>
      <c r="AE70" s="433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6"/>
      <c r="B71" s="399" t="s">
        <v>3165</v>
      </c>
      <c r="C71" s="396" t="s">
        <v>3166</v>
      </c>
      <c r="D71" s="385" t="s">
        <v>3107</v>
      </c>
      <c r="E71" s="7"/>
      <c r="F71" s="398" t="s">
        <v>3108</v>
      </c>
      <c r="G71" s="7"/>
      <c r="H71" s="398" t="s">
        <v>3167</v>
      </c>
      <c r="I71" s="26"/>
      <c r="J71" s="26"/>
      <c r="K71" s="26"/>
      <c r="L71" s="7"/>
      <c r="M71" s="398" t="s">
        <v>3168</v>
      </c>
      <c r="N71" s="26"/>
      <c r="O71" s="26"/>
      <c r="P71" s="26"/>
      <c r="Q71" s="26"/>
      <c r="R71" s="26"/>
      <c r="S71" s="26"/>
      <c r="T71" s="26"/>
      <c r="U71" s="7"/>
      <c r="V71" s="399" t="s">
        <v>3112</v>
      </c>
      <c r="W71" s="420" t="s">
        <v>3169</v>
      </c>
      <c r="X71" s="420" t="s">
        <v>3170</v>
      </c>
      <c r="Y71" s="420" t="s">
        <v>3171</v>
      </c>
      <c r="Z71" s="432"/>
      <c r="AA71" s="432"/>
      <c r="AB71" s="432"/>
      <c r="AC71" s="432"/>
      <c r="AE71" s="96"/>
      <c r="AF71" s="9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6"/>
      <c r="B72" s="434" t="s">
        <v>3172</v>
      </c>
      <c r="C72" s="420" t="s">
        <v>3172</v>
      </c>
      <c r="D72" s="435" t="s">
        <v>3173</v>
      </c>
      <c r="E72" s="396" t="s">
        <v>3174</v>
      </c>
      <c r="F72" s="396" t="s">
        <v>3173</v>
      </c>
      <c r="G72" s="396" t="s">
        <v>3174</v>
      </c>
      <c r="H72" s="396" t="s">
        <v>3175</v>
      </c>
      <c r="I72" s="396" t="s">
        <v>3176</v>
      </c>
      <c r="J72" s="396" t="s">
        <v>3149</v>
      </c>
      <c r="K72" s="396" t="s">
        <v>3177</v>
      </c>
      <c r="L72" s="396" t="s">
        <v>3178</v>
      </c>
      <c r="M72" s="396" t="s">
        <v>3179</v>
      </c>
      <c r="N72" s="398" t="s">
        <v>3111</v>
      </c>
      <c r="O72" s="26"/>
      <c r="P72" s="7"/>
      <c r="Q72" s="398" t="s">
        <v>3180</v>
      </c>
      <c r="R72" s="26"/>
      <c r="S72" s="7"/>
      <c r="T72" s="436" t="s">
        <v>3181</v>
      </c>
      <c r="U72" s="7"/>
      <c r="V72" s="437" t="s">
        <v>3182</v>
      </c>
      <c r="W72" s="438" t="s">
        <v>3183</v>
      </c>
      <c r="X72" s="438" t="s">
        <v>3184</v>
      </c>
      <c r="Y72" s="438" t="s">
        <v>3185</v>
      </c>
      <c r="Z72" s="433"/>
      <c r="AA72" s="439"/>
      <c r="AB72" s="433"/>
      <c r="AC72" s="433"/>
      <c r="AE72" s="96"/>
      <c r="AF72" s="9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/>
      <c r="B73" s="440"/>
      <c r="C73" s="441"/>
      <c r="D73" s="63"/>
      <c r="E73" s="12"/>
      <c r="F73" s="12"/>
      <c r="G73" s="12"/>
      <c r="H73" s="12"/>
      <c r="I73" s="12"/>
      <c r="J73" s="12"/>
      <c r="K73" s="12"/>
      <c r="L73" s="12"/>
      <c r="M73" s="12"/>
      <c r="N73" s="79" t="s">
        <v>3186</v>
      </c>
      <c r="O73" s="442" t="s">
        <v>3149</v>
      </c>
      <c r="P73" s="79" t="s">
        <v>3187</v>
      </c>
      <c r="Q73" s="79" t="s">
        <v>3186</v>
      </c>
      <c r="R73" s="79" t="s">
        <v>3149</v>
      </c>
      <c r="S73" s="79" t="s">
        <v>3187</v>
      </c>
      <c r="T73" s="443" t="s">
        <v>3188</v>
      </c>
      <c r="U73" s="444" t="s">
        <v>3189</v>
      </c>
      <c r="V73" s="445" t="s">
        <v>3112</v>
      </c>
      <c r="W73" s="442" t="s">
        <v>3190</v>
      </c>
      <c r="X73" s="442" t="s">
        <v>3158</v>
      </c>
      <c r="Y73" s="442" t="s">
        <v>3191</v>
      </c>
      <c r="Z73" s="446"/>
      <c r="AA73" s="446"/>
      <c r="AB73" s="446"/>
      <c r="AC73" s="446"/>
      <c r="AD73" s="446"/>
      <c r="AE73" s="446"/>
      <c r="AF73" s="44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9">
        <v>1.0</v>
      </c>
      <c r="B74" s="414">
        <v>2.0</v>
      </c>
      <c r="C74" s="441">
        <v>3.0</v>
      </c>
      <c r="D74" s="409"/>
      <c r="E74" s="409">
        <v>5.0</v>
      </c>
      <c r="F74" s="409">
        <v>6.0</v>
      </c>
      <c r="G74" s="409">
        <v>7.0</v>
      </c>
      <c r="H74" s="409">
        <v>8.0</v>
      </c>
      <c r="I74" s="411">
        <v>9.0</v>
      </c>
      <c r="J74" s="411">
        <v>10.0</v>
      </c>
      <c r="K74" s="411">
        <v>11.0</v>
      </c>
      <c r="L74" s="411">
        <v>12.0</v>
      </c>
      <c r="M74" s="411">
        <v>13.0</v>
      </c>
      <c r="N74" s="411">
        <v>14.0</v>
      </c>
      <c r="O74" s="412">
        <v>15.0</v>
      </c>
      <c r="P74" s="411">
        <v>16.0</v>
      </c>
      <c r="Q74" s="411">
        <v>17.0</v>
      </c>
      <c r="R74" s="412">
        <v>18.0</v>
      </c>
      <c r="S74" s="411">
        <v>19.0</v>
      </c>
      <c r="T74" s="411">
        <v>20.0</v>
      </c>
      <c r="U74" s="409">
        <v>21.0</v>
      </c>
      <c r="V74" s="414">
        <v>22.0</v>
      </c>
      <c r="W74" s="414">
        <v>23.0</v>
      </c>
      <c r="X74" s="414">
        <v>24.0</v>
      </c>
      <c r="Y74" s="414">
        <v>25.0</v>
      </c>
      <c r="Z74" s="446"/>
      <c r="AA74" s="446"/>
      <c r="AB74" s="446"/>
      <c r="AC74" s="446"/>
      <c r="AD74" s="446"/>
      <c r="AE74" s="446"/>
      <c r="AF74" s="44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16">
        <v>45658.0</v>
      </c>
      <c r="B75" s="376">
        <v>53.0</v>
      </c>
      <c r="C75" s="418">
        <v>21.0</v>
      </c>
      <c r="D75" s="376">
        <v>9.0</v>
      </c>
      <c r="E75" s="376">
        <v>5.0</v>
      </c>
      <c r="F75" s="376">
        <v>44.0</v>
      </c>
      <c r="G75" s="376">
        <v>16.0</v>
      </c>
      <c r="H75" s="105">
        <v>0.0</v>
      </c>
      <c r="I75" s="447">
        <v>0.0</v>
      </c>
      <c r="J75" s="447">
        <v>74.0</v>
      </c>
      <c r="K75" s="447">
        <v>0.0</v>
      </c>
      <c r="L75" s="447">
        <v>0.0</v>
      </c>
      <c r="M75" s="447">
        <v>0.0</v>
      </c>
      <c r="N75" s="447">
        <v>0.0</v>
      </c>
      <c r="O75" s="86"/>
      <c r="P75" s="86"/>
      <c r="Q75" s="86"/>
      <c r="R75" s="86"/>
      <c r="S75" s="86"/>
      <c r="T75" s="86"/>
      <c r="U75" s="375"/>
      <c r="V75" s="375"/>
      <c r="W75" s="375"/>
      <c r="X75" s="375"/>
      <c r="Y75" s="375"/>
      <c r="Z75" s="172"/>
      <c r="AA75" s="448"/>
      <c r="AB75" s="172"/>
      <c r="AC75" s="17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9" t="s">
        <v>3161</v>
      </c>
      <c r="B76" s="90">
        <v>53.0</v>
      </c>
      <c r="C76" s="90">
        <v>21.0</v>
      </c>
      <c r="D76" s="90">
        <v>10.0</v>
      </c>
      <c r="E76" s="90">
        <v>4.0</v>
      </c>
      <c r="F76" s="90">
        <v>43.0</v>
      </c>
      <c r="G76" s="90">
        <v>17.0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16">
        <v>45717.0</v>
      </c>
      <c r="B77" s="90">
        <v>53.0</v>
      </c>
      <c r="C77" s="90">
        <v>21.0</v>
      </c>
      <c r="D77" s="90">
        <v>7.0</v>
      </c>
      <c r="E77" s="90">
        <v>7.0</v>
      </c>
      <c r="F77" s="90">
        <v>46.0</v>
      </c>
      <c r="G77" s="90">
        <v>14.0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16">
        <v>45748.0</v>
      </c>
      <c r="B78" s="90">
        <v>53.0</v>
      </c>
      <c r="C78" s="90">
        <v>21.0</v>
      </c>
      <c r="D78" s="90">
        <v>8.0</v>
      </c>
      <c r="E78" s="90">
        <v>3.0</v>
      </c>
      <c r="F78" s="90">
        <v>45.0</v>
      </c>
      <c r="G78" s="90">
        <v>18.0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16">
        <v>45778.0</v>
      </c>
      <c r="B79" s="90">
        <v>53.0</v>
      </c>
      <c r="C79" s="90">
        <v>21.0</v>
      </c>
      <c r="D79" s="90">
        <v>11.0</v>
      </c>
      <c r="E79" s="90">
        <v>4.0</v>
      </c>
      <c r="F79" s="90">
        <v>42.0</v>
      </c>
      <c r="G79" s="90">
        <v>17.0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16">
        <v>45809.0</v>
      </c>
      <c r="B80" s="90">
        <v>53.0</v>
      </c>
      <c r="C80" s="90">
        <v>21.0</v>
      </c>
      <c r="D80" s="90">
        <v>6.0</v>
      </c>
      <c r="E80" s="90">
        <v>5.0</v>
      </c>
      <c r="F80" s="90">
        <v>47.0</v>
      </c>
      <c r="G80" s="90">
        <v>16.0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16">
        <v>45839.0</v>
      </c>
      <c r="B81" s="90">
        <v>53.0</v>
      </c>
      <c r="C81" s="90">
        <v>21.0</v>
      </c>
      <c r="D81" s="90">
        <v>12.0</v>
      </c>
      <c r="E81" s="90">
        <v>8.0</v>
      </c>
      <c r="F81" s="90">
        <v>41.0</v>
      </c>
      <c r="G81" s="90">
        <v>13.0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16">
        <v>45870.0</v>
      </c>
      <c r="B82" s="90">
        <v>53.0</v>
      </c>
      <c r="C82" s="90">
        <v>21.0</v>
      </c>
      <c r="D82" s="90">
        <v>9.0</v>
      </c>
      <c r="E82" s="90">
        <v>4.0</v>
      </c>
      <c r="F82" s="90">
        <v>44.0</v>
      </c>
      <c r="G82" s="90">
        <v>17.0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16">
        <v>45901.0</v>
      </c>
      <c r="B83" s="90">
        <v>53.0</v>
      </c>
      <c r="C83" s="90">
        <v>21.0</v>
      </c>
      <c r="D83" s="90">
        <v>10.0</v>
      </c>
      <c r="E83" s="90">
        <v>3.0</v>
      </c>
      <c r="F83" s="90">
        <v>43.0</v>
      </c>
      <c r="G83" s="90">
        <v>18.0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16">
        <v>45931.0</v>
      </c>
      <c r="B84" s="90">
        <v>53.0</v>
      </c>
      <c r="C84" s="90">
        <v>21.0</v>
      </c>
      <c r="D84" s="90">
        <v>8.0</v>
      </c>
      <c r="E84" s="90">
        <v>2.0</v>
      </c>
      <c r="F84" s="90">
        <v>45.0</v>
      </c>
      <c r="G84" s="90">
        <v>19.0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16">
        <v>45962.0</v>
      </c>
      <c r="B85" s="90">
        <v>53.0</v>
      </c>
      <c r="C85" s="90">
        <v>21.0</v>
      </c>
      <c r="D85" s="90">
        <v>6.0</v>
      </c>
      <c r="E85" s="90">
        <v>4.0</v>
      </c>
      <c r="F85" s="90">
        <v>47.0</v>
      </c>
      <c r="G85" s="90">
        <v>17.0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16">
        <v>45992.0</v>
      </c>
      <c r="B86" s="90">
        <v>53.0</v>
      </c>
      <c r="C86" s="90">
        <v>21.0</v>
      </c>
      <c r="D86" s="90">
        <v>5.0</v>
      </c>
      <c r="E86" s="90">
        <v>3.0</v>
      </c>
      <c r="F86" s="90">
        <v>50.0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94" t="s">
        <v>3192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49" t="s">
        <v>3095</v>
      </c>
      <c r="B91" s="385" t="s">
        <v>3193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450" t="s">
        <v>3194</v>
      </c>
      <c r="AL91" s="242" t="s">
        <v>3164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6"/>
      <c r="B92" s="398" t="s">
        <v>3167</v>
      </c>
      <c r="C92" s="26"/>
      <c r="D92" s="26"/>
      <c r="E92" s="26"/>
      <c r="F92" s="7"/>
      <c r="G92" s="398" t="s">
        <v>3195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399" t="s">
        <v>3196</v>
      </c>
      <c r="S92" s="9"/>
      <c r="T92" s="385" t="s">
        <v>3197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451" t="s">
        <v>3198</v>
      </c>
      <c r="AL92" s="452" t="s">
        <v>3198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6"/>
      <c r="B93" s="396" t="s">
        <v>3175</v>
      </c>
      <c r="C93" s="396" t="s">
        <v>3176</v>
      </c>
      <c r="D93" s="396" t="s">
        <v>3149</v>
      </c>
      <c r="E93" s="396" t="s">
        <v>3177</v>
      </c>
      <c r="F93" s="396" t="s">
        <v>3178</v>
      </c>
      <c r="G93" s="453" t="s">
        <v>3179</v>
      </c>
      <c r="H93" s="7"/>
      <c r="I93" s="398" t="s">
        <v>3111</v>
      </c>
      <c r="J93" s="26"/>
      <c r="K93" s="26"/>
      <c r="L93" s="436" t="s">
        <v>3180</v>
      </c>
      <c r="M93" s="26"/>
      <c r="N93" s="7"/>
      <c r="O93" s="454" t="s">
        <v>3199</v>
      </c>
      <c r="P93" s="26"/>
      <c r="Q93" s="7"/>
      <c r="R93" s="455" t="s">
        <v>3187</v>
      </c>
      <c r="S93" s="396" t="s">
        <v>3149</v>
      </c>
      <c r="T93" s="385" t="s">
        <v>3200</v>
      </c>
      <c r="U93" s="26"/>
      <c r="V93" s="26"/>
      <c r="W93" s="26"/>
      <c r="X93" s="7"/>
      <c r="Y93" s="456" t="s">
        <v>3201</v>
      </c>
      <c r="Z93" s="26"/>
      <c r="AA93" s="26"/>
      <c r="AB93" s="7"/>
      <c r="AC93" s="456" t="s">
        <v>3201</v>
      </c>
      <c r="AD93" s="26"/>
      <c r="AE93" s="26"/>
      <c r="AF93" s="7"/>
      <c r="AG93" s="456" t="s">
        <v>3201</v>
      </c>
      <c r="AH93" s="26"/>
      <c r="AI93" s="26"/>
      <c r="AJ93" s="7"/>
      <c r="AK93" s="451" t="s">
        <v>3197</v>
      </c>
      <c r="AL93" s="452" t="s">
        <v>3197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6"/>
      <c r="B94" s="56"/>
      <c r="C94" s="56"/>
      <c r="D94" s="56"/>
      <c r="E94" s="56"/>
      <c r="F94" s="56"/>
      <c r="G94" s="457" t="s">
        <v>3202</v>
      </c>
      <c r="H94" s="458" t="s">
        <v>3203</v>
      </c>
      <c r="I94" s="420" t="s">
        <v>3186</v>
      </c>
      <c r="J94" s="396" t="s">
        <v>3149</v>
      </c>
      <c r="K94" s="396" t="s">
        <v>3187</v>
      </c>
      <c r="L94" s="396" t="s">
        <v>3186</v>
      </c>
      <c r="M94" s="396" t="s">
        <v>3149</v>
      </c>
      <c r="N94" s="459" t="s">
        <v>3187</v>
      </c>
      <c r="O94" s="460" t="s">
        <v>3204</v>
      </c>
      <c r="P94" s="26"/>
      <c r="Q94" s="7"/>
      <c r="R94" s="12"/>
      <c r="S94" s="12"/>
      <c r="T94" s="79" t="s">
        <v>3205</v>
      </c>
      <c r="U94" s="398" t="s">
        <v>3206</v>
      </c>
      <c r="V94" s="7"/>
      <c r="W94" s="398" t="s">
        <v>3207</v>
      </c>
      <c r="X94" s="7"/>
      <c r="Y94" s="398" t="s">
        <v>3208</v>
      </c>
      <c r="Z94" s="7"/>
      <c r="AA94" s="461" t="s">
        <v>3209</v>
      </c>
      <c r="AB94" s="63"/>
      <c r="AC94" s="398" t="s">
        <v>3210</v>
      </c>
      <c r="AD94" s="7"/>
      <c r="AE94" s="461" t="s">
        <v>3211</v>
      </c>
      <c r="AF94" s="63"/>
      <c r="AG94" s="398" t="s">
        <v>3212</v>
      </c>
      <c r="AH94" s="7"/>
      <c r="AI94" s="461" t="s">
        <v>3213</v>
      </c>
      <c r="AJ94" s="63"/>
      <c r="AK94" s="451" t="s">
        <v>3214</v>
      </c>
      <c r="AL94" s="452" t="s">
        <v>3191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456" t="s">
        <v>3215</v>
      </c>
      <c r="P95" s="79" t="s">
        <v>3216</v>
      </c>
      <c r="Q95" s="79" t="s">
        <v>3217</v>
      </c>
      <c r="R95" s="407" t="s">
        <v>3215</v>
      </c>
      <c r="S95" s="79" t="s">
        <v>3218</v>
      </c>
      <c r="T95" s="74" t="s">
        <v>3219</v>
      </c>
      <c r="U95" s="74" t="s">
        <v>3220</v>
      </c>
      <c r="V95" s="74" t="s">
        <v>3221</v>
      </c>
      <c r="W95" s="79" t="s">
        <v>3222</v>
      </c>
      <c r="X95" s="79" t="s">
        <v>3223</v>
      </c>
      <c r="Y95" s="79" t="s">
        <v>3125</v>
      </c>
      <c r="Z95" s="398" t="s">
        <v>3123</v>
      </c>
      <c r="AA95" s="407" t="s">
        <v>3125</v>
      </c>
      <c r="AB95" s="408" t="s">
        <v>3123</v>
      </c>
      <c r="AC95" s="79" t="s">
        <v>3125</v>
      </c>
      <c r="AD95" s="398" t="s">
        <v>3123</v>
      </c>
      <c r="AE95" s="407" t="s">
        <v>3125</v>
      </c>
      <c r="AF95" s="408" t="s">
        <v>3123</v>
      </c>
      <c r="AG95" s="79" t="s">
        <v>3125</v>
      </c>
      <c r="AH95" s="398" t="s">
        <v>3123</v>
      </c>
      <c r="AI95" s="407" t="s">
        <v>3125</v>
      </c>
      <c r="AJ95" s="385" t="s">
        <v>3123</v>
      </c>
      <c r="AK95" s="462" t="s">
        <v>3158</v>
      </c>
      <c r="AL95" s="47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3">
        <v>1.0</v>
      </c>
      <c r="B96" s="464">
        <v>2.0</v>
      </c>
      <c r="C96" s="464">
        <v>3.0</v>
      </c>
      <c r="D96" s="464">
        <v>4.0</v>
      </c>
      <c r="E96" s="464">
        <v>5.0</v>
      </c>
      <c r="F96" s="464">
        <v>6.0</v>
      </c>
      <c r="G96" s="464">
        <v>7.0</v>
      </c>
      <c r="H96" s="464">
        <v>8.0</v>
      </c>
      <c r="I96" s="465">
        <v>9.0</v>
      </c>
      <c r="J96" s="464">
        <v>10.0</v>
      </c>
      <c r="K96" s="464">
        <v>11.0</v>
      </c>
      <c r="L96" s="465">
        <v>12.0</v>
      </c>
      <c r="M96" s="464">
        <v>13.0</v>
      </c>
      <c r="N96" s="464">
        <v>14.0</v>
      </c>
      <c r="O96" s="464">
        <v>15.0</v>
      </c>
      <c r="P96" s="463">
        <v>16.0</v>
      </c>
      <c r="Q96" s="463">
        <v>17.0</v>
      </c>
      <c r="R96" s="466">
        <v>18.0</v>
      </c>
      <c r="S96" s="463">
        <v>19.0</v>
      </c>
      <c r="T96" s="463">
        <v>20.0</v>
      </c>
      <c r="U96" s="463">
        <v>21.0</v>
      </c>
      <c r="V96" s="463">
        <v>22.0</v>
      </c>
      <c r="W96" s="463">
        <v>23.0</v>
      </c>
      <c r="X96" s="463">
        <v>24.0</v>
      </c>
      <c r="Y96" s="463">
        <v>25.0</v>
      </c>
      <c r="Z96" s="467">
        <v>26.0</v>
      </c>
      <c r="AA96" s="466">
        <v>27.0</v>
      </c>
      <c r="AB96" s="468">
        <v>28.0</v>
      </c>
      <c r="AC96" s="463">
        <v>29.0</v>
      </c>
      <c r="AD96" s="463">
        <v>30.0</v>
      </c>
      <c r="AE96" s="463">
        <v>31.0</v>
      </c>
      <c r="AF96" s="463">
        <v>32.0</v>
      </c>
      <c r="AG96" s="469">
        <v>33.0</v>
      </c>
      <c r="AH96" s="469">
        <v>34.0</v>
      </c>
      <c r="AI96" s="469">
        <v>35.0</v>
      </c>
      <c r="AJ96" s="469">
        <v>36.0</v>
      </c>
      <c r="AK96" s="470">
        <v>37.0</v>
      </c>
      <c r="AL96" s="470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1">
        <v>45658.0</v>
      </c>
      <c r="B97" s="86"/>
      <c r="C97" s="472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3" t="s">
        <v>3161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1">
        <v>45717.0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1">
        <v>45748.0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1">
        <v>45778.0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1">
        <v>45809.0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1">
        <v>45839.0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1">
        <v>45870.0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1">
        <v>45901.0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1">
        <v>45931.0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1">
        <v>45962.0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1">
        <v>45992.0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1" t="s">
        <v>2</v>
      </c>
      <c r="B4" s="381" t="s">
        <v>58</v>
      </c>
      <c r="C4" s="382" t="s">
        <v>3059</v>
      </c>
      <c r="D4" s="26"/>
      <c r="E4" s="7"/>
      <c r="F4" s="383" t="s">
        <v>3060</v>
      </c>
      <c r="G4" s="382" t="s">
        <v>3061</v>
      </c>
      <c r="H4" s="26"/>
      <c r="I4" s="26"/>
      <c r="J4" s="26"/>
      <c r="K4" s="26"/>
      <c r="L4" s="26"/>
      <c r="M4" s="26"/>
      <c r="N4" s="7"/>
      <c r="O4" s="382" t="s">
        <v>3062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384" t="s">
        <v>3063</v>
      </c>
      <c r="AB4" s="385" t="s">
        <v>3064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386" t="s">
        <v>3065</v>
      </c>
      <c r="BA4" s="26"/>
      <c r="BB4" s="26"/>
      <c r="BC4" s="7"/>
      <c r="BD4" s="381" t="s">
        <v>3066</v>
      </c>
    </row>
    <row r="5">
      <c r="A5" s="56"/>
      <c r="B5" s="56"/>
      <c r="C5" s="387" t="s">
        <v>35</v>
      </c>
      <c r="D5" s="387" t="s">
        <v>3067</v>
      </c>
      <c r="E5" s="387" t="s">
        <v>3068</v>
      </c>
      <c r="F5" s="56"/>
      <c r="G5" s="387" t="s">
        <v>3069</v>
      </c>
      <c r="H5" s="387" t="s">
        <v>3070</v>
      </c>
      <c r="I5" s="387" t="s">
        <v>3071</v>
      </c>
      <c r="J5" s="387" t="s">
        <v>3072</v>
      </c>
      <c r="K5" s="387" t="s">
        <v>3073</v>
      </c>
      <c r="L5" s="387" t="s">
        <v>3074</v>
      </c>
      <c r="M5" s="387" t="s">
        <v>3075</v>
      </c>
      <c r="N5" s="387" t="s">
        <v>3076</v>
      </c>
      <c r="O5" s="388" t="s">
        <v>3077</v>
      </c>
      <c r="P5" s="9"/>
      <c r="Q5" s="388" t="s">
        <v>3078</v>
      </c>
      <c r="R5" s="9"/>
      <c r="S5" s="388" t="s">
        <v>3079</v>
      </c>
      <c r="T5" s="9"/>
      <c r="U5" s="388" t="s">
        <v>3080</v>
      </c>
      <c r="V5" s="9"/>
      <c r="W5" s="388" t="s">
        <v>3081</v>
      </c>
      <c r="X5" s="9"/>
      <c r="Y5" s="388" t="s">
        <v>3082</v>
      </c>
      <c r="Z5" s="9"/>
      <c r="AA5" s="56"/>
      <c r="AB5" s="388" t="s">
        <v>3083</v>
      </c>
      <c r="AC5" s="9"/>
      <c r="AD5" s="388" t="s">
        <v>3084</v>
      </c>
      <c r="AE5" s="59"/>
      <c r="AF5" s="59"/>
      <c r="AG5" s="59"/>
      <c r="AH5" s="59"/>
      <c r="AI5" s="9"/>
      <c r="AJ5" s="388" t="s">
        <v>3085</v>
      </c>
      <c r="AK5" s="59"/>
      <c r="AL5" s="59"/>
      <c r="AM5" s="59"/>
      <c r="AN5" s="59"/>
      <c r="AO5" s="59"/>
      <c r="AP5" s="59"/>
      <c r="AQ5" s="9"/>
      <c r="AR5" s="388" t="s">
        <v>3086</v>
      </c>
      <c r="AS5" s="9"/>
      <c r="AT5" s="388" t="s">
        <v>3087</v>
      </c>
      <c r="AU5" s="59"/>
      <c r="AV5" s="59"/>
      <c r="AW5" s="59"/>
      <c r="AX5" s="59"/>
      <c r="AY5" s="9"/>
      <c r="AZ5" s="388" t="s">
        <v>35</v>
      </c>
      <c r="BA5" s="9"/>
      <c r="BB5" s="388" t="s">
        <v>3088</v>
      </c>
      <c r="BC5" s="9"/>
      <c r="BD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65"/>
      <c r="AA6" s="56"/>
      <c r="AB6" s="64"/>
      <c r="AC6" s="65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64"/>
      <c r="AS6" s="65"/>
      <c r="AT6" s="61"/>
      <c r="AU6" s="62"/>
      <c r="AV6" s="62"/>
      <c r="AW6" s="62"/>
      <c r="AX6" s="62"/>
      <c r="AY6" s="63"/>
      <c r="AZ6" s="64"/>
      <c r="BA6" s="65"/>
      <c r="BB6" s="64"/>
      <c r="BC6" s="65"/>
      <c r="BD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56"/>
      <c r="AB7" s="64"/>
      <c r="AC7" s="65"/>
      <c r="AD7" s="388" t="s">
        <v>3089</v>
      </c>
      <c r="AE7" s="9"/>
      <c r="AF7" s="388" t="s">
        <v>3090</v>
      </c>
      <c r="AG7" s="9"/>
      <c r="AH7" s="388" t="s">
        <v>3091</v>
      </c>
      <c r="AI7" s="9"/>
      <c r="AJ7" s="388" t="s">
        <v>3089</v>
      </c>
      <c r="AK7" s="9"/>
      <c r="AL7" s="388" t="s">
        <v>3090</v>
      </c>
      <c r="AM7" s="9"/>
      <c r="AN7" s="388" t="s">
        <v>3091</v>
      </c>
      <c r="AO7" s="9"/>
      <c r="AP7" s="388" t="s">
        <v>3092</v>
      </c>
      <c r="AQ7" s="9"/>
      <c r="AR7" s="64"/>
      <c r="AS7" s="65"/>
      <c r="AT7" s="388" t="s">
        <v>3089</v>
      </c>
      <c r="AU7" s="9"/>
      <c r="AV7" s="388" t="s">
        <v>3090</v>
      </c>
      <c r="AW7" s="9"/>
      <c r="AX7" s="388" t="s">
        <v>3091</v>
      </c>
      <c r="AY7" s="9"/>
      <c r="AZ7" s="64"/>
      <c r="BA7" s="65"/>
      <c r="BB7" s="64"/>
      <c r="BC7" s="65"/>
      <c r="BD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4"/>
      <c r="P8" s="65"/>
      <c r="Q8" s="61"/>
      <c r="R8" s="63"/>
      <c r="S8" s="61"/>
      <c r="T8" s="63"/>
      <c r="U8" s="61"/>
      <c r="V8" s="63"/>
      <c r="W8" s="61"/>
      <c r="X8" s="63"/>
      <c r="Y8" s="61"/>
      <c r="Z8" s="63"/>
      <c r="AA8" s="12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89" t="s">
        <v>18</v>
      </c>
      <c r="P9" s="389" t="s">
        <v>19</v>
      </c>
      <c r="Q9" s="390" t="s">
        <v>18</v>
      </c>
      <c r="R9" s="390" t="s">
        <v>19</v>
      </c>
      <c r="S9" s="390" t="s">
        <v>18</v>
      </c>
      <c r="T9" s="390" t="s">
        <v>19</v>
      </c>
      <c r="U9" s="390" t="s">
        <v>18</v>
      </c>
      <c r="V9" s="390" t="s">
        <v>19</v>
      </c>
      <c r="W9" s="390" t="s">
        <v>18</v>
      </c>
      <c r="X9" s="390" t="s">
        <v>19</v>
      </c>
      <c r="Y9" s="390" t="s">
        <v>18</v>
      </c>
      <c r="Z9" s="390" t="s">
        <v>19</v>
      </c>
      <c r="AA9" s="43"/>
      <c r="AB9" s="390" t="s">
        <v>18</v>
      </c>
      <c r="AC9" s="390" t="s">
        <v>19</v>
      </c>
      <c r="AD9" s="390" t="s">
        <v>18</v>
      </c>
      <c r="AE9" s="390" t="s">
        <v>19</v>
      </c>
      <c r="AF9" s="390" t="s">
        <v>18</v>
      </c>
      <c r="AG9" s="390" t="s">
        <v>19</v>
      </c>
      <c r="AH9" s="390" t="s">
        <v>18</v>
      </c>
      <c r="AI9" s="390" t="s">
        <v>19</v>
      </c>
      <c r="AJ9" s="390" t="s">
        <v>18</v>
      </c>
      <c r="AK9" s="390" t="s">
        <v>19</v>
      </c>
      <c r="AL9" s="390" t="s">
        <v>18</v>
      </c>
      <c r="AM9" s="390" t="s">
        <v>19</v>
      </c>
      <c r="AN9" s="390" t="s">
        <v>18</v>
      </c>
      <c r="AO9" s="390" t="s">
        <v>19</v>
      </c>
      <c r="AP9" s="390" t="s">
        <v>18</v>
      </c>
      <c r="AQ9" s="390" t="s">
        <v>19</v>
      </c>
      <c r="AR9" s="390" t="s">
        <v>18</v>
      </c>
      <c r="AS9" s="390" t="s">
        <v>19</v>
      </c>
      <c r="AT9" s="390" t="s">
        <v>18</v>
      </c>
      <c r="AU9" s="390" t="s">
        <v>19</v>
      </c>
      <c r="AV9" s="390" t="s">
        <v>18</v>
      </c>
      <c r="AW9" s="390" t="s">
        <v>19</v>
      </c>
      <c r="AX9" s="390" t="s">
        <v>18</v>
      </c>
      <c r="AY9" s="390" t="s">
        <v>19</v>
      </c>
      <c r="AZ9" s="390" t="s">
        <v>18</v>
      </c>
      <c r="BA9" s="390" t="s">
        <v>19</v>
      </c>
      <c r="BB9" s="390" t="s">
        <v>18</v>
      </c>
      <c r="BC9" s="390" t="s">
        <v>19</v>
      </c>
      <c r="BD9" s="43"/>
    </row>
    <row r="10">
      <c r="A10" s="391">
        <v>1.0</v>
      </c>
      <c r="B10" s="392">
        <v>2.0</v>
      </c>
      <c r="C10" s="392">
        <v>3.0</v>
      </c>
      <c r="D10" s="392">
        <v>4.0</v>
      </c>
      <c r="E10" s="392">
        <v>5.0</v>
      </c>
      <c r="F10" s="392">
        <v>6.0</v>
      </c>
      <c r="G10" s="392">
        <v>7.0</v>
      </c>
      <c r="H10" s="392">
        <v>8.0</v>
      </c>
      <c r="I10" s="392">
        <v>9.0</v>
      </c>
      <c r="J10" s="392">
        <v>10.0</v>
      </c>
      <c r="K10" s="392">
        <v>11.0</v>
      </c>
      <c r="L10" s="392">
        <v>12.0</v>
      </c>
      <c r="M10" s="392">
        <v>13.0</v>
      </c>
      <c r="N10" s="392">
        <v>14.0</v>
      </c>
      <c r="O10" s="392">
        <v>15.0</v>
      </c>
      <c r="P10" s="392">
        <v>16.0</v>
      </c>
      <c r="Q10" s="392">
        <v>17.0</v>
      </c>
      <c r="R10" s="392">
        <v>18.0</v>
      </c>
      <c r="S10" s="392">
        <v>19.0</v>
      </c>
      <c r="T10" s="392">
        <v>20.0</v>
      </c>
      <c r="U10" s="392">
        <v>21.0</v>
      </c>
      <c r="V10" s="392">
        <v>22.0</v>
      </c>
      <c r="W10" s="392">
        <v>23.0</v>
      </c>
      <c r="X10" s="392">
        <v>24.0</v>
      </c>
      <c r="Y10" s="392">
        <v>25.0</v>
      </c>
      <c r="Z10" s="392">
        <v>26.0</v>
      </c>
      <c r="AA10" s="392">
        <v>27.0</v>
      </c>
      <c r="AB10" s="392">
        <v>28.0</v>
      </c>
      <c r="AC10" s="392">
        <v>29.0</v>
      </c>
      <c r="AD10" s="392">
        <v>30.0</v>
      </c>
      <c r="AE10" s="392">
        <v>31.0</v>
      </c>
      <c r="AF10" s="392">
        <v>32.0</v>
      </c>
      <c r="AG10" s="392">
        <v>33.0</v>
      </c>
      <c r="AH10" s="392">
        <v>34.0</v>
      </c>
      <c r="AI10" s="392">
        <v>35.0</v>
      </c>
      <c r="AJ10" s="392">
        <v>36.0</v>
      </c>
      <c r="AK10" s="392">
        <v>37.0</v>
      </c>
      <c r="AL10" s="392">
        <v>38.0</v>
      </c>
      <c r="AM10" s="392">
        <v>39.0</v>
      </c>
      <c r="AN10" s="392">
        <v>40.0</v>
      </c>
      <c r="AO10" s="392">
        <v>41.0</v>
      </c>
      <c r="AP10" s="392">
        <v>42.0</v>
      </c>
      <c r="AQ10" s="392">
        <v>43.0</v>
      </c>
      <c r="AR10" s="392">
        <v>44.0</v>
      </c>
      <c r="AS10" s="392">
        <v>45.0</v>
      </c>
      <c r="AT10" s="392">
        <v>46.0</v>
      </c>
      <c r="AU10" s="392">
        <v>47.0</v>
      </c>
      <c r="AV10" s="392">
        <v>48.0</v>
      </c>
      <c r="AW10" s="392">
        <v>49.0</v>
      </c>
      <c r="AX10" s="392">
        <v>50.0</v>
      </c>
      <c r="AY10" s="392">
        <v>51.0</v>
      </c>
      <c r="AZ10" s="392">
        <v>52.0</v>
      </c>
      <c r="BA10" s="392">
        <v>53.0</v>
      </c>
      <c r="BB10" s="392">
        <v>54.0</v>
      </c>
      <c r="BC10" s="392">
        <v>55.0</v>
      </c>
      <c r="BD10" s="392">
        <v>56.0</v>
      </c>
    </row>
    <row r="11">
      <c r="A11" s="393">
        <v>1.0</v>
      </c>
      <c r="B11" s="394" t="s">
        <v>80</v>
      </c>
      <c r="C11" s="88"/>
      <c r="D11" s="77">
        <f>'KES SIP 6 BUMIMAS'!Z10</f>
        <v>23</v>
      </c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43"/>
    </row>
    <row r="12">
      <c r="A12" s="393">
        <v>2.0</v>
      </c>
      <c r="B12" s="394" t="s">
        <v>81</v>
      </c>
      <c r="C12" s="88"/>
      <c r="D12" s="77">
        <f>'KES SIP 6 BUMIMAS'!Z11</f>
        <v>0</v>
      </c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43"/>
    </row>
    <row r="13">
      <c r="A13" s="393">
        <v>3.0</v>
      </c>
      <c r="B13" s="394" t="s">
        <v>82</v>
      </c>
      <c r="C13" s="88"/>
      <c r="D13" s="77">
        <f>'KES SIP 6 BUMIMAS'!Z12</f>
        <v>0</v>
      </c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43"/>
    </row>
    <row r="14">
      <c r="A14" s="393">
        <v>4.0</v>
      </c>
      <c r="B14" s="394" t="s">
        <v>83</v>
      </c>
      <c r="C14" s="88"/>
      <c r="D14" s="77">
        <f>'KES SIP 6 BUMIMAS'!Z13</f>
        <v>0</v>
      </c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43"/>
    </row>
    <row r="15">
      <c r="A15" s="393">
        <v>5.0</v>
      </c>
      <c r="B15" s="394" t="s">
        <v>84</v>
      </c>
      <c r="C15" s="88"/>
      <c r="D15" s="77">
        <f>'KES SIP 6 BUMIMAS'!Z14</f>
        <v>0</v>
      </c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43"/>
    </row>
    <row r="16">
      <c r="A16" s="393">
        <v>6.0</v>
      </c>
      <c r="B16" s="394" t="s">
        <v>85</v>
      </c>
      <c r="C16" s="88"/>
      <c r="D16" s="77">
        <f>'KES SIP 6 BUMIMAS'!Z15</f>
        <v>0</v>
      </c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43"/>
    </row>
    <row r="17">
      <c r="A17" s="393">
        <v>7.0</v>
      </c>
      <c r="B17" s="394" t="s">
        <v>86</v>
      </c>
      <c r="C17" s="88"/>
      <c r="D17" s="77">
        <f>'KES SIP 6 BUMIMAS'!Z16</f>
        <v>0</v>
      </c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43"/>
    </row>
    <row r="18">
      <c r="A18" s="393">
        <v>8.0</v>
      </c>
      <c r="B18" s="394" t="s">
        <v>87</v>
      </c>
      <c r="C18" s="88"/>
      <c r="D18" s="77">
        <f>'KES SIP 6 BUMIMAS'!Z17</f>
        <v>0</v>
      </c>
      <c r="E18" s="21"/>
      <c r="F18" s="76"/>
      <c r="G18" s="76"/>
      <c r="H18" s="76"/>
      <c r="I18" s="7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43"/>
    </row>
    <row r="19">
      <c r="A19" s="393">
        <v>9.0</v>
      </c>
      <c r="B19" s="394" t="s">
        <v>88</v>
      </c>
      <c r="C19" s="88"/>
      <c r="D19" s="77">
        <f>'KES SIP 6 BUMIMAS'!Z18</f>
        <v>0</v>
      </c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21"/>
      <c r="AK19" s="21"/>
      <c r="AL19" s="21"/>
      <c r="AM19" s="21"/>
      <c r="AN19" s="77"/>
      <c r="AO19" s="21"/>
      <c r="AP19" s="21"/>
      <c r="AQ19" s="21"/>
      <c r="AR19" s="21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3"/>
    </row>
    <row r="20">
      <c r="A20" s="393">
        <v>10.0</v>
      </c>
      <c r="B20" s="394" t="s">
        <v>89</v>
      </c>
      <c r="C20" s="88"/>
      <c r="D20" s="77">
        <f>'KES SIP 6 BUMIMAS'!Z19</f>
        <v>0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>
      <c r="A21" s="393">
        <v>11.0</v>
      </c>
      <c r="B21" s="394" t="s">
        <v>90</v>
      </c>
      <c r="C21" s="88"/>
      <c r="D21" s="77">
        <f>'KES SIP 6 BUMIMAS'!Z20</f>
        <v>0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>
      <c r="A22" s="393">
        <v>12.0</v>
      </c>
      <c r="B22" s="394" t="s">
        <v>91</v>
      </c>
      <c r="C22" s="88"/>
      <c r="D22" s="77">
        <f>'KES SIP 6 BUMIMAS'!Z21</f>
        <v>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>
      <c r="A23" s="2" t="s">
        <v>35</v>
      </c>
      <c r="C23" s="91">
        <f t="shared" ref="C23:BD23" si="1">SUM(C11:C22)</f>
        <v>0</v>
      </c>
      <c r="D23" s="91">
        <f t="shared" si="1"/>
        <v>23</v>
      </c>
      <c r="E23" s="91">
        <f t="shared" si="1"/>
        <v>0</v>
      </c>
      <c r="F23" s="91">
        <f t="shared" si="1"/>
        <v>0</v>
      </c>
      <c r="G23" s="91">
        <f t="shared" si="1"/>
        <v>0</v>
      </c>
      <c r="H23" s="91">
        <f t="shared" si="1"/>
        <v>0</v>
      </c>
      <c r="I23" s="91">
        <f t="shared" si="1"/>
        <v>0</v>
      </c>
      <c r="J23" s="91">
        <f t="shared" si="1"/>
        <v>0</v>
      </c>
      <c r="K23" s="91">
        <f t="shared" si="1"/>
        <v>0</v>
      </c>
      <c r="L23" s="91">
        <f t="shared" si="1"/>
        <v>0</v>
      </c>
      <c r="M23" s="91">
        <f t="shared" si="1"/>
        <v>0</v>
      </c>
      <c r="N23" s="91">
        <f t="shared" si="1"/>
        <v>0</v>
      </c>
      <c r="O23" s="91">
        <f t="shared" si="1"/>
        <v>0</v>
      </c>
      <c r="P23" s="91">
        <f t="shared" si="1"/>
        <v>0</v>
      </c>
      <c r="Q23" s="91">
        <f t="shared" si="1"/>
        <v>0</v>
      </c>
      <c r="R23" s="91">
        <f t="shared" si="1"/>
        <v>0</v>
      </c>
      <c r="S23" s="91">
        <f t="shared" si="1"/>
        <v>0</v>
      </c>
      <c r="T23" s="91">
        <f t="shared" si="1"/>
        <v>0</v>
      </c>
      <c r="U23" s="91">
        <f t="shared" si="1"/>
        <v>0</v>
      </c>
      <c r="V23" s="91">
        <f t="shared" si="1"/>
        <v>0</v>
      </c>
      <c r="W23" s="91">
        <f t="shared" si="1"/>
        <v>0</v>
      </c>
      <c r="X23" s="91">
        <f t="shared" si="1"/>
        <v>0</v>
      </c>
      <c r="Y23" s="91">
        <f t="shared" si="1"/>
        <v>0</v>
      </c>
      <c r="Z23" s="91">
        <f t="shared" si="1"/>
        <v>0</v>
      </c>
      <c r="AA23" s="91">
        <f t="shared" si="1"/>
        <v>0</v>
      </c>
      <c r="AB23" s="91">
        <f t="shared" si="1"/>
        <v>0</v>
      </c>
      <c r="AC23" s="91">
        <f t="shared" si="1"/>
        <v>0</v>
      </c>
      <c r="AD23" s="91">
        <f t="shared" si="1"/>
        <v>0</v>
      </c>
      <c r="AE23" s="91">
        <f t="shared" si="1"/>
        <v>0</v>
      </c>
      <c r="AF23" s="91">
        <f t="shared" si="1"/>
        <v>0</v>
      </c>
      <c r="AG23" s="91">
        <f t="shared" si="1"/>
        <v>0</v>
      </c>
      <c r="AH23" s="91">
        <f t="shared" si="1"/>
        <v>0</v>
      </c>
      <c r="AI23" s="91">
        <f t="shared" si="1"/>
        <v>0</v>
      </c>
      <c r="AJ23" s="91">
        <f t="shared" si="1"/>
        <v>0</v>
      </c>
      <c r="AK23" s="91">
        <f t="shared" si="1"/>
        <v>0</v>
      </c>
      <c r="AL23" s="91">
        <f t="shared" si="1"/>
        <v>0</v>
      </c>
      <c r="AM23" s="91">
        <f t="shared" si="1"/>
        <v>0</v>
      </c>
      <c r="AN23" s="91">
        <f t="shared" si="1"/>
        <v>0</v>
      </c>
      <c r="AO23" s="91">
        <f t="shared" si="1"/>
        <v>0</v>
      </c>
      <c r="AP23" s="91">
        <f t="shared" si="1"/>
        <v>0</v>
      </c>
      <c r="AQ23" s="91">
        <f t="shared" si="1"/>
        <v>0</v>
      </c>
      <c r="AR23" s="91">
        <f t="shared" si="1"/>
        <v>0</v>
      </c>
      <c r="AS23" s="91">
        <f t="shared" si="1"/>
        <v>0</v>
      </c>
      <c r="AT23" s="91">
        <f t="shared" si="1"/>
        <v>0</v>
      </c>
      <c r="AU23" s="91">
        <f t="shared" si="1"/>
        <v>0</v>
      </c>
      <c r="AV23" s="91">
        <f t="shared" si="1"/>
        <v>0</v>
      </c>
      <c r="AW23" s="91">
        <f t="shared" si="1"/>
        <v>0</v>
      </c>
      <c r="AX23" s="91">
        <f t="shared" si="1"/>
        <v>0</v>
      </c>
      <c r="AY23" s="91">
        <f t="shared" si="1"/>
        <v>0</v>
      </c>
      <c r="AZ23" s="91">
        <f t="shared" si="1"/>
        <v>0</v>
      </c>
      <c r="BA23" s="91">
        <f t="shared" si="1"/>
        <v>0</v>
      </c>
      <c r="BB23" s="91">
        <f t="shared" si="1"/>
        <v>0</v>
      </c>
      <c r="BC23" s="91">
        <f t="shared" si="1"/>
        <v>0</v>
      </c>
      <c r="BD23" s="91">
        <f t="shared" si="1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51" t="s">
        <v>3093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4" t="s">
        <v>3094</v>
      </c>
      <c r="B29" s="172"/>
      <c r="C29" s="172"/>
      <c r="D29" s="172"/>
      <c r="E29" s="172"/>
      <c r="F29" s="172"/>
      <c r="G29" s="172"/>
      <c r="H29" s="1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6" t="s">
        <v>3095</v>
      </c>
      <c r="B30" s="397" t="s">
        <v>3096</v>
      </c>
      <c r="C30" s="397" t="s">
        <v>3097</v>
      </c>
      <c r="D30" s="398" t="s">
        <v>3098</v>
      </c>
      <c r="E30" s="26"/>
      <c r="F30" s="26"/>
      <c r="G30" s="7"/>
      <c r="H30" s="398" t="s">
        <v>3099</v>
      </c>
      <c r="I30" s="26"/>
      <c r="J30" s="26"/>
      <c r="K30" s="26"/>
      <c r="L30" s="26"/>
      <c r="M30" s="26"/>
      <c r="N30" s="7"/>
      <c r="O30" s="398" t="s">
        <v>3100</v>
      </c>
      <c r="P30" s="26"/>
      <c r="Q30" s="7"/>
      <c r="R30" s="398" t="s">
        <v>3101</v>
      </c>
      <c r="S30" s="26"/>
      <c r="T30" s="7"/>
      <c r="U30" s="399" t="s">
        <v>3102</v>
      </c>
      <c r="V30" s="9"/>
      <c r="W30" s="399" t="s">
        <v>3103</v>
      </c>
      <c r="X30" s="9"/>
      <c r="Y30" s="400" t="s">
        <v>3104</v>
      </c>
      <c r="Z30" s="9"/>
      <c r="AA30" s="401" t="s">
        <v>3105</v>
      </c>
      <c r="AB30" s="402" t="s">
        <v>3106</v>
      </c>
      <c r="AC30" s="9"/>
      <c r="AD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56"/>
      <c r="C31" s="56"/>
      <c r="D31" s="398" t="s">
        <v>3107</v>
      </c>
      <c r="E31" s="7"/>
      <c r="F31" s="398" t="s">
        <v>3108</v>
      </c>
      <c r="G31" s="7"/>
      <c r="H31" s="398" t="s">
        <v>3109</v>
      </c>
      <c r="I31" s="7"/>
      <c r="J31" s="398" t="s">
        <v>3110</v>
      </c>
      <c r="K31" s="7"/>
      <c r="L31" s="398" t="s">
        <v>3111</v>
      </c>
      <c r="M31" s="7"/>
      <c r="N31" s="396" t="s">
        <v>3112</v>
      </c>
      <c r="O31" s="401" t="s">
        <v>3113</v>
      </c>
      <c r="P31" s="398" t="s">
        <v>3114</v>
      </c>
      <c r="Q31" s="7"/>
      <c r="R31" s="401" t="s">
        <v>3113</v>
      </c>
      <c r="S31" s="398" t="s">
        <v>3115</v>
      </c>
      <c r="T31" s="7"/>
      <c r="U31" s="61"/>
      <c r="V31" s="63"/>
      <c r="W31" s="61"/>
      <c r="X31" s="63"/>
      <c r="Y31" s="403" t="s">
        <v>3116</v>
      </c>
      <c r="Z31" s="404"/>
      <c r="AA31" s="405" t="s">
        <v>3117</v>
      </c>
      <c r="AB31" s="62"/>
      <c r="AC31" s="6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12"/>
      <c r="C32" s="12"/>
      <c r="D32" s="79" t="s">
        <v>3096</v>
      </c>
      <c r="E32" s="79" t="s">
        <v>3097</v>
      </c>
      <c r="F32" s="79" t="s">
        <v>3096</v>
      </c>
      <c r="G32" s="79" t="s">
        <v>3097</v>
      </c>
      <c r="H32" s="79" t="s">
        <v>3118</v>
      </c>
      <c r="I32" s="79" t="s">
        <v>3119</v>
      </c>
      <c r="J32" s="79" t="s">
        <v>3118</v>
      </c>
      <c r="K32" s="79" t="s">
        <v>3120</v>
      </c>
      <c r="L32" s="79" t="s">
        <v>3118</v>
      </c>
      <c r="M32" s="79" t="s">
        <v>3119</v>
      </c>
      <c r="N32" s="12"/>
      <c r="O32" s="406" t="s">
        <v>3121</v>
      </c>
      <c r="P32" s="79" t="s">
        <v>3122</v>
      </c>
      <c r="Q32" s="79" t="s">
        <v>3123</v>
      </c>
      <c r="R32" s="406" t="s">
        <v>3124</v>
      </c>
      <c r="S32" s="79" t="s">
        <v>3122</v>
      </c>
      <c r="T32" s="79" t="s">
        <v>3123</v>
      </c>
      <c r="U32" s="79" t="s">
        <v>3125</v>
      </c>
      <c r="V32" s="79" t="s">
        <v>3123</v>
      </c>
      <c r="W32" s="79" t="s">
        <v>3125</v>
      </c>
      <c r="X32" s="79" t="s">
        <v>3123</v>
      </c>
      <c r="Y32" s="79" t="s">
        <v>3125</v>
      </c>
      <c r="Z32" s="398" t="s">
        <v>3123</v>
      </c>
      <c r="AA32" s="407"/>
      <c r="AB32" s="408" t="s">
        <v>3096</v>
      </c>
      <c r="AC32" s="79" t="s">
        <v>3126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9">
        <v>1.0</v>
      </c>
      <c r="B33" s="409">
        <v>2.0</v>
      </c>
      <c r="C33" s="410">
        <v>3.0</v>
      </c>
      <c r="D33" s="409">
        <v>4.0</v>
      </c>
      <c r="E33" s="409">
        <v>5.0</v>
      </c>
      <c r="F33" s="409">
        <v>6.0</v>
      </c>
      <c r="G33" s="409">
        <v>7.0</v>
      </c>
      <c r="H33" s="409">
        <v>8.0</v>
      </c>
      <c r="I33" s="411">
        <v>9.0</v>
      </c>
      <c r="J33" s="411">
        <v>10.0</v>
      </c>
      <c r="K33" s="411">
        <v>11.0</v>
      </c>
      <c r="L33" s="411">
        <v>12.0</v>
      </c>
      <c r="M33" s="411">
        <v>13.0</v>
      </c>
      <c r="N33" s="411">
        <v>14.0</v>
      </c>
      <c r="O33" s="412">
        <v>15.0</v>
      </c>
      <c r="P33" s="411">
        <v>16.0</v>
      </c>
      <c r="Q33" s="411">
        <v>17.0</v>
      </c>
      <c r="R33" s="412">
        <v>18.0</v>
      </c>
      <c r="S33" s="411">
        <v>19.0</v>
      </c>
      <c r="T33" s="411">
        <v>20.0</v>
      </c>
      <c r="U33" s="409">
        <v>21.0</v>
      </c>
      <c r="V33" s="409">
        <v>22.0</v>
      </c>
      <c r="W33" s="409">
        <v>23.0</v>
      </c>
      <c r="X33" s="409">
        <v>24.0</v>
      </c>
      <c r="Y33" s="409">
        <v>25.0</v>
      </c>
      <c r="Z33" s="413">
        <v>26.0</v>
      </c>
      <c r="AA33" s="414">
        <v>27.0</v>
      </c>
      <c r="AB33" s="415">
        <v>28.0</v>
      </c>
      <c r="AC33" s="409">
        <v>29.0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16">
        <v>45658.0</v>
      </c>
      <c r="B34" s="375"/>
      <c r="C34" s="474"/>
      <c r="D34" s="375"/>
      <c r="E34" s="375"/>
      <c r="F34" s="375"/>
      <c r="G34" s="375"/>
      <c r="H34" s="73"/>
      <c r="I34" s="419"/>
      <c r="J34" s="419"/>
      <c r="K34" s="419"/>
      <c r="L34" s="419"/>
      <c r="M34" s="419"/>
      <c r="N34" s="419"/>
      <c r="O34" s="86"/>
      <c r="P34" s="86"/>
      <c r="Q34" s="86"/>
      <c r="R34" s="86"/>
      <c r="S34" s="86"/>
      <c r="T34" s="86"/>
      <c r="U34" s="375"/>
      <c r="V34" s="375"/>
      <c r="W34" s="375"/>
      <c r="X34" s="375"/>
      <c r="Y34" s="375"/>
      <c r="Z34" s="375"/>
      <c r="AA34" s="376"/>
      <c r="AB34" s="375"/>
      <c r="AC34" s="37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16">
        <v>45689.0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16">
        <v>45717.0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16">
        <v>45748.0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16">
        <v>45778.0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16">
        <v>45809.0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16">
        <v>45839.0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16">
        <v>45870.0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16">
        <v>45901.0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16">
        <v>45931.0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16">
        <v>45962.0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16">
        <v>45992.0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4" t="s">
        <v>3127</v>
      </c>
      <c r="B49" s="172"/>
      <c r="C49" s="172"/>
      <c r="D49" s="172"/>
      <c r="E49" s="172"/>
      <c r="F49" s="172"/>
      <c r="G49" s="172"/>
      <c r="H49" s="17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96" t="s">
        <v>3095</v>
      </c>
      <c r="B50" s="396" t="s">
        <v>2435</v>
      </c>
      <c r="C50" s="396" t="s">
        <v>3128</v>
      </c>
      <c r="D50" s="398" t="s">
        <v>3098</v>
      </c>
      <c r="E50" s="26"/>
      <c r="F50" s="26"/>
      <c r="G50" s="7"/>
      <c r="H50" s="398" t="s">
        <v>3129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399" t="s">
        <v>3130</v>
      </c>
      <c r="X50" s="59"/>
      <c r="Y50" s="59"/>
      <c r="Z50" s="59"/>
      <c r="AA50" s="59"/>
      <c r="AB50" s="59"/>
      <c r="AC50" s="9"/>
      <c r="AD50" s="396" t="s">
        <v>3131</v>
      </c>
      <c r="AE50" s="398" t="s">
        <v>3132</v>
      </c>
      <c r="AF50" s="7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6"/>
      <c r="B51" s="420" t="s">
        <v>3133</v>
      </c>
      <c r="C51" s="420" t="s">
        <v>3134</v>
      </c>
      <c r="D51" s="398" t="s">
        <v>3107</v>
      </c>
      <c r="E51" s="7"/>
      <c r="F51" s="398" t="s">
        <v>3108</v>
      </c>
      <c r="G51" s="7"/>
      <c r="H51" s="398" t="s">
        <v>3135</v>
      </c>
      <c r="I51" s="7"/>
      <c r="J51" s="398" t="s">
        <v>3136</v>
      </c>
      <c r="K51" s="26"/>
      <c r="L51" s="26"/>
      <c r="M51" s="7"/>
      <c r="N51" s="421" t="s">
        <v>3137</v>
      </c>
      <c r="O51" s="7"/>
      <c r="P51" s="398" t="s">
        <v>3138</v>
      </c>
      <c r="Q51" s="7"/>
      <c r="R51" s="422" t="s">
        <v>3139</v>
      </c>
      <c r="S51" s="7"/>
      <c r="T51" s="385" t="s">
        <v>3110</v>
      </c>
      <c r="U51" s="7"/>
      <c r="V51" s="423" t="s">
        <v>3112</v>
      </c>
      <c r="W51" s="61"/>
      <c r="X51" s="62"/>
      <c r="Y51" s="62"/>
      <c r="Z51" s="62"/>
      <c r="AA51" s="62"/>
      <c r="AB51" s="62"/>
      <c r="AC51" s="63"/>
      <c r="AD51" s="56"/>
      <c r="AE51" s="105" t="s">
        <v>2435</v>
      </c>
      <c r="AF51" s="105" t="s">
        <v>3140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2"/>
      <c r="B52" s="424"/>
      <c r="C52" s="425" t="s">
        <v>3141</v>
      </c>
      <c r="D52" s="79" t="s">
        <v>2435</v>
      </c>
      <c r="E52" s="79" t="s">
        <v>3142</v>
      </c>
      <c r="F52" s="79" t="s">
        <v>2435</v>
      </c>
      <c r="G52" s="79" t="s">
        <v>3142</v>
      </c>
      <c r="H52" s="79" t="s">
        <v>3143</v>
      </c>
      <c r="I52" s="79" t="s">
        <v>3144</v>
      </c>
      <c r="J52" s="79" t="s">
        <v>3145</v>
      </c>
      <c r="K52" s="79" t="s">
        <v>3146</v>
      </c>
      <c r="L52" s="79" t="s">
        <v>3147</v>
      </c>
      <c r="M52" s="79" t="s">
        <v>3148</v>
      </c>
      <c r="N52" s="426" t="s">
        <v>3149</v>
      </c>
      <c r="O52" s="427" t="s">
        <v>3150</v>
      </c>
      <c r="P52" s="79" t="s">
        <v>3147</v>
      </c>
      <c r="Q52" s="79" t="s">
        <v>3148</v>
      </c>
      <c r="R52" s="406" t="s">
        <v>3149</v>
      </c>
      <c r="S52" s="79" t="s">
        <v>3150</v>
      </c>
      <c r="T52" s="79" t="s">
        <v>3149</v>
      </c>
      <c r="U52" s="79" t="s">
        <v>3150</v>
      </c>
      <c r="V52" s="79" t="s">
        <v>3151</v>
      </c>
      <c r="W52" s="79" t="s">
        <v>3152</v>
      </c>
      <c r="X52" s="79" t="s">
        <v>3153</v>
      </c>
      <c r="Y52" s="428" t="s">
        <v>3154</v>
      </c>
      <c r="Z52" s="398" t="s">
        <v>3155</v>
      </c>
      <c r="AA52" s="407" t="s">
        <v>3156</v>
      </c>
      <c r="AB52" s="408" t="s">
        <v>3157</v>
      </c>
      <c r="AC52" s="79" t="s">
        <v>3158</v>
      </c>
      <c r="AD52" s="12"/>
      <c r="AE52" s="105" t="s">
        <v>3159</v>
      </c>
      <c r="AF52" s="105" t="s">
        <v>3160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9">
        <v>1.0</v>
      </c>
      <c r="B53" s="409">
        <v>2.0</v>
      </c>
      <c r="C53" s="410">
        <v>3.0</v>
      </c>
      <c r="D53" s="409">
        <v>4.0</v>
      </c>
      <c r="E53" s="409">
        <v>5.0</v>
      </c>
      <c r="F53" s="409">
        <v>6.0</v>
      </c>
      <c r="G53" s="409">
        <v>7.0</v>
      </c>
      <c r="H53" s="409">
        <v>8.0</v>
      </c>
      <c r="I53" s="411">
        <v>9.0</v>
      </c>
      <c r="J53" s="411">
        <v>10.0</v>
      </c>
      <c r="K53" s="411">
        <v>11.0</v>
      </c>
      <c r="L53" s="411">
        <v>12.0</v>
      </c>
      <c r="M53" s="411">
        <v>13.0</v>
      </c>
      <c r="N53" s="411">
        <v>14.0</v>
      </c>
      <c r="O53" s="412">
        <v>15.0</v>
      </c>
      <c r="P53" s="411">
        <v>16.0</v>
      </c>
      <c r="Q53" s="411">
        <v>17.0</v>
      </c>
      <c r="R53" s="412">
        <v>18.0</v>
      </c>
      <c r="S53" s="411">
        <v>19.0</v>
      </c>
      <c r="T53" s="411">
        <v>20.0</v>
      </c>
      <c r="U53" s="409">
        <v>21.0</v>
      </c>
      <c r="V53" s="409">
        <v>22.0</v>
      </c>
      <c r="W53" s="409">
        <v>23.0</v>
      </c>
      <c r="X53" s="409">
        <v>24.0</v>
      </c>
      <c r="Y53" s="409">
        <v>25.0</v>
      </c>
      <c r="Z53" s="413">
        <v>26.0</v>
      </c>
      <c r="AA53" s="414">
        <v>27.0</v>
      </c>
      <c r="AB53" s="415">
        <v>28.0</v>
      </c>
      <c r="AC53" s="409">
        <v>29.0</v>
      </c>
      <c r="AD53" s="409">
        <v>30.0</v>
      </c>
      <c r="AE53" s="409">
        <v>31.0</v>
      </c>
      <c r="AF53" s="409">
        <v>32.0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16">
        <v>45658.0</v>
      </c>
      <c r="B54" s="375"/>
      <c r="C54" s="474"/>
      <c r="D54" s="375"/>
      <c r="E54" s="375"/>
      <c r="F54" s="375"/>
      <c r="G54" s="375"/>
      <c r="H54" s="73"/>
      <c r="I54" s="419"/>
      <c r="J54" s="419"/>
      <c r="K54" s="419"/>
      <c r="L54" s="419"/>
      <c r="M54" s="419"/>
      <c r="N54" s="419"/>
      <c r="O54" s="86"/>
      <c r="P54" s="86"/>
      <c r="Q54" s="86"/>
      <c r="R54" s="86"/>
      <c r="S54" s="86"/>
      <c r="T54" s="86"/>
      <c r="U54" s="375"/>
      <c r="V54" s="375"/>
      <c r="W54" s="375"/>
      <c r="X54" s="375"/>
      <c r="Y54" s="375"/>
      <c r="Z54" s="375"/>
      <c r="AA54" s="376"/>
      <c r="AB54" s="375"/>
      <c r="AC54" s="375"/>
      <c r="AD54" s="86"/>
      <c r="AE54" s="86"/>
      <c r="AF54" s="86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9" t="s">
        <v>3161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16">
        <v>45717.0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16">
        <v>45748.0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16">
        <v>45778.0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16">
        <v>45809.0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16">
        <v>45839.0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16">
        <v>45870.0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16">
        <v>45901.0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16">
        <v>45931.0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16">
        <v>45962.0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0">
        <v>45992.0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4" t="s">
        <v>3162</v>
      </c>
      <c r="B69" s="172"/>
      <c r="C69" s="172"/>
      <c r="D69" s="172"/>
      <c r="E69" s="172"/>
      <c r="F69" s="172"/>
      <c r="G69" s="172"/>
      <c r="H69" s="17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96" t="s">
        <v>3095</v>
      </c>
      <c r="B70" s="431" t="s">
        <v>3098</v>
      </c>
      <c r="C70" s="59"/>
      <c r="D70" s="59"/>
      <c r="E70" s="59"/>
      <c r="F70" s="59"/>
      <c r="G70" s="9"/>
      <c r="H70" s="398" t="s">
        <v>3163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396" t="s">
        <v>3164</v>
      </c>
      <c r="Y70" s="396" t="s">
        <v>3164</v>
      </c>
      <c r="Z70" s="432"/>
      <c r="AA70" s="432"/>
      <c r="AB70" s="432"/>
      <c r="AC70" s="432"/>
      <c r="AD70" s="432"/>
      <c r="AE70" s="433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6"/>
      <c r="B71" s="399" t="s">
        <v>3165</v>
      </c>
      <c r="C71" s="396" t="s">
        <v>3166</v>
      </c>
      <c r="D71" s="385" t="s">
        <v>3107</v>
      </c>
      <c r="E71" s="7"/>
      <c r="F71" s="398" t="s">
        <v>3108</v>
      </c>
      <c r="G71" s="7"/>
      <c r="H71" s="398" t="s">
        <v>3167</v>
      </c>
      <c r="I71" s="26"/>
      <c r="J71" s="26"/>
      <c r="K71" s="26"/>
      <c r="L71" s="7"/>
      <c r="M71" s="398" t="s">
        <v>3168</v>
      </c>
      <c r="N71" s="26"/>
      <c r="O71" s="26"/>
      <c r="P71" s="26"/>
      <c r="Q71" s="26"/>
      <c r="R71" s="26"/>
      <c r="S71" s="26"/>
      <c r="T71" s="26"/>
      <c r="U71" s="7"/>
      <c r="V71" s="399" t="s">
        <v>3112</v>
      </c>
      <c r="W71" s="420" t="s">
        <v>3169</v>
      </c>
      <c r="X71" s="420" t="s">
        <v>3170</v>
      </c>
      <c r="Y71" s="420" t="s">
        <v>3171</v>
      </c>
      <c r="Z71" s="432"/>
      <c r="AA71" s="432"/>
      <c r="AB71" s="432"/>
      <c r="AC71" s="432"/>
      <c r="AE71" s="96"/>
      <c r="AF71" s="9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6"/>
      <c r="B72" s="434" t="s">
        <v>3172</v>
      </c>
      <c r="C72" s="420" t="s">
        <v>3172</v>
      </c>
      <c r="D72" s="435" t="s">
        <v>3173</v>
      </c>
      <c r="E72" s="396" t="s">
        <v>3174</v>
      </c>
      <c r="F72" s="396" t="s">
        <v>3173</v>
      </c>
      <c r="G72" s="396" t="s">
        <v>3174</v>
      </c>
      <c r="H72" s="396" t="s">
        <v>3175</v>
      </c>
      <c r="I72" s="396" t="s">
        <v>3176</v>
      </c>
      <c r="J72" s="396" t="s">
        <v>3149</v>
      </c>
      <c r="K72" s="396" t="s">
        <v>3177</v>
      </c>
      <c r="L72" s="396" t="s">
        <v>3178</v>
      </c>
      <c r="M72" s="396" t="s">
        <v>3179</v>
      </c>
      <c r="N72" s="398" t="s">
        <v>3111</v>
      </c>
      <c r="O72" s="26"/>
      <c r="P72" s="7"/>
      <c r="Q72" s="398" t="s">
        <v>3180</v>
      </c>
      <c r="R72" s="26"/>
      <c r="S72" s="7"/>
      <c r="T72" s="436" t="s">
        <v>3181</v>
      </c>
      <c r="U72" s="7"/>
      <c r="V72" s="437" t="s">
        <v>3182</v>
      </c>
      <c r="W72" s="438" t="s">
        <v>3183</v>
      </c>
      <c r="X72" s="438" t="s">
        <v>3184</v>
      </c>
      <c r="Y72" s="438" t="s">
        <v>3185</v>
      </c>
      <c r="Z72" s="433"/>
      <c r="AA72" s="439"/>
      <c r="AB72" s="433"/>
      <c r="AC72" s="433"/>
      <c r="AE72" s="96"/>
      <c r="AF72" s="9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/>
      <c r="B73" s="440"/>
      <c r="C73" s="441"/>
      <c r="D73" s="63"/>
      <c r="E73" s="12"/>
      <c r="F73" s="12"/>
      <c r="G73" s="12"/>
      <c r="H73" s="12"/>
      <c r="I73" s="12"/>
      <c r="J73" s="12"/>
      <c r="K73" s="12"/>
      <c r="L73" s="12"/>
      <c r="M73" s="12"/>
      <c r="N73" s="79" t="s">
        <v>3186</v>
      </c>
      <c r="O73" s="442" t="s">
        <v>3149</v>
      </c>
      <c r="P73" s="79" t="s">
        <v>3187</v>
      </c>
      <c r="Q73" s="79" t="s">
        <v>3186</v>
      </c>
      <c r="R73" s="79" t="s">
        <v>3149</v>
      </c>
      <c r="S73" s="79" t="s">
        <v>3187</v>
      </c>
      <c r="T73" s="443" t="s">
        <v>3188</v>
      </c>
      <c r="U73" s="444" t="s">
        <v>3189</v>
      </c>
      <c r="V73" s="445" t="s">
        <v>3112</v>
      </c>
      <c r="W73" s="442" t="s">
        <v>3190</v>
      </c>
      <c r="X73" s="442" t="s">
        <v>3158</v>
      </c>
      <c r="Y73" s="442" t="s">
        <v>3191</v>
      </c>
      <c r="Z73" s="446"/>
      <c r="AA73" s="446"/>
      <c r="AB73" s="446"/>
      <c r="AC73" s="446"/>
      <c r="AD73" s="446"/>
      <c r="AE73" s="446"/>
      <c r="AF73" s="44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9">
        <v>1.0</v>
      </c>
      <c r="B74" s="414">
        <v>2.0</v>
      </c>
      <c r="C74" s="441">
        <v>3.0</v>
      </c>
      <c r="D74" s="409"/>
      <c r="E74" s="409">
        <v>5.0</v>
      </c>
      <c r="F74" s="409">
        <v>6.0</v>
      </c>
      <c r="G74" s="409">
        <v>7.0</v>
      </c>
      <c r="H74" s="409">
        <v>8.0</v>
      </c>
      <c r="I74" s="411">
        <v>9.0</v>
      </c>
      <c r="J74" s="411">
        <v>10.0</v>
      </c>
      <c r="K74" s="411">
        <v>11.0</v>
      </c>
      <c r="L74" s="411">
        <v>12.0</v>
      </c>
      <c r="M74" s="411">
        <v>13.0</v>
      </c>
      <c r="N74" s="411">
        <v>14.0</v>
      </c>
      <c r="O74" s="412">
        <v>15.0</v>
      </c>
      <c r="P74" s="411">
        <v>16.0</v>
      </c>
      <c r="Q74" s="411">
        <v>17.0</v>
      </c>
      <c r="R74" s="412">
        <v>18.0</v>
      </c>
      <c r="S74" s="411">
        <v>19.0</v>
      </c>
      <c r="T74" s="411">
        <v>20.0</v>
      </c>
      <c r="U74" s="409">
        <v>21.0</v>
      </c>
      <c r="V74" s="414">
        <v>22.0</v>
      </c>
      <c r="W74" s="414">
        <v>23.0</v>
      </c>
      <c r="X74" s="414">
        <v>24.0</v>
      </c>
      <c r="Y74" s="414">
        <v>25.0</v>
      </c>
      <c r="Z74" s="446"/>
      <c r="AA74" s="446"/>
      <c r="AB74" s="446"/>
      <c r="AC74" s="446"/>
      <c r="AD74" s="446"/>
      <c r="AE74" s="446"/>
      <c r="AF74" s="44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16">
        <v>45658.0</v>
      </c>
      <c r="B75" s="375"/>
      <c r="C75" s="474"/>
      <c r="D75" s="375"/>
      <c r="E75" s="375"/>
      <c r="F75" s="375"/>
      <c r="G75" s="375"/>
      <c r="H75" s="73"/>
      <c r="I75" s="419"/>
      <c r="J75" s="419"/>
      <c r="K75" s="419"/>
      <c r="L75" s="419"/>
      <c r="M75" s="419"/>
      <c r="N75" s="419"/>
      <c r="O75" s="86"/>
      <c r="P75" s="86"/>
      <c r="Q75" s="86"/>
      <c r="R75" s="86"/>
      <c r="S75" s="86"/>
      <c r="T75" s="86"/>
      <c r="U75" s="375"/>
      <c r="V75" s="375"/>
      <c r="W75" s="375"/>
      <c r="X75" s="375"/>
      <c r="Y75" s="375"/>
      <c r="Z75" s="172"/>
      <c r="AA75" s="448"/>
      <c r="AB75" s="172"/>
      <c r="AC75" s="17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9" t="s">
        <v>3161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16">
        <v>45717.0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16">
        <v>45748.0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16">
        <v>45778.0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16">
        <v>45809.0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16">
        <v>45839.0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16">
        <v>45870.0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16">
        <v>45901.0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16">
        <v>45931.0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16">
        <v>45962.0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16">
        <v>45992.0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94" t="s">
        <v>3192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49" t="s">
        <v>3095</v>
      </c>
      <c r="B91" s="385" t="s">
        <v>3193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450" t="s">
        <v>3194</v>
      </c>
      <c r="AL91" s="242" t="s">
        <v>3164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6"/>
      <c r="B92" s="398" t="s">
        <v>3167</v>
      </c>
      <c r="C92" s="26"/>
      <c r="D92" s="26"/>
      <c r="E92" s="26"/>
      <c r="F92" s="7"/>
      <c r="G92" s="398" t="s">
        <v>3195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399" t="s">
        <v>3196</v>
      </c>
      <c r="S92" s="9"/>
      <c r="T92" s="385" t="s">
        <v>3197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451" t="s">
        <v>3198</v>
      </c>
      <c r="AL92" s="452" t="s">
        <v>3198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6"/>
      <c r="B93" s="396" t="s">
        <v>3175</v>
      </c>
      <c r="C93" s="396" t="s">
        <v>3176</v>
      </c>
      <c r="D93" s="396" t="s">
        <v>3149</v>
      </c>
      <c r="E93" s="396" t="s">
        <v>3177</v>
      </c>
      <c r="F93" s="396" t="s">
        <v>3178</v>
      </c>
      <c r="G93" s="453" t="s">
        <v>3179</v>
      </c>
      <c r="H93" s="7"/>
      <c r="I93" s="398" t="s">
        <v>3111</v>
      </c>
      <c r="J93" s="26"/>
      <c r="K93" s="26"/>
      <c r="L93" s="436" t="s">
        <v>3180</v>
      </c>
      <c r="M93" s="26"/>
      <c r="N93" s="7"/>
      <c r="O93" s="454" t="s">
        <v>3199</v>
      </c>
      <c r="P93" s="26"/>
      <c r="Q93" s="7"/>
      <c r="R93" s="455" t="s">
        <v>3187</v>
      </c>
      <c r="S93" s="396" t="s">
        <v>3149</v>
      </c>
      <c r="T93" s="385" t="s">
        <v>3200</v>
      </c>
      <c r="U93" s="26"/>
      <c r="V93" s="26"/>
      <c r="W93" s="26"/>
      <c r="X93" s="7"/>
      <c r="Y93" s="456" t="s">
        <v>3201</v>
      </c>
      <c r="Z93" s="26"/>
      <c r="AA93" s="26"/>
      <c r="AB93" s="7"/>
      <c r="AC93" s="456" t="s">
        <v>3201</v>
      </c>
      <c r="AD93" s="26"/>
      <c r="AE93" s="26"/>
      <c r="AF93" s="7"/>
      <c r="AG93" s="456" t="s">
        <v>3201</v>
      </c>
      <c r="AH93" s="26"/>
      <c r="AI93" s="26"/>
      <c r="AJ93" s="7"/>
      <c r="AK93" s="451" t="s">
        <v>3197</v>
      </c>
      <c r="AL93" s="452" t="s">
        <v>3197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6"/>
      <c r="B94" s="56"/>
      <c r="C94" s="56"/>
      <c r="D94" s="56"/>
      <c r="E94" s="56"/>
      <c r="F94" s="56"/>
      <c r="G94" s="457" t="s">
        <v>3202</v>
      </c>
      <c r="H94" s="458" t="s">
        <v>3203</v>
      </c>
      <c r="I94" s="420" t="s">
        <v>3186</v>
      </c>
      <c r="J94" s="396" t="s">
        <v>3149</v>
      </c>
      <c r="K94" s="396" t="s">
        <v>3187</v>
      </c>
      <c r="L94" s="396" t="s">
        <v>3186</v>
      </c>
      <c r="M94" s="396" t="s">
        <v>3149</v>
      </c>
      <c r="N94" s="459" t="s">
        <v>3187</v>
      </c>
      <c r="O94" s="460" t="s">
        <v>3204</v>
      </c>
      <c r="P94" s="26"/>
      <c r="Q94" s="7"/>
      <c r="R94" s="12"/>
      <c r="S94" s="12"/>
      <c r="T94" s="79" t="s">
        <v>3205</v>
      </c>
      <c r="U94" s="398" t="s">
        <v>3206</v>
      </c>
      <c r="V94" s="7"/>
      <c r="W94" s="398" t="s">
        <v>3207</v>
      </c>
      <c r="X94" s="7"/>
      <c r="Y94" s="398" t="s">
        <v>3208</v>
      </c>
      <c r="Z94" s="7"/>
      <c r="AA94" s="461" t="s">
        <v>3209</v>
      </c>
      <c r="AB94" s="63"/>
      <c r="AC94" s="398" t="s">
        <v>3210</v>
      </c>
      <c r="AD94" s="7"/>
      <c r="AE94" s="461" t="s">
        <v>3211</v>
      </c>
      <c r="AF94" s="63"/>
      <c r="AG94" s="398" t="s">
        <v>3212</v>
      </c>
      <c r="AH94" s="7"/>
      <c r="AI94" s="461" t="s">
        <v>3213</v>
      </c>
      <c r="AJ94" s="63"/>
      <c r="AK94" s="451" t="s">
        <v>3214</v>
      </c>
      <c r="AL94" s="452" t="s">
        <v>3191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456" t="s">
        <v>3215</v>
      </c>
      <c r="P95" s="79" t="s">
        <v>3216</v>
      </c>
      <c r="Q95" s="79" t="s">
        <v>3217</v>
      </c>
      <c r="R95" s="407" t="s">
        <v>3215</v>
      </c>
      <c r="S95" s="79" t="s">
        <v>3218</v>
      </c>
      <c r="T95" s="74" t="s">
        <v>3219</v>
      </c>
      <c r="U95" s="74" t="s">
        <v>3220</v>
      </c>
      <c r="V95" s="74" t="s">
        <v>3221</v>
      </c>
      <c r="W95" s="79" t="s">
        <v>3222</v>
      </c>
      <c r="X95" s="79" t="s">
        <v>3223</v>
      </c>
      <c r="Y95" s="79" t="s">
        <v>3125</v>
      </c>
      <c r="Z95" s="398" t="s">
        <v>3123</v>
      </c>
      <c r="AA95" s="407" t="s">
        <v>3125</v>
      </c>
      <c r="AB95" s="408" t="s">
        <v>3123</v>
      </c>
      <c r="AC95" s="79" t="s">
        <v>3125</v>
      </c>
      <c r="AD95" s="398" t="s">
        <v>3123</v>
      </c>
      <c r="AE95" s="407" t="s">
        <v>3125</v>
      </c>
      <c r="AF95" s="408" t="s">
        <v>3123</v>
      </c>
      <c r="AG95" s="79" t="s">
        <v>3125</v>
      </c>
      <c r="AH95" s="398" t="s">
        <v>3123</v>
      </c>
      <c r="AI95" s="407" t="s">
        <v>3125</v>
      </c>
      <c r="AJ95" s="385" t="s">
        <v>3123</v>
      </c>
      <c r="AK95" s="462" t="s">
        <v>3158</v>
      </c>
      <c r="AL95" s="47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3">
        <v>1.0</v>
      </c>
      <c r="B96" s="464">
        <v>2.0</v>
      </c>
      <c r="C96" s="464">
        <v>3.0</v>
      </c>
      <c r="D96" s="464">
        <v>4.0</v>
      </c>
      <c r="E96" s="464">
        <v>5.0</v>
      </c>
      <c r="F96" s="464">
        <v>6.0</v>
      </c>
      <c r="G96" s="464">
        <v>7.0</v>
      </c>
      <c r="H96" s="464">
        <v>8.0</v>
      </c>
      <c r="I96" s="465">
        <v>9.0</v>
      </c>
      <c r="J96" s="464">
        <v>10.0</v>
      </c>
      <c r="K96" s="464">
        <v>11.0</v>
      </c>
      <c r="L96" s="465">
        <v>12.0</v>
      </c>
      <c r="M96" s="464">
        <v>13.0</v>
      </c>
      <c r="N96" s="464">
        <v>14.0</v>
      </c>
      <c r="O96" s="464">
        <v>15.0</v>
      </c>
      <c r="P96" s="463">
        <v>16.0</v>
      </c>
      <c r="Q96" s="463">
        <v>17.0</v>
      </c>
      <c r="R96" s="466">
        <v>18.0</v>
      </c>
      <c r="S96" s="463">
        <v>19.0</v>
      </c>
      <c r="T96" s="463">
        <v>20.0</v>
      </c>
      <c r="U96" s="463">
        <v>21.0</v>
      </c>
      <c r="V96" s="463">
        <v>22.0</v>
      </c>
      <c r="W96" s="463">
        <v>23.0</v>
      </c>
      <c r="X96" s="463">
        <v>24.0</v>
      </c>
      <c r="Y96" s="463">
        <v>25.0</v>
      </c>
      <c r="Z96" s="467">
        <v>26.0</v>
      </c>
      <c r="AA96" s="466">
        <v>27.0</v>
      </c>
      <c r="AB96" s="468">
        <v>28.0</v>
      </c>
      <c r="AC96" s="463">
        <v>29.0</v>
      </c>
      <c r="AD96" s="463">
        <v>30.0</v>
      </c>
      <c r="AE96" s="463">
        <v>31.0</v>
      </c>
      <c r="AF96" s="463">
        <v>32.0</v>
      </c>
      <c r="AG96" s="469">
        <v>33.0</v>
      </c>
      <c r="AH96" s="469">
        <v>34.0</v>
      </c>
      <c r="AI96" s="469">
        <v>35.0</v>
      </c>
      <c r="AJ96" s="469">
        <v>36.0</v>
      </c>
      <c r="AK96" s="470">
        <v>37.0</v>
      </c>
      <c r="AL96" s="470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1">
        <v>45658.0</v>
      </c>
      <c r="B97" s="86"/>
      <c r="C97" s="472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3" t="s">
        <v>3161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1">
        <v>45717.0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1">
        <v>45748.0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1">
        <v>45778.0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1">
        <v>45809.0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1">
        <v>45839.0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1">
        <v>45870.0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1">
        <v>45901.0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1">
        <v>45931.0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1">
        <v>45962.0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1">
        <v>45992.0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1" t="s">
        <v>2</v>
      </c>
      <c r="B4" s="381" t="s">
        <v>58</v>
      </c>
      <c r="C4" s="382" t="s">
        <v>3059</v>
      </c>
      <c r="D4" s="26"/>
      <c r="E4" s="7"/>
      <c r="F4" s="383" t="s">
        <v>3060</v>
      </c>
      <c r="G4" s="382" t="s">
        <v>3061</v>
      </c>
      <c r="H4" s="26"/>
      <c r="I4" s="26"/>
      <c r="J4" s="26"/>
      <c r="K4" s="26"/>
      <c r="L4" s="26"/>
      <c r="M4" s="26"/>
      <c r="N4" s="7"/>
      <c r="O4" s="382" t="s">
        <v>3062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384" t="s">
        <v>3063</v>
      </c>
      <c r="AB4" s="385" t="s">
        <v>3064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386" t="s">
        <v>3065</v>
      </c>
      <c r="BA4" s="26"/>
      <c r="BB4" s="26"/>
      <c r="BC4" s="7"/>
      <c r="BD4" s="381" t="s">
        <v>3066</v>
      </c>
    </row>
    <row r="5">
      <c r="A5" s="56"/>
      <c r="B5" s="56"/>
      <c r="C5" s="387" t="s">
        <v>35</v>
      </c>
      <c r="D5" s="387" t="s">
        <v>3067</v>
      </c>
      <c r="E5" s="387" t="s">
        <v>3068</v>
      </c>
      <c r="F5" s="56"/>
      <c r="G5" s="387" t="s">
        <v>3069</v>
      </c>
      <c r="H5" s="387" t="s">
        <v>3070</v>
      </c>
      <c r="I5" s="387" t="s">
        <v>3071</v>
      </c>
      <c r="J5" s="387" t="s">
        <v>3072</v>
      </c>
      <c r="K5" s="387" t="s">
        <v>3073</v>
      </c>
      <c r="L5" s="387" t="s">
        <v>3074</v>
      </c>
      <c r="M5" s="387" t="s">
        <v>3075</v>
      </c>
      <c r="N5" s="387" t="s">
        <v>3076</v>
      </c>
      <c r="O5" s="388" t="s">
        <v>3077</v>
      </c>
      <c r="P5" s="9"/>
      <c r="Q5" s="388" t="s">
        <v>3078</v>
      </c>
      <c r="R5" s="9"/>
      <c r="S5" s="388" t="s">
        <v>3079</v>
      </c>
      <c r="T5" s="9"/>
      <c r="U5" s="388" t="s">
        <v>3080</v>
      </c>
      <c r="V5" s="9"/>
      <c r="W5" s="388" t="s">
        <v>3081</v>
      </c>
      <c r="X5" s="9"/>
      <c r="Y5" s="388" t="s">
        <v>3082</v>
      </c>
      <c r="Z5" s="9"/>
      <c r="AA5" s="56"/>
      <c r="AB5" s="388" t="s">
        <v>3083</v>
      </c>
      <c r="AC5" s="9"/>
      <c r="AD5" s="388" t="s">
        <v>3084</v>
      </c>
      <c r="AE5" s="59"/>
      <c r="AF5" s="59"/>
      <c r="AG5" s="59"/>
      <c r="AH5" s="59"/>
      <c r="AI5" s="9"/>
      <c r="AJ5" s="388" t="s">
        <v>3085</v>
      </c>
      <c r="AK5" s="59"/>
      <c r="AL5" s="59"/>
      <c r="AM5" s="59"/>
      <c r="AN5" s="59"/>
      <c r="AO5" s="59"/>
      <c r="AP5" s="59"/>
      <c r="AQ5" s="9"/>
      <c r="AR5" s="388" t="s">
        <v>3086</v>
      </c>
      <c r="AS5" s="9"/>
      <c r="AT5" s="388" t="s">
        <v>3087</v>
      </c>
      <c r="AU5" s="59"/>
      <c r="AV5" s="59"/>
      <c r="AW5" s="59"/>
      <c r="AX5" s="59"/>
      <c r="AY5" s="9"/>
      <c r="AZ5" s="388" t="s">
        <v>35</v>
      </c>
      <c r="BA5" s="9"/>
      <c r="BB5" s="388" t="s">
        <v>3088</v>
      </c>
      <c r="BC5" s="9"/>
      <c r="BD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65"/>
      <c r="AA6" s="56"/>
      <c r="AB6" s="64"/>
      <c r="AC6" s="65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64"/>
      <c r="AS6" s="65"/>
      <c r="AT6" s="61"/>
      <c r="AU6" s="62"/>
      <c r="AV6" s="62"/>
      <c r="AW6" s="62"/>
      <c r="AX6" s="62"/>
      <c r="AY6" s="63"/>
      <c r="AZ6" s="64"/>
      <c r="BA6" s="65"/>
      <c r="BB6" s="64"/>
      <c r="BC6" s="65"/>
      <c r="BD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56"/>
      <c r="AB7" s="64"/>
      <c r="AC7" s="65"/>
      <c r="AD7" s="388" t="s">
        <v>3089</v>
      </c>
      <c r="AE7" s="9"/>
      <c r="AF7" s="388" t="s">
        <v>3090</v>
      </c>
      <c r="AG7" s="9"/>
      <c r="AH7" s="388" t="s">
        <v>3091</v>
      </c>
      <c r="AI7" s="9"/>
      <c r="AJ7" s="388" t="s">
        <v>3089</v>
      </c>
      <c r="AK7" s="9"/>
      <c r="AL7" s="388" t="s">
        <v>3090</v>
      </c>
      <c r="AM7" s="9"/>
      <c r="AN7" s="388" t="s">
        <v>3091</v>
      </c>
      <c r="AO7" s="9"/>
      <c r="AP7" s="388" t="s">
        <v>3092</v>
      </c>
      <c r="AQ7" s="9"/>
      <c r="AR7" s="64"/>
      <c r="AS7" s="65"/>
      <c r="AT7" s="388" t="s">
        <v>3089</v>
      </c>
      <c r="AU7" s="9"/>
      <c r="AV7" s="388" t="s">
        <v>3090</v>
      </c>
      <c r="AW7" s="9"/>
      <c r="AX7" s="388" t="s">
        <v>3091</v>
      </c>
      <c r="AY7" s="9"/>
      <c r="AZ7" s="64"/>
      <c r="BA7" s="65"/>
      <c r="BB7" s="64"/>
      <c r="BC7" s="65"/>
      <c r="BD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4"/>
      <c r="P8" s="65"/>
      <c r="Q8" s="61"/>
      <c r="R8" s="63"/>
      <c r="S8" s="61"/>
      <c r="T8" s="63"/>
      <c r="U8" s="61"/>
      <c r="V8" s="63"/>
      <c r="W8" s="61"/>
      <c r="X8" s="63"/>
      <c r="Y8" s="61"/>
      <c r="Z8" s="63"/>
      <c r="AA8" s="12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89" t="s">
        <v>18</v>
      </c>
      <c r="P9" s="389" t="s">
        <v>19</v>
      </c>
      <c r="Q9" s="390" t="s">
        <v>18</v>
      </c>
      <c r="R9" s="390" t="s">
        <v>19</v>
      </c>
      <c r="S9" s="390" t="s">
        <v>18</v>
      </c>
      <c r="T9" s="390" t="s">
        <v>19</v>
      </c>
      <c r="U9" s="390" t="s">
        <v>18</v>
      </c>
      <c r="V9" s="390" t="s">
        <v>19</v>
      </c>
      <c r="W9" s="390" t="s">
        <v>18</v>
      </c>
      <c r="X9" s="390" t="s">
        <v>19</v>
      </c>
      <c r="Y9" s="390" t="s">
        <v>18</v>
      </c>
      <c r="Z9" s="390" t="s">
        <v>19</v>
      </c>
      <c r="AA9" s="43"/>
      <c r="AB9" s="390" t="s">
        <v>18</v>
      </c>
      <c r="AC9" s="390" t="s">
        <v>19</v>
      </c>
      <c r="AD9" s="390" t="s">
        <v>18</v>
      </c>
      <c r="AE9" s="390" t="s">
        <v>19</v>
      </c>
      <c r="AF9" s="390" t="s">
        <v>18</v>
      </c>
      <c r="AG9" s="390" t="s">
        <v>19</v>
      </c>
      <c r="AH9" s="390" t="s">
        <v>18</v>
      </c>
      <c r="AI9" s="390" t="s">
        <v>19</v>
      </c>
      <c r="AJ9" s="390" t="s">
        <v>18</v>
      </c>
      <c r="AK9" s="390" t="s">
        <v>19</v>
      </c>
      <c r="AL9" s="390" t="s">
        <v>18</v>
      </c>
      <c r="AM9" s="390" t="s">
        <v>19</v>
      </c>
      <c r="AN9" s="390" t="s">
        <v>18</v>
      </c>
      <c r="AO9" s="390" t="s">
        <v>19</v>
      </c>
      <c r="AP9" s="390" t="s">
        <v>18</v>
      </c>
      <c r="AQ9" s="390" t="s">
        <v>19</v>
      </c>
      <c r="AR9" s="390" t="s">
        <v>18</v>
      </c>
      <c r="AS9" s="390" t="s">
        <v>19</v>
      </c>
      <c r="AT9" s="390" t="s">
        <v>18</v>
      </c>
      <c r="AU9" s="390" t="s">
        <v>19</v>
      </c>
      <c r="AV9" s="390" t="s">
        <v>18</v>
      </c>
      <c r="AW9" s="390" t="s">
        <v>19</v>
      </c>
      <c r="AX9" s="390" t="s">
        <v>18</v>
      </c>
      <c r="AY9" s="390" t="s">
        <v>19</v>
      </c>
      <c r="AZ9" s="390" t="s">
        <v>18</v>
      </c>
      <c r="BA9" s="390" t="s">
        <v>19</v>
      </c>
      <c r="BB9" s="390" t="s">
        <v>18</v>
      </c>
      <c r="BC9" s="390" t="s">
        <v>19</v>
      </c>
      <c r="BD9" s="43"/>
    </row>
    <row r="10">
      <c r="A10" s="391">
        <v>1.0</v>
      </c>
      <c r="B10" s="392">
        <v>2.0</v>
      </c>
      <c r="C10" s="392">
        <v>3.0</v>
      </c>
      <c r="D10" s="392">
        <v>4.0</v>
      </c>
      <c r="E10" s="392">
        <v>5.0</v>
      </c>
      <c r="F10" s="392">
        <v>6.0</v>
      </c>
      <c r="G10" s="392">
        <v>7.0</v>
      </c>
      <c r="H10" s="392">
        <v>8.0</v>
      </c>
      <c r="I10" s="392">
        <v>9.0</v>
      </c>
      <c r="J10" s="392">
        <v>10.0</v>
      </c>
      <c r="K10" s="392">
        <v>11.0</v>
      </c>
      <c r="L10" s="392">
        <v>12.0</v>
      </c>
      <c r="M10" s="392">
        <v>13.0</v>
      </c>
      <c r="N10" s="392">
        <v>14.0</v>
      </c>
      <c r="O10" s="392">
        <v>15.0</v>
      </c>
      <c r="P10" s="392">
        <v>16.0</v>
      </c>
      <c r="Q10" s="392">
        <v>17.0</v>
      </c>
      <c r="R10" s="392">
        <v>18.0</v>
      </c>
      <c r="S10" s="392">
        <v>19.0</v>
      </c>
      <c r="T10" s="392">
        <v>20.0</v>
      </c>
      <c r="U10" s="392">
        <v>21.0</v>
      </c>
      <c r="V10" s="392">
        <v>22.0</v>
      </c>
      <c r="W10" s="392">
        <v>23.0</v>
      </c>
      <c r="X10" s="392">
        <v>24.0</v>
      </c>
      <c r="Y10" s="392">
        <v>25.0</v>
      </c>
      <c r="Z10" s="392">
        <v>26.0</v>
      </c>
      <c r="AA10" s="392">
        <v>27.0</v>
      </c>
      <c r="AB10" s="392">
        <v>28.0</v>
      </c>
      <c r="AC10" s="392">
        <v>29.0</v>
      </c>
      <c r="AD10" s="392">
        <v>30.0</v>
      </c>
      <c r="AE10" s="392">
        <v>31.0</v>
      </c>
      <c r="AF10" s="392">
        <v>32.0</v>
      </c>
      <c r="AG10" s="392">
        <v>33.0</v>
      </c>
      <c r="AH10" s="392">
        <v>34.0</v>
      </c>
      <c r="AI10" s="392">
        <v>35.0</v>
      </c>
      <c r="AJ10" s="392">
        <v>36.0</v>
      </c>
      <c r="AK10" s="392">
        <v>37.0</v>
      </c>
      <c r="AL10" s="392">
        <v>38.0</v>
      </c>
      <c r="AM10" s="392">
        <v>39.0</v>
      </c>
      <c r="AN10" s="392">
        <v>40.0</v>
      </c>
      <c r="AO10" s="392">
        <v>41.0</v>
      </c>
      <c r="AP10" s="392">
        <v>42.0</v>
      </c>
      <c r="AQ10" s="392">
        <v>43.0</v>
      </c>
      <c r="AR10" s="392">
        <v>44.0</v>
      </c>
      <c r="AS10" s="392">
        <v>45.0</v>
      </c>
      <c r="AT10" s="392">
        <v>46.0</v>
      </c>
      <c r="AU10" s="392">
        <v>47.0</v>
      </c>
      <c r="AV10" s="392">
        <v>48.0</v>
      </c>
      <c r="AW10" s="392">
        <v>49.0</v>
      </c>
      <c r="AX10" s="392">
        <v>50.0</v>
      </c>
      <c r="AY10" s="392">
        <v>51.0</v>
      </c>
      <c r="AZ10" s="392">
        <v>52.0</v>
      </c>
      <c r="BA10" s="392">
        <v>53.0</v>
      </c>
      <c r="BB10" s="392">
        <v>54.0</v>
      </c>
      <c r="BC10" s="392">
        <v>55.0</v>
      </c>
      <c r="BD10" s="392">
        <v>56.0</v>
      </c>
    </row>
    <row r="11">
      <c r="A11" s="393">
        <v>1.0</v>
      </c>
      <c r="B11" s="394" t="s">
        <v>80</v>
      </c>
      <c r="C11" s="88"/>
      <c r="D11" s="77">
        <f>'KES SIP 6 BUMIMAS'!Z10</f>
        <v>23</v>
      </c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43"/>
    </row>
    <row r="12">
      <c r="A12" s="393">
        <v>2.0</v>
      </c>
      <c r="B12" s="394" t="s">
        <v>81</v>
      </c>
      <c r="C12" s="88"/>
      <c r="D12" s="77">
        <f>'KES SIP 6 BUMIMAS'!Z11</f>
        <v>0</v>
      </c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43"/>
    </row>
    <row r="13">
      <c r="A13" s="393">
        <v>3.0</v>
      </c>
      <c r="B13" s="394" t="s">
        <v>82</v>
      </c>
      <c r="C13" s="88"/>
      <c r="D13" s="77">
        <f>'KES SIP 6 BUMIMAS'!Z12</f>
        <v>0</v>
      </c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43"/>
    </row>
    <row r="14">
      <c r="A14" s="393">
        <v>4.0</v>
      </c>
      <c r="B14" s="394" t="s">
        <v>83</v>
      </c>
      <c r="C14" s="88"/>
      <c r="D14" s="77">
        <f>'KES SIP 6 BUMIMAS'!Z13</f>
        <v>0</v>
      </c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43"/>
    </row>
    <row r="15">
      <c r="A15" s="393">
        <v>5.0</v>
      </c>
      <c r="B15" s="394" t="s">
        <v>84</v>
      </c>
      <c r="C15" s="88"/>
      <c r="D15" s="77">
        <f>'KES SIP 6 BUMIMAS'!Z14</f>
        <v>0</v>
      </c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43"/>
    </row>
    <row r="16">
      <c r="A16" s="393">
        <v>6.0</v>
      </c>
      <c r="B16" s="394" t="s">
        <v>85</v>
      </c>
      <c r="C16" s="88"/>
      <c r="D16" s="77">
        <f>'KES SIP 6 BUMIMAS'!Z15</f>
        <v>0</v>
      </c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43"/>
    </row>
    <row r="17">
      <c r="A17" s="393">
        <v>7.0</v>
      </c>
      <c r="B17" s="394" t="s">
        <v>86</v>
      </c>
      <c r="C17" s="88"/>
      <c r="D17" s="77">
        <f>'KES SIP 6 BUMIMAS'!Z16</f>
        <v>0</v>
      </c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43"/>
    </row>
    <row r="18">
      <c r="A18" s="393">
        <v>8.0</v>
      </c>
      <c r="B18" s="394" t="s">
        <v>87</v>
      </c>
      <c r="C18" s="88"/>
      <c r="D18" s="77">
        <f>'KES SIP 6 BUMIMAS'!Z17</f>
        <v>0</v>
      </c>
      <c r="E18" s="21"/>
      <c r="F18" s="76"/>
      <c r="G18" s="76"/>
      <c r="H18" s="76"/>
      <c r="I18" s="7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43"/>
    </row>
    <row r="19">
      <c r="A19" s="393">
        <v>9.0</v>
      </c>
      <c r="B19" s="394" t="s">
        <v>88</v>
      </c>
      <c r="C19" s="88"/>
      <c r="D19" s="77">
        <f>'KES SIP 6 BUMIMAS'!Z18</f>
        <v>0</v>
      </c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21"/>
      <c r="AK19" s="21"/>
      <c r="AL19" s="21"/>
      <c r="AM19" s="21"/>
      <c r="AN19" s="77"/>
      <c r="AO19" s="21"/>
      <c r="AP19" s="21"/>
      <c r="AQ19" s="21"/>
      <c r="AR19" s="21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3"/>
    </row>
    <row r="20">
      <c r="A20" s="393">
        <v>10.0</v>
      </c>
      <c r="B20" s="394" t="s">
        <v>89</v>
      </c>
      <c r="C20" s="88"/>
      <c r="D20" s="77">
        <f>'KES SIP 6 BUMIMAS'!Z19</f>
        <v>0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>
      <c r="A21" s="393">
        <v>11.0</v>
      </c>
      <c r="B21" s="394" t="s">
        <v>90</v>
      </c>
      <c r="C21" s="88"/>
      <c r="D21" s="77">
        <f>'KES SIP 6 BUMIMAS'!Z20</f>
        <v>0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>
      <c r="A22" s="393">
        <v>12.0</v>
      </c>
      <c r="B22" s="394" t="s">
        <v>91</v>
      </c>
      <c r="C22" s="88"/>
      <c r="D22" s="77">
        <f>'KES SIP 6 BUMIMAS'!Z21</f>
        <v>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>
      <c r="A23" s="2" t="s">
        <v>35</v>
      </c>
      <c r="C23" s="91">
        <f t="shared" ref="C23:BD23" si="1">SUM(C11:C22)</f>
        <v>0</v>
      </c>
      <c r="D23" s="91">
        <f t="shared" si="1"/>
        <v>23</v>
      </c>
      <c r="E23" s="91">
        <f t="shared" si="1"/>
        <v>0</v>
      </c>
      <c r="F23" s="91">
        <f t="shared" si="1"/>
        <v>0</v>
      </c>
      <c r="G23" s="91">
        <f t="shared" si="1"/>
        <v>0</v>
      </c>
      <c r="H23" s="91">
        <f t="shared" si="1"/>
        <v>0</v>
      </c>
      <c r="I23" s="91">
        <f t="shared" si="1"/>
        <v>0</v>
      </c>
      <c r="J23" s="91">
        <f t="shared" si="1"/>
        <v>0</v>
      </c>
      <c r="K23" s="91">
        <f t="shared" si="1"/>
        <v>0</v>
      </c>
      <c r="L23" s="91">
        <f t="shared" si="1"/>
        <v>0</v>
      </c>
      <c r="M23" s="91">
        <f t="shared" si="1"/>
        <v>0</v>
      </c>
      <c r="N23" s="91">
        <f t="shared" si="1"/>
        <v>0</v>
      </c>
      <c r="O23" s="91">
        <f t="shared" si="1"/>
        <v>0</v>
      </c>
      <c r="P23" s="91">
        <f t="shared" si="1"/>
        <v>0</v>
      </c>
      <c r="Q23" s="91">
        <f t="shared" si="1"/>
        <v>0</v>
      </c>
      <c r="R23" s="91">
        <f t="shared" si="1"/>
        <v>0</v>
      </c>
      <c r="S23" s="91">
        <f t="shared" si="1"/>
        <v>0</v>
      </c>
      <c r="T23" s="91">
        <f t="shared" si="1"/>
        <v>0</v>
      </c>
      <c r="U23" s="91">
        <f t="shared" si="1"/>
        <v>0</v>
      </c>
      <c r="V23" s="91">
        <f t="shared" si="1"/>
        <v>0</v>
      </c>
      <c r="W23" s="91">
        <f t="shared" si="1"/>
        <v>0</v>
      </c>
      <c r="X23" s="91">
        <f t="shared" si="1"/>
        <v>0</v>
      </c>
      <c r="Y23" s="91">
        <f t="shared" si="1"/>
        <v>0</v>
      </c>
      <c r="Z23" s="91">
        <f t="shared" si="1"/>
        <v>0</v>
      </c>
      <c r="AA23" s="91">
        <f t="shared" si="1"/>
        <v>0</v>
      </c>
      <c r="AB23" s="91">
        <f t="shared" si="1"/>
        <v>0</v>
      </c>
      <c r="AC23" s="91">
        <f t="shared" si="1"/>
        <v>0</v>
      </c>
      <c r="AD23" s="91">
        <f t="shared" si="1"/>
        <v>0</v>
      </c>
      <c r="AE23" s="91">
        <f t="shared" si="1"/>
        <v>0</v>
      </c>
      <c r="AF23" s="91">
        <f t="shared" si="1"/>
        <v>0</v>
      </c>
      <c r="AG23" s="91">
        <f t="shared" si="1"/>
        <v>0</v>
      </c>
      <c r="AH23" s="91">
        <f t="shared" si="1"/>
        <v>0</v>
      </c>
      <c r="AI23" s="91">
        <f t="shared" si="1"/>
        <v>0</v>
      </c>
      <c r="AJ23" s="91">
        <f t="shared" si="1"/>
        <v>0</v>
      </c>
      <c r="AK23" s="91">
        <f t="shared" si="1"/>
        <v>0</v>
      </c>
      <c r="AL23" s="91">
        <f t="shared" si="1"/>
        <v>0</v>
      </c>
      <c r="AM23" s="91">
        <f t="shared" si="1"/>
        <v>0</v>
      </c>
      <c r="AN23" s="91">
        <f t="shared" si="1"/>
        <v>0</v>
      </c>
      <c r="AO23" s="91">
        <f t="shared" si="1"/>
        <v>0</v>
      </c>
      <c r="AP23" s="91">
        <f t="shared" si="1"/>
        <v>0</v>
      </c>
      <c r="AQ23" s="91">
        <f t="shared" si="1"/>
        <v>0</v>
      </c>
      <c r="AR23" s="91">
        <f t="shared" si="1"/>
        <v>0</v>
      </c>
      <c r="AS23" s="91">
        <f t="shared" si="1"/>
        <v>0</v>
      </c>
      <c r="AT23" s="91">
        <f t="shared" si="1"/>
        <v>0</v>
      </c>
      <c r="AU23" s="91">
        <f t="shared" si="1"/>
        <v>0</v>
      </c>
      <c r="AV23" s="91">
        <f t="shared" si="1"/>
        <v>0</v>
      </c>
      <c r="AW23" s="91">
        <f t="shared" si="1"/>
        <v>0</v>
      </c>
      <c r="AX23" s="91">
        <f t="shared" si="1"/>
        <v>0</v>
      </c>
      <c r="AY23" s="91">
        <f t="shared" si="1"/>
        <v>0</v>
      </c>
      <c r="AZ23" s="91">
        <f t="shared" si="1"/>
        <v>0</v>
      </c>
      <c r="BA23" s="91">
        <f t="shared" si="1"/>
        <v>0</v>
      </c>
      <c r="BB23" s="91">
        <f t="shared" si="1"/>
        <v>0</v>
      </c>
      <c r="BC23" s="91">
        <f t="shared" si="1"/>
        <v>0</v>
      </c>
      <c r="BD23" s="91">
        <f t="shared" si="1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51" t="s">
        <v>3093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4" t="s">
        <v>3094</v>
      </c>
      <c r="B29" s="172"/>
      <c r="C29" s="172"/>
      <c r="D29" s="172"/>
      <c r="E29" s="172"/>
      <c r="F29" s="172"/>
      <c r="G29" s="172"/>
      <c r="H29" s="1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6" t="s">
        <v>3095</v>
      </c>
      <c r="B30" s="397" t="s">
        <v>3096</v>
      </c>
      <c r="C30" s="397" t="s">
        <v>3097</v>
      </c>
      <c r="D30" s="398" t="s">
        <v>3098</v>
      </c>
      <c r="E30" s="26"/>
      <c r="F30" s="26"/>
      <c r="G30" s="7"/>
      <c r="H30" s="398" t="s">
        <v>3099</v>
      </c>
      <c r="I30" s="26"/>
      <c r="J30" s="26"/>
      <c r="K30" s="26"/>
      <c r="L30" s="26"/>
      <c r="M30" s="26"/>
      <c r="N30" s="7"/>
      <c r="O30" s="398" t="s">
        <v>3100</v>
      </c>
      <c r="P30" s="26"/>
      <c r="Q30" s="7"/>
      <c r="R30" s="398" t="s">
        <v>3101</v>
      </c>
      <c r="S30" s="26"/>
      <c r="T30" s="7"/>
      <c r="U30" s="399" t="s">
        <v>3102</v>
      </c>
      <c r="V30" s="9"/>
      <c r="W30" s="399" t="s">
        <v>3103</v>
      </c>
      <c r="X30" s="9"/>
      <c r="Y30" s="400" t="s">
        <v>3104</v>
      </c>
      <c r="Z30" s="9"/>
      <c r="AA30" s="401" t="s">
        <v>3105</v>
      </c>
      <c r="AB30" s="402" t="s">
        <v>3106</v>
      </c>
      <c r="AC30" s="9"/>
      <c r="AD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56"/>
      <c r="C31" s="56"/>
      <c r="D31" s="398" t="s">
        <v>3107</v>
      </c>
      <c r="E31" s="7"/>
      <c r="F31" s="398" t="s">
        <v>3108</v>
      </c>
      <c r="G31" s="7"/>
      <c r="H31" s="398" t="s">
        <v>3109</v>
      </c>
      <c r="I31" s="7"/>
      <c r="J31" s="398" t="s">
        <v>3110</v>
      </c>
      <c r="K31" s="7"/>
      <c r="L31" s="398" t="s">
        <v>3111</v>
      </c>
      <c r="M31" s="7"/>
      <c r="N31" s="396" t="s">
        <v>3112</v>
      </c>
      <c r="O31" s="401" t="s">
        <v>3113</v>
      </c>
      <c r="P31" s="398" t="s">
        <v>3114</v>
      </c>
      <c r="Q31" s="7"/>
      <c r="R31" s="401" t="s">
        <v>3113</v>
      </c>
      <c r="S31" s="398" t="s">
        <v>3115</v>
      </c>
      <c r="T31" s="7"/>
      <c r="U31" s="61"/>
      <c r="V31" s="63"/>
      <c r="W31" s="61"/>
      <c r="X31" s="63"/>
      <c r="Y31" s="403" t="s">
        <v>3116</v>
      </c>
      <c r="Z31" s="404"/>
      <c r="AA31" s="405" t="s">
        <v>3117</v>
      </c>
      <c r="AB31" s="62"/>
      <c r="AC31" s="6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12"/>
      <c r="C32" s="12"/>
      <c r="D32" s="79" t="s">
        <v>3096</v>
      </c>
      <c r="E32" s="79" t="s">
        <v>3097</v>
      </c>
      <c r="F32" s="79" t="s">
        <v>3096</v>
      </c>
      <c r="G32" s="79" t="s">
        <v>3097</v>
      </c>
      <c r="H32" s="79" t="s">
        <v>3118</v>
      </c>
      <c r="I32" s="79" t="s">
        <v>3119</v>
      </c>
      <c r="J32" s="79" t="s">
        <v>3118</v>
      </c>
      <c r="K32" s="79" t="s">
        <v>3120</v>
      </c>
      <c r="L32" s="79" t="s">
        <v>3118</v>
      </c>
      <c r="M32" s="79" t="s">
        <v>3119</v>
      </c>
      <c r="N32" s="12"/>
      <c r="O32" s="406" t="s">
        <v>3121</v>
      </c>
      <c r="P32" s="79" t="s">
        <v>3122</v>
      </c>
      <c r="Q32" s="79" t="s">
        <v>3123</v>
      </c>
      <c r="R32" s="406" t="s">
        <v>3124</v>
      </c>
      <c r="S32" s="79" t="s">
        <v>3122</v>
      </c>
      <c r="T32" s="79" t="s">
        <v>3123</v>
      </c>
      <c r="U32" s="79" t="s">
        <v>3125</v>
      </c>
      <c r="V32" s="79" t="s">
        <v>3123</v>
      </c>
      <c r="W32" s="79" t="s">
        <v>3125</v>
      </c>
      <c r="X32" s="79" t="s">
        <v>3123</v>
      </c>
      <c r="Y32" s="79" t="s">
        <v>3125</v>
      </c>
      <c r="Z32" s="398" t="s">
        <v>3123</v>
      </c>
      <c r="AA32" s="407"/>
      <c r="AB32" s="408" t="s">
        <v>3096</v>
      </c>
      <c r="AC32" s="79" t="s">
        <v>3126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9">
        <v>1.0</v>
      </c>
      <c r="B33" s="409">
        <v>2.0</v>
      </c>
      <c r="C33" s="410">
        <v>3.0</v>
      </c>
      <c r="D33" s="409">
        <v>4.0</v>
      </c>
      <c r="E33" s="409">
        <v>5.0</v>
      </c>
      <c r="F33" s="409">
        <v>6.0</v>
      </c>
      <c r="G33" s="409">
        <v>7.0</v>
      </c>
      <c r="H33" s="409">
        <v>8.0</v>
      </c>
      <c r="I33" s="411">
        <v>9.0</v>
      </c>
      <c r="J33" s="411">
        <v>10.0</v>
      </c>
      <c r="K33" s="411">
        <v>11.0</v>
      </c>
      <c r="L33" s="411">
        <v>12.0</v>
      </c>
      <c r="M33" s="411">
        <v>13.0</v>
      </c>
      <c r="N33" s="411">
        <v>14.0</v>
      </c>
      <c r="O33" s="412">
        <v>15.0</v>
      </c>
      <c r="P33" s="411">
        <v>16.0</v>
      </c>
      <c r="Q33" s="411">
        <v>17.0</v>
      </c>
      <c r="R33" s="412">
        <v>18.0</v>
      </c>
      <c r="S33" s="411">
        <v>19.0</v>
      </c>
      <c r="T33" s="411">
        <v>20.0</v>
      </c>
      <c r="U33" s="409">
        <v>21.0</v>
      </c>
      <c r="V33" s="409">
        <v>22.0</v>
      </c>
      <c r="W33" s="409">
        <v>23.0</v>
      </c>
      <c r="X33" s="409">
        <v>24.0</v>
      </c>
      <c r="Y33" s="409">
        <v>25.0</v>
      </c>
      <c r="Z33" s="413">
        <v>26.0</v>
      </c>
      <c r="AA33" s="414">
        <v>27.0</v>
      </c>
      <c r="AB33" s="415">
        <v>28.0</v>
      </c>
      <c r="AC33" s="409">
        <v>29.0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16">
        <v>45658.0</v>
      </c>
      <c r="B34" s="375"/>
      <c r="C34" s="474"/>
      <c r="D34" s="375"/>
      <c r="E34" s="375"/>
      <c r="F34" s="375"/>
      <c r="G34" s="375"/>
      <c r="H34" s="73"/>
      <c r="I34" s="419"/>
      <c r="J34" s="419"/>
      <c r="K34" s="419"/>
      <c r="L34" s="419"/>
      <c r="M34" s="419"/>
      <c r="N34" s="419"/>
      <c r="O34" s="86"/>
      <c r="P34" s="86"/>
      <c r="Q34" s="86"/>
      <c r="R34" s="86"/>
      <c r="S34" s="86"/>
      <c r="T34" s="86"/>
      <c r="U34" s="375"/>
      <c r="V34" s="375"/>
      <c r="W34" s="375"/>
      <c r="X34" s="375"/>
      <c r="Y34" s="375"/>
      <c r="Z34" s="375"/>
      <c r="AA34" s="376"/>
      <c r="AB34" s="375"/>
      <c r="AC34" s="37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16">
        <v>45689.0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16">
        <v>45717.0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16">
        <v>45748.0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16">
        <v>45778.0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16">
        <v>45809.0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16">
        <v>45839.0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16">
        <v>45870.0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16">
        <v>45901.0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16">
        <v>45931.0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16">
        <v>45962.0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16">
        <v>45992.0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4" t="s">
        <v>3127</v>
      </c>
      <c r="B49" s="172"/>
      <c r="C49" s="172"/>
      <c r="D49" s="172"/>
      <c r="E49" s="172"/>
      <c r="F49" s="172"/>
      <c r="G49" s="172"/>
      <c r="H49" s="17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96" t="s">
        <v>3095</v>
      </c>
      <c r="B50" s="396" t="s">
        <v>2435</v>
      </c>
      <c r="C50" s="396" t="s">
        <v>3128</v>
      </c>
      <c r="D50" s="398" t="s">
        <v>3098</v>
      </c>
      <c r="E50" s="26"/>
      <c r="F50" s="26"/>
      <c r="G50" s="7"/>
      <c r="H50" s="398" t="s">
        <v>3129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399" t="s">
        <v>3130</v>
      </c>
      <c r="X50" s="59"/>
      <c r="Y50" s="59"/>
      <c r="Z50" s="59"/>
      <c r="AA50" s="59"/>
      <c r="AB50" s="59"/>
      <c r="AC50" s="9"/>
      <c r="AD50" s="396" t="s">
        <v>3131</v>
      </c>
      <c r="AE50" s="398" t="s">
        <v>3132</v>
      </c>
      <c r="AF50" s="7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6"/>
      <c r="B51" s="420" t="s">
        <v>3133</v>
      </c>
      <c r="C51" s="420" t="s">
        <v>3134</v>
      </c>
      <c r="D51" s="398" t="s">
        <v>3107</v>
      </c>
      <c r="E51" s="7"/>
      <c r="F51" s="398" t="s">
        <v>3108</v>
      </c>
      <c r="G51" s="7"/>
      <c r="H51" s="398" t="s">
        <v>3135</v>
      </c>
      <c r="I51" s="7"/>
      <c r="J51" s="398" t="s">
        <v>3136</v>
      </c>
      <c r="K51" s="26"/>
      <c r="L51" s="26"/>
      <c r="M51" s="7"/>
      <c r="N51" s="421" t="s">
        <v>3137</v>
      </c>
      <c r="O51" s="7"/>
      <c r="P51" s="398" t="s">
        <v>3138</v>
      </c>
      <c r="Q51" s="7"/>
      <c r="R51" s="422" t="s">
        <v>3139</v>
      </c>
      <c r="S51" s="7"/>
      <c r="T51" s="385" t="s">
        <v>3110</v>
      </c>
      <c r="U51" s="7"/>
      <c r="V51" s="423" t="s">
        <v>3112</v>
      </c>
      <c r="W51" s="61"/>
      <c r="X51" s="62"/>
      <c r="Y51" s="62"/>
      <c r="Z51" s="62"/>
      <c r="AA51" s="62"/>
      <c r="AB51" s="62"/>
      <c r="AC51" s="63"/>
      <c r="AD51" s="56"/>
      <c r="AE51" s="105" t="s">
        <v>2435</v>
      </c>
      <c r="AF51" s="105" t="s">
        <v>3140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2"/>
      <c r="B52" s="424"/>
      <c r="C52" s="425" t="s">
        <v>3141</v>
      </c>
      <c r="D52" s="79" t="s">
        <v>2435</v>
      </c>
      <c r="E52" s="79" t="s">
        <v>3142</v>
      </c>
      <c r="F52" s="79" t="s">
        <v>2435</v>
      </c>
      <c r="G52" s="79" t="s">
        <v>3142</v>
      </c>
      <c r="H52" s="79" t="s">
        <v>3143</v>
      </c>
      <c r="I52" s="79" t="s">
        <v>3144</v>
      </c>
      <c r="J52" s="79" t="s">
        <v>3145</v>
      </c>
      <c r="K52" s="79" t="s">
        <v>3146</v>
      </c>
      <c r="L52" s="79" t="s">
        <v>3147</v>
      </c>
      <c r="M52" s="79" t="s">
        <v>3148</v>
      </c>
      <c r="N52" s="426" t="s">
        <v>3149</v>
      </c>
      <c r="O52" s="427" t="s">
        <v>3150</v>
      </c>
      <c r="P52" s="79" t="s">
        <v>3147</v>
      </c>
      <c r="Q52" s="79" t="s">
        <v>3148</v>
      </c>
      <c r="R52" s="406" t="s">
        <v>3149</v>
      </c>
      <c r="S52" s="79" t="s">
        <v>3150</v>
      </c>
      <c r="T52" s="79" t="s">
        <v>3149</v>
      </c>
      <c r="U52" s="79" t="s">
        <v>3150</v>
      </c>
      <c r="V52" s="79" t="s">
        <v>3151</v>
      </c>
      <c r="W52" s="79" t="s">
        <v>3152</v>
      </c>
      <c r="X52" s="79" t="s">
        <v>3153</v>
      </c>
      <c r="Y52" s="428" t="s">
        <v>3154</v>
      </c>
      <c r="Z52" s="398" t="s">
        <v>3155</v>
      </c>
      <c r="AA52" s="407" t="s">
        <v>3156</v>
      </c>
      <c r="AB52" s="408" t="s">
        <v>3157</v>
      </c>
      <c r="AC52" s="79" t="s">
        <v>3158</v>
      </c>
      <c r="AD52" s="12"/>
      <c r="AE52" s="105" t="s">
        <v>3159</v>
      </c>
      <c r="AF52" s="105" t="s">
        <v>3160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9">
        <v>1.0</v>
      </c>
      <c r="B53" s="409">
        <v>2.0</v>
      </c>
      <c r="C53" s="410">
        <v>3.0</v>
      </c>
      <c r="D53" s="409">
        <v>4.0</v>
      </c>
      <c r="E53" s="409">
        <v>5.0</v>
      </c>
      <c r="F53" s="409">
        <v>6.0</v>
      </c>
      <c r="G53" s="409">
        <v>7.0</v>
      </c>
      <c r="H53" s="409">
        <v>8.0</v>
      </c>
      <c r="I53" s="411">
        <v>9.0</v>
      </c>
      <c r="J53" s="411">
        <v>10.0</v>
      </c>
      <c r="K53" s="411">
        <v>11.0</v>
      </c>
      <c r="L53" s="411">
        <v>12.0</v>
      </c>
      <c r="M53" s="411">
        <v>13.0</v>
      </c>
      <c r="N53" s="411">
        <v>14.0</v>
      </c>
      <c r="O53" s="412">
        <v>15.0</v>
      </c>
      <c r="P53" s="411">
        <v>16.0</v>
      </c>
      <c r="Q53" s="411">
        <v>17.0</v>
      </c>
      <c r="R53" s="412">
        <v>18.0</v>
      </c>
      <c r="S53" s="411">
        <v>19.0</v>
      </c>
      <c r="T53" s="411">
        <v>20.0</v>
      </c>
      <c r="U53" s="409">
        <v>21.0</v>
      </c>
      <c r="V53" s="409">
        <v>22.0</v>
      </c>
      <c r="W53" s="409">
        <v>23.0</v>
      </c>
      <c r="X53" s="409">
        <v>24.0</v>
      </c>
      <c r="Y53" s="409">
        <v>25.0</v>
      </c>
      <c r="Z53" s="413">
        <v>26.0</v>
      </c>
      <c r="AA53" s="414">
        <v>27.0</v>
      </c>
      <c r="AB53" s="415">
        <v>28.0</v>
      </c>
      <c r="AC53" s="409">
        <v>29.0</v>
      </c>
      <c r="AD53" s="409">
        <v>30.0</v>
      </c>
      <c r="AE53" s="409">
        <v>31.0</v>
      </c>
      <c r="AF53" s="409">
        <v>32.0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16">
        <v>45658.0</v>
      </c>
      <c r="B54" s="375"/>
      <c r="C54" s="474"/>
      <c r="D54" s="375"/>
      <c r="E54" s="375"/>
      <c r="F54" s="375"/>
      <c r="G54" s="375"/>
      <c r="H54" s="73"/>
      <c r="I54" s="419"/>
      <c r="J54" s="419"/>
      <c r="K54" s="419"/>
      <c r="L54" s="419"/>
      <c r="M54" s="419"/>
      <c r="N54" s="419"/>
      <c r="O54" s="86"/>
      <c r="P54" s="86"/>
      <c r="Q54" s="86"/>
      <c r="R54" s="86"/>
      <c r="S54" s="86"/>
      <c r="T54" s="86"/>
      <c r="U54" s="375"/>
      <c r="V54" s="375"/>
      <c r="W54" s="375"/>
      <c r="X54" s="375"/>
      <c r="Y54" s="375"/>
      <c r="Z54" s="375"/>
      <c r="AA54" s="376"/>
      <c r="AB54" s="375"/>
      <c r="AC54" s="375"/>
      <c r="AD54" s="86"/>
      <c r="AE54" s="86"/>
      <c r="AF54" s="86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9" t="s">
        <v>3161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16">
        <v>45717.0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16">
        <v>45748.0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16">
        <v>45778.0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16">
        <v>45809.0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16">
        <v>45839.0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16">
        <v>45870.0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16">
        <v>45901.0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16">
        <v>45931.0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16">
        <v>45962.0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0">
        <v>45992.0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4" t="s">
        <v>3162</v>
      </c>
      <c r="B69" s="172"/>
      <c r="C69" s="172"/>
      <c r="D69" s="172"/>
      <c r="E69" s="172"/>
      <c r="F69" s="172"/>
      <c r="G69" s="172"/>
      <c r="H69" s="17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96" t="s">
        <v>3095</v>
      </c>
      <c r="B70" s="431" t="s">
        <v>3098</v>
      </c>
      <c r="C70" s="59"/>
      <c r="D70" s="59"/>
      <c r="E70" s="59"/>
      <c r="F70" s="59"/>
      <c r="G70" s="9"/>
      <c r="H70" s="398" t="s">
        <v>3163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396" t="s">
        <v>3164</v>
      </c>
      <c r="Y70" s="396" t="s">
        <v>3164</v>
      </c>
      <c r="Z70" s="432"/>
      <c r="AA70" s="432"/>
      <c r="AB70" s="432"/>
      <c r="AC70" s="432"/>
      <c r="AD70" s="432"/>
      <c r="AE70" s="433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6"/>
      <c r="B71" s="399" t="s">
        <v>3165</v>
      </c>
      <c r="C71" s="396" t="s">
        <v>3166</v>
      </c>
      <c r="D71" s="385" t="s">
        <v>3107</v>
      </c>
      <c r="E71" s="7"/>
      <c r="F71" s="398" t="s">
        <v>3108</v>
      </c>
      <c r="G71" s="7"/>
      <c r="H71" s="398" t="s">
        <v>3167</v>
      </c>
      <c r="I71" s="26"/>
      <c r="J71" s="26"/>
      <c r="K71" s="26"/>
      <c r="L71" s="7"/>
      <c r="M71" s="398" t="s">
        <v>3168</v>
      </c>
      <c r="N71" s="26"/>
      <c r="O71" s="26"/>
      <c r="P71" s="26"/>
      <c r="Q71" s="26"/>
      <c r="R71" s="26"/>
      <c r="S71" s="26"/>
      <c r="T71" s="26"/>
      <c r="U71" s="7"/>
      <c r="V71" s="399" t="s">
        <v>3112</v>
      </c>
      <c r="W71" s="420" t="s">
        <v>3169</v>
      </c>
      <c r="X71" s="420" t="s">
        <v>3170</v>
      </c>
      <c r="Y71" s="420" t="s">
        <v>3171</v>
      </c>
      <c r="Z71" s="432"/>
      <c r="AA71" s="432"/>
      <c r="AB71" s="432"/>
      <c r="AC71" s="432"/>
      <c r="AE71" s="96"/>
      <c r="AF71" s="9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6"/>
      <c r="B72" s="434" t="s">
        <v>3172</v>
      </c>
      <c r="C72" s="420" t="s">
        <v>3172</v>
      </c>
      <c r="D72" s="435" t="s">
        <v>3173</v>
      </c>
      <c r="E72" s="396" t="s">
        <v>3174</v>
      </c>
      <c r="F72" s="396" t="s">
        <v>3173</v>
      </c>
      <c r="G72" s="396" t="s">
        <v>3174</v>
      </c>
      <c r="H72" s="396" t="s">
        <v>3175</v>
      </c>
      <c r="I72" s="396" t="s">
        <v>3176</v>
      </c>
      <c r="J72" s="396" t="s">
        <v>3149</v>
      </c>
      <c r="K72" s="396" t="s">
        <v>3177</v>
      </c>
      <c r="L72" s="396" t="s">
        <v>3178</v>
      </c>
      <c r="M72" s="396" t="s">
        <v>3179</v>
      </c>
      <c r="N72" s="398" t="s">
        <v>3111</v>
      </c>
      <c r="O72" s="26"/>
      <c r="P72" s="7"/>
      <c r="Q72" s="398" t="s">
        <v>3180</v>
      </c>
      <c r="R72" s="26"/>
      <c r="S72" s="7"/>
      <c r="T72" s="436" t="s">
        <v>3181</v>
      </c>
      <c r="U72" s="7"/>
      <c r="V72" s="437" t="s">
        <v>3182</v>
      </c>
      <c r="W72" s="438" t="s">
        <v>3183</v>
      </c>
      <c r="X72" s="438" t="s">
        <v>3184</v>
      </c>
      <c r="Y72" s="438" t="s">
        <v>3185</v>
      </c>
      <c r="Z72" s="433"/>
      <c r="AA72" s="439"/>
      <c r="AB72" s="433"/>
      <c r="AC72" s="433"/>
      <c r="AE72" s="96"/>
      <c r="AF72" s="9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/>
      <c r="B73" s="440"/>
      <c r="C73" s="441"/>
      <c r="D73" s="63"/>
      <c r="E73" s="12"/>
      <c r="F73" s="12"/>
      <c r="G73" s="12"/>
      <c r="H73" s="12"/>
      <c r="I73" s="12"/>
      <c r="J73" s="12"/>
      <c r="K73" s="12"/>
      <c r="L73" s="12"/>
      <c r="M73" s="12"/>
      <c r="N73" s="79" t="s">
        <v>3186</v>
      </c>
      <c r="O73" s="442" t="s">
        <v>3149</v>
      </c>
      <c r="P73" s="79" t="s">
        <v>3187</v>
      </c>
      <c r="Q73" s="79" t="s">
        <v>3186</v>
      </c>
      <c r="R73" s="79" t="s">
        <v>3149</v>
      </c>
      <c r="S73" s="79" t="s">
        <v>3187</v>
      </c>
      <c r="T73" s="443" t="s">
        <v>3188</v>
      </c>
      <c r="U73" s="444" t="s">
        <v>3189</v>
      </c>
      <c r="V73" s="445" t="s">
        <v>3112</v>
      </c>
      <c r="W73" s="442" t="s">
        <v>3190</v>
      </c>
      <c r="X73" s="442" t="s">
        <v>3158</v>
      </c>
      <c r="Y73" s="442" t="s">
        <v>3191</v>
      </c>
      <c r="Z73" s="446"/>
      <c r="AA73" s="446"/>
      <c r="AB73" s="446"/>
      <c r="AC73" s="446"/>
      <c r="AD73" s="446"/>
      <c r="AE73" s="446"/>
      <c r="AF73" s="44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9">
        <v>1.0</v>
      </c>
      <c r="B74" s="414">
        <v>2.0</v>
      </c>
      <c r="C74" s="441">
        <v>3.0</v>
      </c>
      <c r="D74" s="409"/>
      <c r="E74" s="409">
        <v>5.0</v>
      </c>
      <c r="F74" s="409">
        <v>6.0</v>
      </c>
      <c r="G74" s="409">
        <v>7.0</v>
      </c>
      <c r="H74" s="409">
        <v>8.0</v>
      </c>
      <c r="I74" s="411">
        <v>9.0</v>
      </c>
      <c r="J74" s="411">
        <v>10.0</v>
      </c>
      <c r="K74" s="411">
        <v>11.0</v>
      </c>
      <c r="L74" s="411">
        <v>12.0</v>
      </c>
      <c r="M74" s="411">
        <v>13.0</v>
      </c>
      <c r="N74" s="411">
        <v>14.0</v>
      </c>
      <c r="O74" s="412">
        <v>15.0</v>
      </c>
      <c r="P74" s="411">
        <v>16.0</v>
      </c>
      <c r="Q74" s="411">
        <v>17.0</v>
      </c>
      <c r="R74" s="412">
        <v>18.0</v>
      </c>
      <c r="S74" s="411">
        <v>19.0</v>
      </c>
      <c r="T74" s="411">
        <v>20.0</v>
      </c>
      <c r="U74" s="409">
        <v>21.0</v>
      </c>
      <c r="V74" s="414">
        <v>22.0</v>
      </c>
      <c r="W74" s="414">
        <v>23.0</v>
      </c>
      <c r="X74" s="414">
        <v>24.0</v>
      </c>
      <c r="Y74" s="414">
        <v>25.0</v>
      </c>
      <c r="Z74" s="446"/>
      <c r="AA74" s="446"/>
      <c r="AB74" s="446"/>
      <c r="AC74" s="446"/>
      <c r="AD74" s="446"/>
      <c r="AE74" s="446"/>
      <c r="AF74" s="44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16">
        <v>45658.0</v>
      </c>
      <c r="B75" s="375"/>
      <c r="C75" s="474"/>
      <c r="D75" s="375"/>
      <c r="E75" s="375"/>
      <c r="F75" s="375"/>
      <c r="G75" s="375"/>
      <c r="H75" s="73"/>
      <c r="I75" s="419"/>
      <c r="J75" s="419"/>
      <c r="K75" s="419"/>
      <c r="L75" s="419"/>
      <c r="M75" s="419"/>
      <c r="N75" s="419"/>
      <c r="O75" s="86"/>
      <c r="P75" s="86"/>
      <c r="Q75" s="86"/>
      <c r="R75" s="86"/>
      <c r="S75" s="86"/>
      <c r="T75" s="86"/>
      <c r="U75" s="375"/>
      <c r="V75" s="375"/>
      <c r="W75" s="375"/>
      <c r="X75" s="375"/>
      <c r="Y75" s="375"/>
      <c r="Z75" s="172"/>
      <c r="AA75" s="448"/>
      <c r="AB75" s="172"/>
      <c r="AC75" s="17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9" t="s">
        <v>3161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16">
        <v>45717.0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16">
        <v>45748.0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16">
        <v>45778.0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16">
        <v>45809.0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16">
        <v>45839.0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16">
        <v>45870.0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16">
        <v>45901.0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16">
        <v>45931.0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16">
        <v>45962.0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16">
        <v>45992.0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94" t="s">
        <v>3192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49" t="s">
        <v>3095</v>
      </c>
      <c r="B91" s="385" t="s">
        <v>3193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450" t="s">
        <v>3194</v>
      </c>
      <c r="AL91" s="242" t="s">
        <v>3164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6"/>
      <c r="B92" s="398" t="s">
        <v>3167</v>
      </c>
      <c r="C92" s="26"/>
      <c r="D92" s="26"/>
      <c r="E92" s="26"/>
      <c r="F92" s="7"/>
      <c r="G92" s="398" t="s">
        <v>3195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399" t="s">
        <v>3196</v>
      </c>
      <c r="S92" s="9"/>
      <c r="T92" s="385" t="s">
        <v>3197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451" t="s">
        <v>3198</v>
      </c>
      <c r="AL92" s="452" t="s">
        <v>3198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6"/>
      <c r="B93" s="396" t="s">
        <v>3175</v>
      </c>
      <c r="C93" s="396" t="s">
        <v>3176</v>
      </c>
      <c r="D93" s="396" t="s">
        <v>3149</v>
      </c>
      <c r="E93" s="396" t="s">
        <v>3177</v>
      </c>
      <c r="F93" s="396" t="s">
        <v>3178</v>
      </c>
      <c r="G93" s="453" t="s">
        <v>3179</v>
      </c>
      <c r="H93" s="7"/>
      <c r="I93" s="398" t="s">
        <v>3111</v>
      </c>
      <c r="J93" s="26"/>
      <c r="K93" s="26"/>
      <c r="L93" s="436" t="s">
        <v>3180</v>
      </c>
      <c r="M93" s="26"/>
      <c r="N93" s="7"/>
      <c r="O93" s="454" t="s">
        <v>3199</v>
      </c>
      <c r="P93" s="26"/>
      <c r="Q93" s="7"/>
      <c r="R93" s="455" t="s">
        <v>3187</v>
      </c>
      <c r="S93" s="396" t="s">
        <v>3149</v>
      </c>
      <c r="T93" s="385" t="s">
        <v>3200</v>
      </c>
      <c r="U93" s="26"/>
      <c r="V93" s="26"/>
      <c r="W93" s="26"/>
      <c r="X93" s="7"/>
      <c r="Y93" s="456" t="s">
        <v>3201</v>
      </c>
      <c r="Z93" s="26"/>
      <c r="AA93" s="26"/>
      <c r="AB93" s="7"/>
      <c r="AC93" s="456" t="s">
        <v>3201</v>
      </c>
      <c r="AD93" s="26"/>
      <c r="AE93" s="26"/>
      <c r="AF93" s="7"/>
      <c r="AG93" s="456" t="s">
        <v>3201</v>
      </c>
      <c r="AH93" s="26"/>
      <c r="AI93" s="26"/>
      <c r="AJ93" s="7"/>
      <c r="AK93" s="451" t="s">
        <v>3197</v>
      </c>
      <c r="AL93" s="452" t="s">
        <v>3197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6"/>
      <c r="B94" s="56"/>
      <c r="C94" s="56"/>
      <c r="D94" s="56"/>
      <c r="E94" s="56"/>
      <c r="F94" s="56"/>
      <c r="G94" s="457" t="s">
        <v>3202</v>
      </c>
      <c r="H94" s="458" t="s">
        <v>3203</v>
      </c>
      <c r="I94" s="420" t="s">
        <v>3186</v>
      </c>
      <c r="J94" s="396" t="s">
        <v>3149</v>
      </c>
      <c r="K94" s="396" t="s">
        <v>3187</v>
      </c>
      <c r="L94" s="396" t="s">
        <v>3186</v>
      </c>
      <c r="M94" s="396" t="s">
        <v>3149</v>
      </c>
      <c r="N94" s="459" t="s">
        <v>3187</v>
      </c>
      <c r="O94" s="460" t="s">
        <v>3204</v>
      </c>
      <c r="P94" s="26"/>
      <c r="Q94" s="7"/>
      <c r="R94" s="12"/>
      <c r="S94" s="12"/>
      <c r="T94" s="79" t="s">
        <v>3205</v>
      </c>
      <c r="U94" s="398" t="s">
        <v>3206</v>
      </c>
      <c r="V94" s="7"/>
      <c r="W94" s="398" t="s">
        <v>3207</v>
      </c>
      <c r="X94" s="7"/>
      <c r="Y94" s="398" t="s">
        <v>3208</v>
      </c>
      <c r="Z94" s="7"/>
      <c r="AA94" s="461" t="s">
        <v>3209</v>
      </c>
      <c r="AB94" s="63"/>
      <c r="AC94" s="398" t="s">
        <v>3210</v>
      </c>
      <c r="AD94" s="7"/>
      <c r="AE94" s="461" t="s">
        <v>3211</v>
      </c>
      <c r="AF94" s="63"/>
      <c r="AG94" s="398" t="s">
        <v>3212</v>
      </c>
      <c r="AH94" s="7"/>
      <c r="AI94" s="461" t="s">
        <v>3213</v>
      </c>
      <c r="AJ94" s="63"/>
      <c r="AK94" s="451" t="s">
        <v>3214</v>
      </c>
      <c r="AL94" s="452" t="s">
        <v>3191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456" t="s">
        <v>3215</v>
      </c>
      <c r="P95" s="79" t="s">
        <v>3216</v>
      </c>
      <c r="Q95" s="79" t="s">
        <v>3217</v>
      </c>
      <c r="R95" s="407" t="s">
        <v>3215</v>
      </c>
      <c r="S95" s="79" t="s">
        <v>3218</v>
      </c>
      <c r="T95" s="74" t="s">
        <v>3219</v>
      </c>
      <c r="U95" s="74" t="s">
        <v>3220</v>
      </c>
      <c r="V95" s="74" t="s">
        <v>3221</v>
      </c>
      <c r="W95" s="79" t="s">
        <v>3222</v>
      </c>
      <c r="X95" s="79" t="s">
        <v>3223</v>
      </c>
      <c r="Y95" s="79" t="s">
        <v>3125</v>
      </c>
      <c r="Z95" s="398" t="s">
        <v>3123</v>
      </c>
      <c r="AA95" s="407" t="s">
        <v>3125</v>
      </c>
      <c r="AB95" s="408" t="s">
        <v>3123</v>
      </c>
      <c r="AC95" s="79" t="s">
        <v>3125</v>
      </c>
      <c r="AD95" s="398" t="s">
        <v>3123</v>
      </c>
      <c r="AE95" s="407" t="s">
        <v>3125</v>
      </c>
      <c r="AF95" s="408" t="s">
        <v>3123</v>
      </c>
      <c r="AG95" s="79" t="s">
        <v>3125</v>
      </c>
      <c r="AH95" s="398" t="s">
        <v>3123</v>
      </c>
      <c r="AI95" s="407" t="s">
        <v>3125</v>
      </c>
      <c r="AJ95" s="385" t="s">
        <v>3123</v>
      </c>
      <c r="AK95" s="462" t="s">
        <v>3158</v>
      </c>
      <c r="AL95" s="47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3">
        <v>1.0</v>
      </c>
      <c r="B96" s="464">
        <v>2.0</v>
      </c>
      <c r="C96" s="464">
        <v>3.0</v>
      </c>
      <c r="D96" s="464">
        <v>4.0</v>
      </c>
      <c r="E96" s="464">
        <v>5.0</v>
      </c>
      <c r="F96" s="464">
        <v>6.0</v>
      </c>
      <c r="G96" s="464">
        <v>7.0</v>
      </c>
      <c r="H96" s="464">
        <v>8.0</v>
      </c>
      <c r="I96" s="465">
        <v>9.0</v>
      </c>
      <c r="J96" s="464">
        <v>10.0</v>
      </c>
      <c r="K96" s="464">
        <v>11.0</v>
      </c>
      <c r="L96" s="465">
        <v>12.0</v>
      </c>
      <c r="M96" s="464">
        <v>13.0</v>
      </c>
      <c r="N96" s="464">
        <v>14.0</v>
      </c>
      <c r="O96" s="464">
        <v>15.0</v>
      </c>
      <c r="P96" s="463">
        <v>16.0</v>
      </c>
      <c r="Q96" s="463">
        <v>17.0</v>
      </c>
      <c r="R96" s="466">
        <v>18.0</v>
      </c>
      <c r="S96" s="463">
        <v>19.0</v>
      </c>
      <c r="T96" s="463">
        <v>20.0</v>
      </c>
      <c r="U96" s="463">
        <v>21.0</v>
      </c>
      <c r="V96" s="463">
        <v>22.0</v>
      </c>
      <c r="W96" s="463">
        <v>23.0</v>
      </c>
      <c r="X96" s="463">
        <v>24.0</v>
      </c>
      <c r="Y96" s="463">
        <v>25.0</v>
      </c>
      <c r="Z96" s="467">
        <v>26.0</v>
      </c>
      <c r="AA96" s="466">
        <v>27.0</v>
      </c>
      <c r="AB96" s="468">
        <v>28.0</v>
      </c>
      <c r="AC96" s="463">
        <v>29.0</v>
      </c>
      <c r="AD96" s="463">
        <v>30.0</v>
      </c>
      <c r="AE96" s="463">
        <v>31.0</v>
      </c>
      <c r="AF96" s="463">
        <v>32.0</v>
      </c>
      <c r="AG96" s="469">
        <v>33.0</v>
      </c>
      <c r="AH96" s="469">
        <v>34.0</v>
      </c>
      <c r="AI96" s="469">
        <v>35.0</v>
      </c>
      <c r="AJ96" s="469">
        <v>36.0</v>
      </c>
      <c r="AK96" s="470">
        <v>37.0</v>
      </c>
      <c r="AL96" s="470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1">
        <v>45658.0</v>
      </c>
      <c r="B97" s="86"/>
      <c r="C97" s="472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3" t="s">
        <v>3161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1">
        <v>45717.0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1">
        <v>45748.0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1">
        <v>45778.0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1">
        <v>45809.0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1">
        <v>45839.0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1">
        <v>45870.0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1">
        <v>45901.0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1">
        <v>45931.0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1">
        <v>45962.0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1">
        <v>45992.0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1" t="s">
        <v>2</v>
      </c>
      <c r="B4" s="381" t="s">
        <v>58</v>
      </c>
      <c r="C4" s="382" t="s">
        <v>3059</v>
      </c>
      <c r="D4" s="26"/>
      <c r="E4" s="7"/>
      <c r="F4" s="383" t="s">
        <v>3060</v>
      </c>
      <c r="G4" s="382" t="s">
        <v>3061</v>
      </c>
      <c r="H4" s="26"/>
      <c r="I4" s="26"/>
      <c r="J4" s="26"/>
      <c r="K4" s="26"/>
      <c r="L4" s="26"/>
      <c r="M4" s="26"/>
      <c r="N4" s="7"/>
      <c r="O4" s="382" t="s">
        <v>3062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384" t="s">
        <v>3063</v>
      </c>
      <c r="AB4" s="385" t="s">
        <v>3064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386" t="s">
        <v>3065</v>
      </c>
      <c r="BA4" s="26"/>
      <c r="BB4" s="26"/>
      <c r="BC4" s="7"/>
      <c r="BD4" s="381" t="s">
        <v>3066</v>
      </c>
    </row>
    <row r="5">
      <c r="A5" s="56"/>
      <c r="B5" s="56"/>
      <c r="C5" s="387" t="s">
        <v>35</v>
      </c>
      <c r="D5" s="387" t="s">
        <v>3067</v>
      </c>
      <c r="E5" s="387" t="s">
        <v>3068</v>
      </c>
      <c r="F5" s="56"/>
      <c r="G5" s="387" t="s">
        <v>3069</v>
      </c>
      <c r="H5" s="387" t="s">
        <v>3070</v>
      </c>
      <c r="I5" s="387" t="s">
        <v>3071</v>
      </c>
      <c r="J5" s="387" t="s">
        <v>3072</v>
      </c>
      <c r="K5" s="387" t="s">
        <v>3073</v>
      </c>
      <c r="L5" s="387" t="s">
        <v>3074</v>
      </c>
      <c r="M5" s="387" t="s">
        <v>3075</v>
      </c>
      <c r="N5" s="387" t="s">
        <v>3076</v>
      </c>
      <c r="O5" s="388" t="s">
        <v>3077</v>
      </c>
      <c r="P5" s="9"/>
      <c r="Q5" s="388" t="s">
        <v>3078</v>
      </c>
      <c r="R5" s="9"/>
      <c r="S5" s="388" t="s">
        <v>3079</v>
      </c>
      <c r="T5" s="9"/>
      <c r="U5" s="388" t="s">
        <v>3080</v>
      </c>
      <c r="V5" s="9"/>
      <c r="W5" s="388" t="s">
        <v>3081</v>
      </c>
      <c r="X5" s="9"/>
      <c r="Y5" s="388" t="s">
        <v>3082</v>
      </c>
      <c r="Z5" s="9"/>
      <c r="AA5" s="56"/>
      <c r="AB5" s="388" t="s">
        <v>3083</v>
      </c>
      <c r="AC5" s="9"/>
      <c r="AD5" s="388" t="s">
        <v>3084</v>
      </c>
      <c r="AE5" s="59"/>
      <c r="AF5" s="59"/>
      <c r="AG5" s="59"/>
      <c r="AH5" s="59"/>
      <c r="AI5" s="9"/>
      <c r="AJ5" s="388" t="s">
        <v>3085</v>
      </c>
      <c r="AK5" s="59"/>
      <c r="AL5" s="59"/>
      <c r="AM5" s="59"/>
      <c r="AN5" s="59"/>
      <c r="AO5" s="59"/>
      <c r="AP5" s="59"/>
      <c r="AQ5" s="9"/>
      <c r="AR5" s="388" t="s">
        <v>3086</v>
      </c>
      <c r="AS5" s="9"/>
      <c r="AT5" s="388" t="s">
        <v>3087</v>
      </c>
      <c r="AU5" s="59"/>
      <c r="AV5" s="59"/>
      <c r="AW5" s="59"/>
      <c r="AX5" s="59"/>
      <c r="AY5" s="9"/>
      <c r="AZ5" s="388" t="s">
        <v>35</v>
      </c>
      <c r="BA5" s="9"/>
      <c r="BB5" s="388" t="s">
        <v>3088</v>
      </c>
      <c r="BC5" s="9"/>
      <c r="BD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65"/>
      <c r="AA6" s="56"/>
      <c r="AB6" s="64"/>
      <c r="AC6" s="65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64"/>
      <c r="AS6" s="65"/>
      <c r="AT6" s="61"/>
      <c r="AU6" s="62"/>
      <c r="AV6" s="62"/>
      <c r="AW6" s="62"/>
      <c r="AX6" s="62"/>
      <c r="AY6" s="63"/>
      <c r="AZ6" s="64"/>
      <c r="BA6" s="65"/>
      <c r="BB6" s="64"/>
      <c r="BC6" s="65"/>
      <c r="BD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56"/>
      <c r="AB7" s="64"/>
      <c r="AC7" s="65"/>
      <c r="AD7" s="388" t="s">
        <v>3089</v>
      </c>
      <c r="AE7" s="9"/>
      <c r="AF7" s="388" t="s">
        <v>3090</v>
      </c>
      <c r="AG7" s="9"/>
      <c r="AH7" s="388" t="s">
        <v>3091</v>
      </c>
      <c r="AI7" s="9"/>
      <c r="AJ7" s="388" t="s">
        <v>3089</v>
      </c>
      <c r="AK7" s="9"/>
      <c r="AL7" s="388" t="s">
        <v>3090</v>
      </c>
      <c r="AM7" s="9"/>
      <c r="AN7" s="388" t="s">
        <v>3091</v>
      </c>
      <c r="AO7" s="9"/>
      <c r="AP7" s="388" t="s">
        <v>3092</v>
      </c>
      <c r="AQ7" s="9"/>
      <c r="AR7" s="64"/>
      <c r="AS7" s="65"/>
      <c r="AT7" s="388" t="s">
        <v>3089</v>
      </c>
      <c r="AU7" s="9"/>
      <c r="AV7" s="388" t="s">
        <v>3090</v>
      </c>
      <c r="AW7" s="9"/>
      <c r="AX7" s="388" t="s">
        <v>3091</v>
      </c>
      <c r="AY7" s="9"/>
      <c r="AZ7" s="64"/>
      <c r="BA7" s="65"/>
      <c r="BB7" s="64"/>
      <c r="BC7" s="65"/>
      <c r="BD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4"/>
      <c r="P8" s="65"/>
      <c r="Q8" s="61"/>
      <c r="R8" s="63"/>
      <c r="S8" s="61"/>
      <c r="T8" s="63"/>
      <c r="U8" s="61"/>
      <c r="V8" s="63"/>
      <c r="W8" s="61"/>
      <c r="X8" s="63"/>
      <c r="Y8" s="61"/>
      <c r="Z8" s="63"/>
      <c r="AA8" s="12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89" t="s">
        <v>18</v>
      </c>
      <c r="P9" s="389" t="s">
        <v>19</v>
      </c>
      <c r="Q9" s="390" t="s">
        <v>18</v>
      </c>
      <c r="R9" s="390" t="s">
        <v>19</v>
      </c>
      <c r="S9" s="390" t="s">
        <v>18</v>
      </c>
      <c r="T9" s="390" t="s">
        <v>19</v>
      </c>
      <c r="U9" s="390" t="s">
        <v>18</v>
      </c>
      <c r="V9" s="390" t="s">
        <v>19</v>
      </c>
      <c r="W9" s="390" t="s">
        <v>18</v>
      </c>
      <c r="X9" s="390" t="s">
        <v>19</v>
      </c>
      <c r="Y9" s="390" t="s">
        <v>18</v>
      </c>
      <c r="Z9" s="390" t="s">
        <v>19</v>
      </c>
      <c r="AA9" s="43"/>
      <c r="AB9" s="390" t="s">
        <v>18</v>
      </c>
      <c r="AC9" s="390" t="s">
        <v>19</v>
      </c>
      <c r="AD9" s="390" t="s">
        <v>18</v>
      </c>
      <c r="AE9" s="390" t="s">
        <v>19</v>
      </c>
      <c r="AF9" s="390" t="s">
        <v>18</v>
      </c>
      <c r="AG9" s="390" t="s">
        <v>19</v>
      </c>
      <c r="AH9" s="390" t="s">
        <v>18</v>
      </c>
      <c r="AI9" s="390" t="s">
        <v>19</v>
      </c>
      <c r="AJ9" s="390" t="s">
        <v>18</v>
      </c>
      <c r="AK9" s="390" t="s">
        <v>19</v>
      </c>
      <c r="AL9" s="390" t="s">
        <v>18</v>
      </c>
      <c r="AM9" s="390" t="s">
        <v>19</v>
      </c>
      <c r="AN9" s="390" t="s">
        <v>18</v>
      </c>
      <c r="AO9" s="390" t="s">
        <v>19</v>
      </c>
      <c r="AP9" s="390" t="s">
        <v>18</v>
      </c>
      <c r="AQ9" s="390" t="s">
        <v>19</v>
      </c>
      <c r="AR9" s="390" t="s">
        <v>18</v>
      </c>
      <c r="AS9" s="390" t="s">
        <v>19</v>
      </c>
      <c r="AT9" s="390" t="s">
        <v>18</v>
      </c>
      <c r="AU9" s="390" t="s">
        <v>19</v>
      </c>
      <c r="AV9" s="390" t="s">
        <v>18</v>
      </c>
      <c r="AW9" s="390" t="s">
        <v>19</v>
      </c>
      <c r="AX9" s="390" t="s">
        <v>18</v>
      </c>
      <c r="AY9" s="390" t="s">
        <v>19</v>
      </c>
      <c r="AZ9" s="390" t="s">
        <v>18</v>
      </c>
      <c r="BA9" s="390" t="s">
        <v>19</v>
      </c>
      <c r="BB9" s="390" t="s">
        <v>18</v>
      </c>
      <c r="BC9" s="390" t="s">
        <v>19</v>
      </c>
      <c r="BD9" s="43"/>
    </row>
    <row r="10">
      <c r="A10" s="391">
        <v>1.0</v>
      </c>
      <c r="B10" s="392">
        <v>2.0</v>
      </c>
      <c r="C10" s="392">
        <v>3.0</v>
      </c>
      <c r="D10" s="392">
        <v>4.0</v>
      </c>
      <c r="E10" s="392">
        <v>5.0</v>
      </c>
      <c r="F10" s="392">
        <v>6.0</v>
      </c>
      <c r="G10" s="392">
        <v>7.0</v>
      </c>
      <c r="H10" s="392">
        <v>8.0</v>
      </c>
      <c r="I10" s="392">
        <v>9.0</v>
      </c>
      <c r="J10" s="392">
        <v>10.0</v>
      </c>
      <c r="K10" s="392">
        <v>11.0</v>
      </c>
      <c r="L10" s="392">
        <v>12.0</v>
      </c>
      <c r="M10" s="392">
        <v>13.0</v>
      </c>
      <c r="N10" s="392">
        <v>14.0</v>
      </c>
      <c r="O10" s="392">
        <v>15.0</v>
      </c>
      <c r="P10" s="392">
        <v>16.0</v>
      </c>
      <c r="Q10" s="392">
        <v>17.0</v>
      </c>
      <c r="R10" s="392">
        <v>18.0</v>
      </c>
      <c r="S10" s="392">
        <v>19.0</v>
      </c>
      <c r="T10" s="392">
        <v>20.0</v>
      </c>
      <c r="U10" s="392">
        <v>21.0</v>
      </c>
      <c r="V10" s="392">
        <v>22.0</v>
      </c>
      <c r="W10" s="392">
        <v>23.0</v>
      </c>
      <c r="X10" s="392">
        <v>24.0</v>
      </c>
      <c r="Y10" s="392">
        <v>25.0</v>
      </c>
      <c r="Z10" s="392">
        <v>26.0</v>
      </c>
      <c r="AA10" s="392">
        <v>27.0</v>
      </c>
      <c r="AB10" s="392">
        <v>28.0</v>
      </c>
      <c r="AC10" s="392">
        <v>29.0</v>
      </c>
      <c r="AD10" s="392">
        <v>30.0</v>
      </c>
      <c r="AE10" s="392">
        <v>31.0</v>
      </c>
      <c r="AF10" s="392">
        <v>32.0</v>
      </c>
      <c r="AG10" s="392">
        <v>33.0</v>
      </c>
      <c r="AH10" s="392">
        <v>34.0</v>
      </c>
      <c r="AI10" s="392">
        <v>35.0</v>
      </c>
      <c r="AJ10" s="392">
        <v>36.0</v>
      </c>
      <c r="AK10" s="392">
        <v>37.0</v>
      </c>
      <c r="AL10" s="392">
        <v>38.0</v>
      </c>
      <c r="AM10" s="392">
        <v>39.0</v>
      </c>
      <c r="AN10" s="392">
        <v>40.0</v>
      </c>
      <c r="AO10" s="392">
        <v>41.0</v>
      </c>
      <c r="AP10" s="392">
        <v>42.0</v>
      </c>
      <c r="AQ10" s="392">
        <v>43.0</v>
      </c>
      <c r="AR10" s="392">
        <v>44.0</v>
      </c>
      <c r="AS10" s="392">
        <v>45.0</v>
      </c>
      <c r="AT10" s="392">
        <v>46.0</v>
      </c>
      <c r="AU10" s="392">
        <v>47.0</v>
      </c>
      <c r="AV10" s="392">
        <v>48.0</v>
      </c>
      <c r="AW10" s="392">
        <v>49.0</v>
      </c>
      <c r="AX10" s="392">
        <v>50.0</v>
      </c>
      <c r="AY10" s="392">
        <v>51.0</v>
      </c>
      <c r="AZ10" s="392">
        <v>52.0</v>
      </c>
      <c r="BA10" s="392">
        <v>53.0</v>
      </c>
      <c r="BB10" s="392">
        <v>54.0</v>
      </c>
      <c r="BC10" s="392">
        <v>55.0</v>
      </c>
      <c r="BD10" s="392">
        <v>56.0</v>
      </c>
    </row>
    <row r="11">
      <c r="A11" s="393">
        <v>1.0</v>
      </c>
      <c r="B11" s="394" t="s">
        <v>80</v>
      </c>
      <c r="C11" s="88"/>
      <c r="D11" s="77">
        <f>'KES SIP 6 BUMIMAS'!Z10</f>
        <v>23</v>
      </c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43"/>
    </row>
    <row r="12">
      <c r="A12" s="393">
        <v>2.0</v>
      </c>
      <c r="B12" s="394" t="s">
        <v>81</v>
      </c>
      <c r="C12" s="88"/>
      <c r="D12" s="77">
        <f>'KES SIP 6 BUMIMAS'!Z11</f>
        <v>0</v>
      </c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43"/>
    </row>
    <row r="13">
      <c r="A13" s="393">
        <v>3.0</v>
      </c>
      <c r="B13" s="394" t="s">
        <v>82</v>
      </c>
      <c r="C13" s="88"/>
      <c r="D13" s="77">
        <f>'KES SIP 6 BUMIMAS'!Z12</f>
        <v>0</v>
      </c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43"/>
    </row>
    <row r="14">
      <c r="A14" s="393">
        <v>4.0</v>
      </c>
      <c r="B14" s="394" t="s">
        <v>83</v>
      </c>
      <c r="C14" s="88"/>
      <c r="D14" s="77">
        <f>'KES SIP 6 BUMIMAS'!Z13</f>
        <v>0</v>
      </c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43"/>
    </row>
    <row r="15">
      <c r="A15" s="393">
        <v>5.0</v>
      </c>
      <c r="B15" s="394" t="s">
        <v>84</v>
      </c>
      <c r="C15" s="88"/>
      <c r="D15" s="77">
        <f>'KES SIP 6 BUMIMAS'!Z14</f>
        <v>0</v>
      </c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43"/>
    </row>
    <row r="16">
      <c r="A16" s="393">
        <v>6.0</v>
      </c>
      <c r="B16" s="394" t="s">
        <v>85</v>
      </c>
      <c r="C16" s="88"/>
      <c r="D16" s="77">
        <f>'KES SIP 6 BUMIMAS'!Z15</f>
        <v>0</v>
      </c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43"/>
    </row>
    <row r="17">
      <c r="A17" s="393">
        <v>7.0</v>
      </c>
      <c r="B17" s="394" t="s">
        <v>86</v>
      </c>
      <c r="C17" s="88"/>
      <c r="D17" s="77">
        <f>'KES SIP 6 BUMIMAS'!Z16</f>
        <v>0</v>
      </c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43"/>
    </row>
    <row r="18">
      <c r="A18" s="393">
        <v>8.0</v>
      </c>
      <c r="B18" s="394" t="s">
        <v>87</v>
      </c>
      <c r="C18" s="88"/>
      <c r="D18" s="77">
        <f>'KES SIP 6 BUMIMAS'!Z17</f>
        <v>0</v>
      </c>
      <c r="E18" s="21"/>
      <c r="F18" s="76"/>
      <c r="G18" s="76"/>
      <c r="H18" s="76"/>
      <c r="I18" s="7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43"/>
    </row>
    <row r="19">
      <c r="A19" s="393">
        <v>9.0</v>
      </c>
      <c r="B19" s="394" t="s">
        <v>88</v>
      </c>
      <c r="C19" s="88"/>
      <c r="D19" s="77">
        <f>'KES SIP 6 BUMIMAS'!Z18</f>
        <v>0</v>
      </c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21"/>
      <c r="AK19" s="21"/>
      <c r="AL19" s="21"/>
      <c r="AM19" s="21"/>
      <c r="AN19" s="77"/>
      <c r="AO19" s="21"/>
      <c r="AP19" s="21"/>
      <c r="AQ19" s="21"/>
      <c r="AR19" s="21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3"/>
    </row>
    <row r="20">
      <c r="A20" s="393">
        <v>10.0</v>
      </c>
      <c r="B20" s="394" t="s">
        <v>89</v>
      </c>
      <c r="C20" s="88"/>
      <c r="D20" s="77">
        <f>'KES SIP 6 BUMIMAS'!Z19</f>
        <v>0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>
      <c r="A21" s="393">
        <v>11.0</v>
      </c>
      <c r="B21" s="394" t="s">
        <v>90</v>
      </c>
      <c r="C21" s="88"/>
      <c r="D21" s="77">
        <f>'KES SIP 6 BUMIMAS'!Z20</f>
        <v>0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>
      <c r="A22" s="393">
        <v>12.0</v>
      </c>
      <c r="B22" s="394" t="s">
        <v>91</v>
      </c>
      <c r="C22" s="88"/>
      <c r="D22" s="77">
        <f>'KES SIP 6 BUMIMAS'!Z21</f>
        <v>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>
      <c r="A23" s="2" t="s">
        <v>35</v>
      </c>
      <c r="C23" s="91">
        <f t="shared" ref="C23:BD23" si="1">SUM(C11:C22)</f>
        <v>0</v>
      </c>
      <c r="D23" s="91">
        <f t="shared" si="1"/>
        <v>23</v>
      </c>
      <c r="E23" s="91">
        <f t="shared" si="1"/>
        <v>0</v>
      </c>
      <c r="F23" s="91">
        <f t="shared" si="1"/>
        <v>0</v>
      </c>
      <c r="G23" s="91">
        <f t="shared" si="1"/>
        <v>0</v>
      </c>
      <c r="H23" s="91">
        <f t="shared" si="1"/>
        <v>0</v>
      </c>
      <c r="I23" s="91">
        <f t="shared" si="1"/>
        <v>0</v>
      </c>
      <c r="J23" s="91">
        <f t="shared" si="1"/>
        <v>0</v>
      </c>
      <c r="K23" s="91">
        <f t="shared" si="1"/>
        <v>0</v>
      </c>
      <c r="L23" s="91">
        <f t="shared" si="1"/>
        <v>0</v>
      </c>
      <c r="M23" s="91">
        <f t="shared" si="1"/>
        <v>0</v>
      </c>
      <c r="N23" s="91">
        <f t="shared" si="1"/>
        <v>0</v>
      </c>
      <c r="O23" s="91">
        <f t="shared" si="1"/>
        <v>0</v>
      </c>
      <c r="P23" s="91">
        <f t="shared" si="1"/>
        <v>0</v>
      </c>
      <c r="Q23" s="91">
        <f t="shared" si="1"/>
        <v>0</v>
      </c>
      <c r="R23" s="91">
        <f t="shared" si="1"/>
        <v>0</v>
      </c>
      <c r="S23" s="91">
        <f t="shared" si="1"/>
        <v>0</v>
      </c>
      <c r="T23" s="91">
        <f t="shared" si="1"/>
        <v>0</v>
      </c>
      <c r="U23" s="91">
        <f t="shared" si="1"/>
        <v>0</v>
      </c>
      <c r="V23" s="91">
        <f t="shared" si="1"/>
        <v>0</v>
      </c>
      <c r="W23" s="91">
        <f t="shared" si="1"/>
        <v>0</v>
      </c>
      <c r="X23" s="91">
        <f t="shared" si="1"/>
        <v>0</v>
      </c>
      <c r="Y23" s="91">
        <f t="shared" si="1"/>
        <v>0</v>
      </c>
      <c r="Z23" s="91">
        <f t="shared" si="1"/>
        <v>0</v>
      </c>
      <c r="AA23" s="91">
        <f t="shared" si="1"/>
        <v>0</v>
      </c>
      <c r="AB23" s="91">
        <f t="shared" si="1"/>
        <v>0</v>
      </c>
      <c r="AC23" s="91">
        <f t="shared" si="1"/>
        <v>0</v>
      </c>
      <c r="AD23" s="91">
        <f t="shared" si="1"/>
        <v>0</v>
      </c>
      <c r="AE23" s="91">
        <f t="shared" si="1"/>
        <v>0</v>
      </c>
      <c r="AF23" s="91">
        <f t="shared" si="1"/>
        <v>0</v>
      </c>
      <c r="AG23" s="91">
        <f t="shared" si="1"/>
        <v>0</v>
      </c>
      <c r="AH23" s="91">
        <f t="shared" si="1"/>
        <v>0</v>
      </c>
      <c r="AI23" s="91">
        <f t="shared" si="1"/>
        <v>0</v>
      </c>
      <c r="AJ23" s="91">
        <f t="shared" si="1"/>
        <v>0</v>
      </c>
      <c r="AK23" s="91">
        <f t="shared" si="1"/>
        <v>0</v>
      </c>
      <c r="AL23" s="91">
        <f t="shared" si="1"/>
        <v>0</v>
      </c>
      <c r="AM23" s="91">
        <f t="shared" si="1"/>
        <v>0</v>
      </c>
      <c r="AN23" s="91">
        <f t="shared" si="1"/>
        <v>0</v>
      </c>
      <c r="AO23" s="91">
        <f t="shared" si="1"/>
        <v>0</v>
      </c>
      <c r="AP23" s="91">
        <f t="shared" si="1"/>
        <v>0</v>
      </c>
      <c r="AQ23" s="91">
        <f t="shared" si="1"/>
        <v>0</v>
      </c>
      <c r="AR23" s="91">
        <f t="shared" si="1"/>
        <v>0</v>
      </c>
      <c r="AS23" s="91">
        <f t="shared" si="1"/>
        <v>0</v>
      </c>
      <c r="AT23" s="91">
        <f t="shared" si="1"/>
        <v>0</v>
      </c>
      <c r="AU23" s="91">
        <f t="shared" si="1"/>
        <v>0</v>
      </c>
      <c r="AV23" s="91">
        <f t="shared" si="1"/>
        <v>0</v>
      </c>
      <c r="AW23" s="91">
        <f t="shared" si="1"/>
        <v>0</v>
      </c>
      <c r="AX23" s="91">
        <f t="shared" si="1"/>
        <v>0</v>
      </c>
      <c r="AY23" s="91">
        <f t="shared" si="1"/>
        <v>0</v>
      </c>
      <c r="AZ23" s="91">
        <f t="shared" si="1"/>
        <v>0</v>
      </c>
      <c r="BA23" s="91">
        <f t="shared" si="1"/>
        <v>0</v>
      </c>
      <c r="BB23" s="91">
        <f t="shared" si="1"/>
        <v>0</v>
      </c>
      <c r="BC23" s="91">
        <f t="shared" si="1"/>
        <v>0</v>
      </c>
      <c r="BD23" s="91">
        <f t="shared" si="1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51" t="s">
        <v>3093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4" t="s">
        <v>3094</v>
      </c>
      <c r="B29" s="172"/>
      <c r="C29" s="172"/>
      <c r="D29" s="172"/>
      <c r="E29" s="172"/>
      <c r="F29" s="172"/>
      <c r="G29" s="172"/>
      <c r="H29" s="1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6" t="s">
        <v>3095</v>
      </c>
      <c r="B30" s="397" t="s">
        <v>3096</v>
      </c>
      <c r="C30" s="397" t="s">
        <v>3097</v>
      </c>
      <c r="D30" s="398" t="s">
        <v>3098</v>
      </c>
      <c r="E30" s="26"/>
      <c r="F30" s="26"/>
      <c r="G30" s="7"/>
      <c r="H30" s="398" t="s">
        <v>3099</v>
      </c>
      <c r="I30" s="26"/>
      <c r="J30" s="26"/>
      <c r="K30" s="26"/>
      <c r="L30" s="26"/>
      <c r="M30" s="26"/>
      <c r="N30" s="7"/>
      <c r="O30" s="398" t="s">
        <v>3100</v>
      </c>
      <c r="P30" s="26"/>
      <c r="Q30" s="7"/>
      <c r="R30" s="398" t="s">
        <v>3101</v>
      </c>
      <c r="S30" s="26"/>
      <c r="T30" s="7"/>
      <c r="U30" s="399" t="s">
        <v>3102</v>
      </c>
      <c r="V30" s="9"/>
      <c r="W30" s="399" t="s">
        <v>3103</v>
      </c>
      <c r="X30" s="9"/>
      <c r="Y30" s="400" t="s">
        <v>3104</v>
      </c>
      <c r="Z30" s="9"/>
      <c r="AA30" s="401" t="s">
        <v>3105</v>
      </c>
      <c r="AB30" s="402" t="s">
        <v>3106</v>
      </c>
      <c r="AC30" s="9"/>
      <c r="AD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56"/>
      <c r="C31" s="56"/>
      <c r="D31" s="398" t="s">
        <v>3107</v>
      </c>
      <c r="E31" s="7"/>
      <c r="F31" s="398" t="s">
        <v>3108</v>
      </c>
      <c r="G31" s="7"/>
      <c r="H31" s="398" t="s">
        <v>3109</v>
      </c>
      <c r="I31" s="7"/>
      <c r="J31" s="398" t="s">
        <v>3110</v>
      </c>
      <c r="K31" s="7"/>
      <c r="L31" s="398" t="s">
        <v>3111</v>
      </c>
      <c r="M31" s="7"/>
      <c r="N31" s="396" t="s">
        <v>3112</v>
      </c>
      <c r="O31" s="401" t="s">
        <v>3113</v>
      </c>
      <c r="P31" s="398" t="s">
        <v>3114</v>
      </c>
      <c r="Q31" s="7"/>
      <c r="R31" s="401" t="s">
        <v>3113</v>
      </c>
      <c r="S31" s="398" t="s">
        <v>3115</v>
      </c>
      <c r="T31" s="7"/>
      <c r="U31" s="61"/>
      <c r="V31" s="63"/>
      <c r="W31" s="61"/>
      <c r="X31" s="63"/>
      <c r="Y31" s="403" t="s">
        <v>3116</v>
      </c>
      <c r="Z31" s="404"/>
      <c r="AA31" s="405" t="s">
        <v>3117</v>
      </c>
      <c r="AB31" s="62"/>
      <c r="AC31" s="6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12"/>
      <c r="C32" s="12"/>
      <c r="D32" s="79" t="s">
        <v>3096</v>
      </c>
      <c r="E32" s="79" t="s">
        <v>3097</v>
      </c>
      <c r="F32" s="79" t="s">
        <v>3096</v>
      </c>
      <c r="G32" s="79" t="s">
        <v>3097</v>
      </c>
      <c r="H32" s="79" t="s">
        <v>3118</v>
      </c>
      <c r="I32" s="79" t="s">
        <v>3119</v>
      </c>
      <c r="J32" s="79" t="s">
        <v>3118</v>
      </c>
      <c r="K32" s="79" t="s">
        <v>3120</v>
      </c>
      <c r="L32" s="79" t="s">
        <v>3118</v>
      </c>
      <c r="M32" s="79" t="s">
        <v>3119</v>
      </c>
      <c r="N32" s="12"/>
      <c r="O32" s="406" t="s">
        <v>3121</v>
      </c>
      <c r="P32" s="79" t="s">
        <v>3122</v>
      </c>
      <c r="Q32" s="79" t="s">
        <v>3123</v>
      </c>
      <c r="R32" s="406" t="s">
        <v>3124</v>
      </c>
      <c r="S32" s="79" t="s">
        <v>3122</v>
      </c>
      <c r="T32" s="79" t="s">
        <v>3123</v>
      </c>
      <c r="U32" s="79" t="s">
        <v>3125</v>
      </c>
      <c r="V32" s="79" t="s">
        <v>3123</v>
      </c>
      <c r="W32" s="79" t="s">
        <v>3125</v>
      </c>
      <c r="X32" s="79" t="s">
        <v>3123</v>
      </c>
      <c r="Y32" s="79" t="s">
        <v>3125</v>
      </c>
      <c r="Z32" s="398" t="s">
        <v>3123</v>
      </c>
      <c r="AA32" s="407"/>
      <c r="AB32" s="408" t="s">
        <v>3096</v>
      </c>
      <c r="AC32" s="79" t="s">
        <v>3126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9">
        <v>1.0</v>
      </c>
      <c r="B33" s="409">
        <v>2.0</v>
      </c>
      <c r="C33" s="410">
        <v>3.0</v>
      </c>
      <c r="D33" s="409">
        <v>4.0</v>
      </c>
      <c r="E33" s="409">
        <v>5.0</v>
      </c>
      <c r="F33" s="409">
        <v>6.0</v>
      </c>
      <c r="G33" s="409">
        <v>7.0</v>
      </c>
      <c r="H33" s="409">
        <v>8.0</v>
      </c>
      <c r="I33" s="411">
        <v>9.0</v>
      </c>
      <c r="J33" s="411">
        <v>10.0</v>
      </c>
      <c r="K33" s="411">
        <v>11.0</v>
      </c>
      <c r="L33" s="411">
        <v>12.0</v>
      </c>
      <c r="M33" s="411">
        <v>13.0</v>
      </c>
      <c r="N33" s="411">
        <v>14.0</v>
      </c>
      <c r="O33" s="412">
        <v>15.0</v>
      </c>
      <c r="P33" s="411">
        <v>16.0</v>
      </c>
      <c r="Q33" s="411">
        <v>17.0</v>
      </c>
      <c r="R33" s="412">
        <v>18.0</v>
      </c>
      <c r="S33" s="411">
        <v>19.0</v>
      </c>
      <c r="T33" s="411">
        <v>20.0</v>
      </c>
      <c r="U33" s="409">
        <v>21.0</v>
      </c>
      <c r="V33" s="409">
        <v>22.0</v>
      </c>
      <c r="W33" s="409">
        <v>23.0</v>
      </c>
      <c r="X33" s="409">
        <v>24.0</v>
      </c>
      <c r="Y33" s="409">
        <v>25.0</v>
      </c>
      <c r="Z33" s="413">
        <v>26.0</v>
      </c>
      <c r="AA33" s="414">
        <v>27.0</v>
      </c>
      <c r="AB33" s="415">
        <v>28.0</v>
      </c>
      <c r="AC33" s="409">
        <v>29.0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16">
        <v>45658.0</v>
      </c>
      <c r="B34" s="375"/>
      <c r="C34" s="474"/>
      <c r="D34" s="375"/>
      <c r="E34" s="375"/>
      <c r="F34" s="375"/>
      <c r="G34" s="375"/>
      <c r="H34" s="73"/>
      <c r="I34" s="419"/>
      <c r="J34" s="419"/>
      <c r="K34" s="419"/>
      <c r="L34" s="419"/>
      <c r="M34" s="419"/>
      <c r="N34" s="419"/>
      <c r="O34" s="86"/>
      <c r="P34" s="86"/>
      <c r="Q34" s="86"/>
      <c r="R34" s="86"/>
      <c r="S34" s="86"/>
      <c r="T34" s="86"/>
      <c r="U34" s="375"/>
      <c r="V34" s="375"/>
      <c r="W34" s="375"/>
      <c r="X34" s="375"/>
      <c r="Y34" s="375"/>
      <c r="Z34" s="375"/>
      <c r="AA34" s="376"/>
      <c r="AB34" s="375"/>
      <c r="AC34" s="37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16">
        <v>45689.0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16">
        <v>45717.0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16">
        <v>45748.0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16">
        <v>45778.0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16">
        <v>45809.0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16">
        <v>45839.0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16">
        <v>45870.0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16">
        <v>45901.0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16">
        <v>45931.0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16">
        <v>45962.0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16">
        <v>45992.0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4" t="s">
        <v>3127</v>
      </c>
      <c r="B49" s="172"/>
      <c r="C49" s="172"/>
      <c r="D49" s="172"/>
      <c r="E49" s="172"/>
      <c r="F49" s="172"/>
      <c r="G49" s="172"/>
      <c r="H49" s="17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96" t="s">
        <v>3095</v>
      </c>
      <c r="B50" s="396" t="s">
        <v>2435</v>
      </c>
      <c r="C50" s="396" t="s">
        <v>3128</v>
      </c>
      <c r="D50" s="398" t="s">
        <v>3098</v>
      </c>
      <c r="E50" s="26"/>
      <c r="F50" s="26"/>
      <c r="G50" s="7"/>
      <c r="H50" s="398" t="s">
        <v>3129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399" t="s">
        <v>3130</v>
      </c>
      <c r="X50" s="59"/>
      <c r="Y50" s="59"/>
      <c r="Z50" s="59"/>
      <c r="AA50" s="59"/>
      <c r="AB50" s="59"/>
      <c r="AC50" s="9"/>
      <c r="AD50" s="396" t="s">
        <v>3131</v>
      </c>
      <c r="AE50" s="398" t="s">
        <v>3132</v>
      </c>
      <c r="AF50" s="7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6"/>
      <c r="B51" s="420" t="s">
        <v>3133</v>
      </c>
      <c r="C51" s="420" t="s">
        <v>3134</v>
      </c>
      <c r="D51" s="398" t="s">
        <v>3107</v>
      </c>
      <c r="E51" s="7"/>
      <c r="F51" s="398" t="s">
        <v>3108</v>
      </c>
      <c r="G51" s="7"/>
      <c r="H51" s="398" t="s">
        <v>3135</v>
      </c>
      <c r="I51" s="7"/>
      <c r="J51" s="398" t="s">
        <v>3136</v>
      </c>
      <c r="K51" s="26"/>
      <c r="L51" s="26"/>
      <c r="M51" s="7"/>
      <c r="N51" s="421" t="s">
        <v>3137</v>
      </c>
      <c r="O51" s="7"/>
      <c r="P51" s="398" t="s">
        <v>3138</v>
      </c>
      <c r="Q51" s="7"/>
      <c r="R51" s="422" t="s">
        <v>3139</v>
      </c>
      <c r="S51" s="7"/>
      <c r="T51" s="385" t="s">
        <v>3110</v>
      </c>
      <c r="U51" s="7"/>
      <c r="V51" s="423" t="s">
        <v>3112</v>
      </c>
      <c r="W51" s="61"/>
      <c r="X51" s="62"/>
      <c r="Y51" s="62"/>
      <c r="Z51" s="62"/>
      <c r="AA51" s="62"/>
      <c r="AB51" s="62"/>
      <c r="AC51" s="63"/>
      <c r="AD51" s="56"/>
      <c r="AE51" s="105" t="s">
        <v>2435</v>
      </c>
      <c r="AF51" s="105" t="s">
        <v>3140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2"/>
      <c r="B52" s="424"/>
      <c r="C52" s="425" t="s">
        <v>3141</v>
      </c>
      <c r="D52" s="79" t="s">
        <v>2435</v>
      </c>
      <c r="E52" s="79" t="s">
        <v>3142</v>
      </c>
      <c r="F52" s="79" t="s">
        <v>2435</v>
      </c>
      <c r="G52" s="79" t="s">
        <v>3142</v>
      </c>
      <c r="H52" s="79" t="s">
        <v>3143</v>
      </c>
      <c r="I52" s="79" t="s">
        <v>3144</v>
      </c>
      <c r="J52" s="79" t="s">
        <v>3145</v>
      </c>
      <c r="K52" s="79" t="s">
        <v>3146</v>
      </c>
      <c r="L52" s="79" t="s">
        <v>3147</v>
      </c>
      <c r="M52" s="79" t="s">
        <v>3148</v>
      </c>
      <c r="N52" s="426" t="s">
        <v>3149</v>
      </c>
      <c r="O52" s="427" t="s">
        <v>3150</v>
      </c>
      <c r="P52" s="79" t="s">
        <v>3147</v>
      </c>
      <c r="Q52" s="79" t="s">
        <v>3148</v>
      </c>
      <c r="R52" s="406" t="s">
        <v>3149</v>
      </c>
      <c r="S52" s="79" t="s">
        <v>3150</v>
      </c>
      <c r="T52" s="79" t="s">
        <v>3149</v>
      </c>
      <c r="U52" s="79" t="s">
        <v>3150</v>
      </c>
      <c r="V52" s="79" t="s">
        <v>3151</v>
      </c>
      <c r="W52" s="79" t="s">
        <v>3152</v>
      </c>
      <c r="X52" s="79" t="s">
        <v>3153</v>
      </c>
      <c r="Y52" s="428" t="s">
        <v>3154</v>
      </c>
      <c r="Z52" s="398" t="s">
        <v>3155</v>
      </c>
      <c r="AA52" s="407" t="s">
        <v>3156</v>
      </c>
      <c r="AB52" s="408" t="s">
        <v>3157</v>
      </c>
      <c r="AC52" s="79" t="s">
        <v>3158</v>
      </c>
      <c r="AD52" s="12"/>
      <c r="AE52" s="105" t="s">
        <v>3159</v>
      </c>
      <c r="AF52" s="105" t="s">
        <v>3160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9">
        <v>1.0</v>
      </c>
      <c r="B53" s="409">
        <v>2.0</v>
      </c>
      <c r="C53" s="410">
        <v>3.0</v>
      </c>
      <c r="D53" s="409">
        <v>4.0</v>
      </c>
      <c r="E53" s="409">
        <v>5.0</v>
      </c>
      <c r="F53" s="409">
        <v>6.0</v>
      </c>
      <c r="G53" s="409">
        <v>7.0</v>
      </c>
      <c r="H53" s="409">
        <v>8.0</v>
      </c>
      <c r="I53" s="411">
        <v>9.0</v>
      </c>
      <c r="J53" s="411">
        <v>10.0</v>
      </c>
      <c r="K53" s="411">
        <v>11.0</v>
      </c>
      <c r="L53" s="411">
        <v>12.0</v>
      </c>
      <c r="M53" s="411">
        <v>13.0</v>
      </c>
      <c r="N53" s="411">
        <v>14.0</v>
      </c>
      <c r="O53" s="412">
        <v>15.0</v>
      </c>
      <c r="P53" s="411">
        <v>16.0</v>
      </c>
      <c r="Q53" s="411">
        <v>17.0</v>
      </c>
      <c r="R53" s="412">
        <v>18.0</v>
      </c>
      <c r="S53" s="411">
        <v>19.0</v>
      </c>
      <c r="T53" s="411">
        <v>20.0</v>
      </c>
      <c r="U53" s="409">
        <v>21.0</v>
      </c>
      <c r="V53" s="409">
        <v>22.0</v>
      </c>
      <c r="W53" s="409">
        <v>23.0</v>
      </c>
      <c r="X53" s="409">
        <v>24.0</v>
      </c>
      <c r="Y53" s="409">
        <v>25.0</v>
      </c>
      <c r="Z53" s="413">
        <v>26.0</v>
      </c>
      <c r="AA53" s="414">
        <v>27.0</v>
      </c>
      <c r="AB53" s="415">
        <v>28.0</v>
      </c>
      <c r="AC53" s="409">
        <v>29.0</v>
      </c>
      <c r="AD53" s="409">
        <v>30.0</v>
      </c>
      <c r="AE53" s="409">
        <v>31.0</v>
      </c>
      <c r="AF53" s="409">
        <v>32.0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16">
        <v>45658.0</v>
      </c>
      <c r="B54" s="375"/>
      <c r="C54" s="474"/>
      <c r="D54" s="375"/>
      <c r="E54" s="375"/>
      <c r="F54" s="375"/>
      <c r="G54" s="375"/>
      <c r="H54" s="73"/>
      <c r="I54" s="419"/>
      <c r="J54" s="419"/>
      <c r="K54" s="419"/>
      <c r="L54" s="419"/>
      <c r="M54" s="419"/>
      <c r="N54" s="419"/>
      <c r="O54" s="86"/>
      <c r="P54" s="86"/>
      <c r="Q54" s="86"/>
      <c r="R54" s="86"/>
      <c r="S54" s="86"/>
      <c r="T54" s="86"/>
      <c r="U54" s="375"/>
      <c r="V54" s="375"/>
      <c r="W54" s="375"/>
      <c r="X54" s="375"/>
      <c r="Y54" s="375"/>
      <c r="Z54" s="375"/>
      <c r="AA54" s="376"/>
      <c r="AB54" s="375"/>
      <c r="AC54" s="375"/>
      <c r="AD54" s="86"/>
      <c r="AE54" s="86"/>
      <c r="AF54" s="86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9" t="s">
        <v>3161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16">
        <v>45717.0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16">
        <v>45748.0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16">
        <v>45778.0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16">
        <v>45809.0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16">
        <v>45839.0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16">
        <v>45870.0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16">
        <v>45901.0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16">
        <v>45931.0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16">
        <v>45962.0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0">
        <v>45992.0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4" t="s">
        <v>3162</v>
      </c>
      <c r="B69" s="172"/>
      <c r="C69" s="172"/>
      <c r="D69" s="172"/>
      <c r="E69" s="172"/>
      <c r="F69" s="172"/>
      <c r="G69" s="172"/>
      <c r="H69" s="17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96" t="s">
        <v>3095</v>
      </c>
      <c r="B70" s="431" t="s">
        <v>3098</v>
      </c>
      <c r="C70" s="59"/>
      <c r="D70" s="59"/>
      <c r="E70" s="59"/>
      <c r="F70" s="59"/>
      <c r="G70" s="9"/>
      <c r="H70" s="398" t="s">
        <v>3163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396" t="s">
        <v>3164</v>
      </c>
      <c r="Y70" s="396" t="s">
        <v>3164</v>
      </c>
      <c r="Z70" s="432"/>
      <c r="AA70" s="432"/>
      <c r="AB70" s="432"/>
      <c r="AC70" s="432"/>
      <c r="AD70" s="432"/>
      <c r="AE70" s="433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6"/>
      <c r="B71" s="399" t="s">
        <v>3165</v>
      </c>
      <c r="C71" s="396" t="s">
        <v>3166</v>
      </c>
      <c r="D71" s="385" t="s">
        <v>3107</v>
      </c>
      <c r="E71" s="7"/>
      <c r="F71" s="398" t="s">
        <v>3108</v>
      </c>
      <c r="G71" s="7"/>
      <c r="H71" s="398" t="s">
        <v>3167</v>
      </c>
      <c r="I71" s="26"/>
      <c r="J71" s="26"/>
      <c r="K71" s="26"/>
      <c r="L71" s="7"/>
      <c r="M71" s="398" t="s">
        <v>3168</v>
      </c>
      <c r="N71" s="26"/>
      <c r="O71" s="26"/>
      <c r="P71" s="26"/>
      <c r="Q71" s="26"/>
      <c r="R71" s="26"/>
      <c r="S71" s="26"/>
      <c r="T71" s="26"/>
      <c r="U71" s="7"/>
      <c r="V71" s="399" t="s">
        <v>3112</v>
      </c>
      <c r="W71" s="420" t="s">
        <v>3169</v>
      </c>
      <c r="X71" s="420" t="s">
        <v>3170</v>
      </c>
      <c r="Y71" s="420" t="s">
        <v>3171</v>
      </c>
      <c r="Z71" s="432"/>
      <c r="AA71" s="432"/>
      <c r="AB71" s="432"/>
      <c r="AC71" s="432"/>
      <c r="AE71" s="96"/>
      <c r="AF71" s="9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6"/>
      <c r="B72" s="434" t="s">
        <v>3172</v>
      </c>
      <c r="C72" s="420" t="s">
        <v>3172</v>
      </c>
      <c r="D72" s="435" t="s">
        <v>3173</v>
      </c>
      <c r="E72" s="396" t="s">
        <v>3174</v>
      </c>
      <c r="F72" s="396" t="s">
        <v>3173</v>
      </c>
      <c r="G72" s="396" t="s">
        <v>3174</v>
      </c>
      <c r="H72" s="396" t="s">
        <v>3175</v>
      </c>
      <c r="I72" s="396" t="s">
        <v>3176</v>
      </c>
      <c r="J72" s="396" t="s">
        <v>3149</v>
      </c>
      <c r="K72" s="396" t="s">
        <v>3177</v>
      </c>
      <c r="L72" s="396" t="s">
        <v>3178</v>
      </c>
      <c r="M72" s="396" t="s">
        <v>3179</v>
      </c>
      <c r="N72" s="398" t="s">
        <v>3111</v>
      </c>
      <c r="O72" s="26"/>
      <c r="P72" s="7"/>
      <c r="Q72" s="398" t="s">
        <v>3180</v>
      </c>
      <c r="R72" s="26"/>
      <c r="S72" s="7"/>
      <c r="T72" s="436" t="s">
        <v>3181</v>
      </c>
      <c r="U72" s="7"/>
      <c r="V72" s="437" t="s">
        <v>3182</v>
      </c>
      <c r="W72" s="438" t="s">
        <v>3183</v>
      </c>
      <c r="X72" s="438" t="s">
        <v>3184</v>
      </c>
      <c r="Y72" s="438" t="s">
        <v>3185</v>
      </c>
      <c r="Z72" s="433"/>
      <c r="AA72" s="439"/>
      <c r="AB72" s="433"/>
      <c r="AC72" s="433"/>
      <c r="AE72" s="96"/>
      <c r="AF72" s="9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/>
      <c r="B73" s="440"/>
      <c r="C73" s="441"/>
      <c r="D73" s="63"/>
      <c r="E73" s="12"/>
      <c r="F73" s="12"/>
      <c r="G73" s="12"/>
      <c r="H73" s="12"/>
      <c r="I73" s="12"/>
      <c r="J73" s="12"/>
      <c r="K73" s="12"/>
      <c r="L73" s="12"/>
      <c r="M73" s="12"/>
      <c r="N73" s="79" t="s">
        <v>3186</v>
      </c>
      <c r="O73" s="442" t="s">
        <v>3149</v>
      </c>
      <c r="P73" s="79" t="s">
        <v>3187</v>
      </c>
      <c r="Q73" s="79" t="s">
        <v>3186</v>
      </c>
      <c r="R73" s="79" t="s">
        <v>3149</v>
      </c>
      <c r="S73" s="79" t="s">
        <v>3187</v>
      </c>
      <c r="T73" s="443" t="s">
        <v>3188</v>
      </c>
      <c r="U73" s="444" t="s">
        <v>3189</v>
      </c>
      <c r="V73" s="445" t="s">
        <v>3112</v>
      </c>
      <c r="W73" s="442" t="s">
        <v>3190</v>
      </c>
      <c r="X73" s="442" t="s">
        <v>3158</v>
      </c>
      <c r="Y73" s="442" t="s">
        <v>3191</v>
      </c>
      <c r="Z73" s="446"/>
      <c r="AA73" s="446"/>
      <c r="AB73" s="446"/>
      <c r="AC73" s="446"/>
      <c r="AD73" s="446"/>
      <c r="AE73" s="446"/>
      <c r="AF73" s="44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9">
        <v>1.0</v>
      </c>
      <c r="B74" s="414">
        <v>2.0</v>
      </c>
      <c r="C74" s="441">
        <v>3.0</v>
      </c>
      <c r="D74" s="409"/>
      <c r="E74" s="409">
        <v>5.0</v>
      </c>
      <c r="F74" s="409">
        <v>6.0</v>
      </c>
      <c r="G74" s="409">
        <v>7.0</v>
      </c>
      <c r="H74" s="409">
        <v>8.0</v>
      </c>
      <c r="I74" s="411">
        <v>9.0</v>
      </c>
      <c r="J74" s="411">
        <v>10.0</v>
      </c>
      <c r="K74" s="411">
        <v>11.0</v>
      </c>
      <c r="L74" s="411">
        <v>12.0</v>
      </c>
      <c r="M74" s="411">
        <v>13.0</v>
      </c>
      <c r="N74" s="411">
        <v>14.0</v>
      </c>
      <c r="O74" s="412">
        <v>15.0</v>
      </c>
      <c r="P74" s="411">
        <v>16.0</v>
      </c>
      <c r="Q74" s="411">
        <v>17.0</v>
      </c>
      <c r="R74" s="412">
        <v>18.0</v>
      </c>
      <c r="S74" s="411">
        <v>19.0</v>
      </c>
      <c r="T74" s="411">
        <v>20.0</v>
      </c>
      <c r="U74" s="409">
        <v>21.0</v>
      </c>
      <c r="V74" s="414">
        <v>22.0</v>
      </c>
      <c r="W74" s="414">
        <v>23.0</v>
      </c>
      <c r="X74" s="414">
        <v>24.0</v>
      </c>
      <c r="Y74" s="414">
        <v>25.0</v>
      </c>
      <c r="Z74" s="446"/>
      <c r="AA74" s="446"/>
      <c r="AB74" s="446"/>
      <c r="AC74" s="446"/>
      <c r="AD74" s="446"/>
      <c r="AE74" s="446"/>
      <c r="AF74" s="44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16">
        <v>45658.0</v>
      </c>
      <c r="B75" s="375"/>
      <c r="C75" s="474"/>
      <c r="D75" s="375"/>
      <c r="E75" s="375"/>
      <c r="F75" s="375"/>
      <c r="G75" s="375"/>
      <c r="H75" s="73"/>
      <c r="I75" s="419"/>
      <c r="J75" s="419"/>
      <c r="K75" s="419"/>
      <c r="L75" s="419"/>
      <c r="M75" s="419"/>
      <c r="N75" s="419"/>
      <c r="O75" s="86"/>
      <c r="P75" s="86"/>
      <c r="Q75" s="86"/>
      <c r="R75" s="86"/>
      <c r="S75" s="86"/>
      <c r="T75" s="86"/>
      <c r="U75" s="375"/>
      <c r="V75" s="375"/>
      <c r="W75" s="375"/>
      <c r="X75" s="375"/>
      <c r="Y75" s="375"/>
      <c r="Z75" s="172"/>
      <c r="AA75" s="448"/>
      <c r="AB75" s="172"/>
      <c r="AC75" s="17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9" t="s">
        <v>3161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16">
        <v>45717.0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16">
        <v>45748.0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16">
        <v>45778.0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16">
        <v>45809.0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16">
        <v>45839.0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16">
        <v>45870.0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16">
        <v>45901.0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16">
        <v>45931.0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16">
        <v>45962.0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16">
        <v>45992.0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94" t="s">
        <v>3192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49" t="s">
        <v>3095</v>
      </c>
      <c r="B91" s="385" t="s">
        <v>3193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450" t="s">
        <v>3194</v>
      </c>
      <c r="AL91" s="242" t="s">
        <v>3164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6"/>
      <c r="B92" s="398" t="s">
        <v>3167</v>
      </c>
      <c r="C92" s="26"/>
      <c r="D92" s="26"/>
      <c r="E92" s="26"/>
      <c r="F92" s="7"/>
      <c r="G92" s="398" t="s">
        <v>3195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399" t="s">
        <v>3196</v>
      </c>
      <c r="S92" s="9"/>
      <c r="T92" s="385" t="s">
        <v>3197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451" t="s">
        <v>3198</v>
      </c>
      <c r="AL92" s="452" t="s">
        <v>3198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6"/>
      <c r="B93" s="396" t="s">
        <v>3175</v>
      </c>
      <c r="C93" s="396" t="s">
        <v>3176</v>
      </c>
      <c r="D93" s="396" t="s">
        <v>3149</v>
      </c>
      <c r="E93" s="396" t="s">
        <v>3177</v>
      </c>
      <c r="F93" s="396" t="s">
        <v>3178</v>
      </c>
      <c r="G93" s="453" t="s">
        <v>3179</v>
      </c>
      <c r="H93" s="7"/>
      <c r="I93" s="398" t="s">
        <v>3111</v>
      </c>
      <c r="J93" s="26"/>
      <c r="K93" s="26"/>
      <c r="L93" s="436" t="s">
        <v>3180</v>
      </c>
      <c r="M93" s="26"/>
      <c r="N93" s="7"/>
      <c r="O93" s="454" t="s">
        <v>3199</v>
      </c>
      <c r="P93" s="26"/>
      <c r="Q93" s="7"/>
      <c r="R93" s="455" t="s">
        <v>3187</v>
      </c>
      <c r="S93" s="396" t="s">
        <v>3149</v>
      </c>
      <c r="T93" s="385" t="s">
        <v>3200</v>
      </c>
      <c r="U93" s="26"/>
      <c r="V93" s="26"/>
      <c r="W93" s="26"/>
      <c r="X93" s="7"/>
      <c r="Y93" s="456" t="s">
        <v>3201</v>
      </c>
      <c r="Z93" s="26"/>
      <c r="AA93" s="26"/>
      <c r="AB93" s="7"/>
      <c r="AC93" s="456" t="s">
        <v>3201</v>
      </c>
      <c r="AD93" s="26"/>
      <c r="AE93" s="26"/>
      <c r="AF93" s="7"/>
      <c r="AG93" s="456" t="s">
        <v>3201</v>
      </c>
      <c r="AH93" s="26"/>
      <c r="AI93" s="26"/>
      <c r="AJ93" s="7"/>
      <c r="AK93" s="451" t="s">
        <v>3197</v>
      </c>
      <c r="AL93" s="452" t="s">
        <v>3197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6"/>
      <c r="B94" s="56"/>
      <c r="C94" s="56"/>
      <c r="D94" s="56"/>
      <c r="E94" s="56"/>
      <c r="F94" s="56"/>
      <c r="G94" s="457" t="s">
        <v>3202</v>
      </c>
      <c r="H94" s="458" t="s">
        <v>3203</v>
      </c>
      <c r="I94" s="420" t="s">
        <v>3186</v>
      </c>
      <c r="J94" s="396" t="s">
        <v>3149</v>
      </c>
      <c r="K94" s="396" t="s">
        <v>3187</v>
      </c>
      <c r="L94" s="396" t="s">
        <v>3186</v>
      </c>
      <c r="M94" s="396" t="s">
        <v>3149</v>
      </c>
      <c r="N94" s="459" t="s">
        <v>3187</v>
      </c>
      <c r="O94" s="460" t="s">
        <v>3204</v>
      </c>
      <c r="P94" s="26"/>
      <c r="Q94" s="7"/>
      <c r="R94" s="12"/>
      <c r="S94" s="12"/>
      <c r="T94" s="79" t="s">
        <v>3205</v>
      </c>
      <c r="U94" s="398" t="s">
        <v>3206</v>
      </c>
      <c r="V94" s="7"/>
      <c r="W94" s="398" t="s">
        <v>3207</v>
      </c>
      <c r="X94" s="7"/>
      <c r="Y94" s="398" t="s">
        <v>3208</v>
      </c>
      <c r="Z94" s="7"/>
      <c r="AA94" s="461" t="s">
        <v>3209</v>
      </c>
      <c r="AB94" s="63"/>
      <c r="AC94" s="398" t="s">
        <v>3210</v>
      </c>
      <c r="AD94" s="7"/>
      <c r="AE94" s="461" t="s">
        <v>3211</v>
      </c>
      <c r="AF94" s="63"/>
      <c r="AG94" s="398" t="s">
        <v>3212</v>
      </c>
      <c r="AH94" s="7"/>
      <c r="AI94" s="461" t="s">
        <v>3213</v>
      </c>
      <c r="AJ94" s="63"/>
      <c r="AK94" s="451" t="s">
        <v>3214</v>
      </c>
      <c r="AL94" s="452" t="s">
        <v>3191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456" t="s">
        <v>3215</v>
      </c>
      <c r="P95" s="79" t="s">
        <v>3216</v>
      </c>
      <c r="Q95" s="79" t="s">
        <v>3217</v>
      </c>
      <c r="R95" s="407" t="s">
        <v>3215</v>
      </c>
      <c r="S95" s="79" t="s">
        <v>3218</v>
      </c>
      <c r="T95" s="74" t="s">
        <v>3219</v>
      </c>
      <c r="U95" s="74" t="s">
        <v>3220</v>
      </c>
      <c r="V95" s="74" t="s">
        <v>3221</v>
      </c>
      <c r="W95" s="79" t="s">
        <v>3222</v>
      </c>
      <c r="X95" s="79" t="s">
        <v>3223</v>
      </c>
      <c r="Y95" s="79" t="s">
        <v>3125</v>
      </c>
      <c r="Z95" s="398" t="s">
        <v>3123</v>
      </c>
      <c r="AA95" s="407" t="s">
        <v>3125</v>
      </c>
      <c r="AB95" s="408" t="s">
        <v>3123</v>
      </c>
      <c r="AC95" s="79" t="s">
        <v>3125</v>
      </c>
      <c r="AD95" s="398" t="s">
        <v>3123</v>
      </c>
      <c r="AE95" s="407" t="s">
        <v>3125</v>
      </c>
      <c r="AF95" s="408" t="s">
        <v>3123</v>
      </c>
      <c r="AG95" s="79" t="s">
        <v>3125</v>
      </c>
      <c r="AH95" s="398" t="s">
        <v>3123</v>
      </c>
      <c r="AI95" s="407" t="s">
        <v>3125</v>
      </c>
      <c r="AJ95" s="385" t="s">
        <v>3123</v>
      </c>
      <c r="AK95" s="462" t="s">
        <v>3158</v>
      </c>
      <c r="AL95" s="47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3">
        <v>1.0</v>
      </c>
      <c r="B96" s="464">
        <v>2.0</v>
      </c>
      <c r="C96" s="464">
        <v>3.0</v>
      </c>
      <c r="D96" s="464">
        <v>4.0</v>
      </c>
      <c r="E96" s="464">
        <v>5.0</v>
      </c>
      <c r="F96" s="464">
        <v>6.0</v>
      </c>
      <c r="G96" s="464">
        <v>7.0</v>
      </c>
      <c r="H96" s="464">
        <v>8.0</v>
      </c>
      <c r="I96" s="465">
        <v>9.0</v>
      </c>
      <c r="J96" s="464">
        <v>10.0</v>
      </c>
      <c r="K96" s="464">
        <v>11.0</v>
      </c>
      <c r="L96" s="465">
        <v>12.0</v>
      </c>
      <c r="M96" s="464">
        <v>13.0</v>
      </c>
      <c r="N96" s="464">
        <v>14.0</v>
      </c>
      <c r="O96" s="464">
        <v>15.0</v>
      </c>
      <c r="P96" s="463">
        <v>16.0</v>
      </c>
      <c r="Q96" s="463">
        <v>17.0</v>
      </c>
      <c r="R96" s="466">
        <v>18.0</v>
      </c>
      <c r="S96" s="463">
        <v>19.0</v>
      </c>
      <c r="T96" s="463">
        <v>20.0</v>
      </c>
      <c r="U96" s="463">
        <v>21.0</v>
      </c>
      <c r="V96" s="463">
        <v>22.0</v>
      </c>
      <c r="W96" s="463">
        <v>23.0</v>
      </c>
      <c r="X96" s="463">
        <v>24.0</v>
      </c>
      <c r="Y96" s="463">
        <v>25.0</v>
      </c>
      <c r="Z96" s="467">
        <v>26.0</v>
      </c>
      <c r="AA96" s="466">
        <v>27.0</v>
      </c>
      <c r="AB96" s="468">
        <v>28.0</v>
      </c>
      <c r="AC96" s="463">
        <v>29.0</v>
      </c>
      <c r="AD96" s="463">
        <v>30.0</v>
      </c>
      <c r="AE96" s="463">
        <v>31.0</v>
      </c>
      <c r="AF96" s="463">
        <v>32.0</v>
      </c>
      <c r="AG96" s="469">
        <v>33.0</v>
      </c>
      <c r="AH96" s="469">
        <v>34.0</v>
      </c>
      <c r="AI96" s="469">
        <v>35.0</v>
      </c>
      <c r="AJ96" s="469">
        <v>36.0</v>
      </c>
      <c r="AK96" s="470">
        <v>37.0</v>
      </c>
      <c r="AL96" s="470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1">
        <v>45658.0</v>
      </c>
      <c r="B97" s="86"/>
      <c r="C97" s="472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3" t="s">
        <v>3161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1">
        <v>45717.0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1">
        <v>45748.0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1">
        <v>45778.0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1">
        <v>45809.0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1">
        <v>45839.0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1">
        <v>45870.0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1">
        <v>45901.0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1">
        <v>45931.0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1">
        <v>45962.0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1">
        <v>45992.0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3058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1" t="s">
        <v>2</v>
      </c>
      <c r="B4" s="381" t="s">
        <v>58</v>
      </c>
      <c r="C4" s="382" t="s">
        <v>3059</v>
      </c>
      <c r="D4" s="26"/>
      <c r="E4" s="7"/>
      <c r="F4" s="383" t="s">
        <v>3060</v>
      </c>
      <c r="G4" s="382" t="s">
        <v>3061</v>
      </c>
      <c r="H4" s="26"/>
      <c r="I4" s="26"/>
      <c r="J4" s="26"/>
      <c r="K4" s="26"/>
      <c r="L4" s="26"/>
      <c r="M4" s="26"/>
      <c r="N4" s="7"/>
      <c r="O4" s="382" t="s">
        <v>3062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384" t="s">
        <v>3063</v>
      </c>
      <c r="AB4" s="385" t="s">
        <v>3064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386" t="s">
        <v>3065</v>
      </c>
      <c r="BA4" s="26"/>
      <c r="BB4" s="26"/>
      <c r="BC4" s="7"/>
      <c r="BD4" s="381" t="s">
        <v>3066</v>
      </c>
    </row>
    <row r="5">
      <c r="A5" s="56"/>
      <c r="B5" s="56"/>
      <c r="C5" s="387" t="s">
        <v>35</v>
      </c>
      <c r="D5" s="387" t="s">
        <v>3067</v>
      </c>
      <c r="E5" s="387" t="s">
        <v>3068</v>
      </c>
      <c r="F5" s="56"/>
      <c r="G5" s="387" t="s">
        <v>3069</v>
      </c>
      <c r="H5" s="387" t="s">
        <v>3070</v>
      </c>
      <c r="I5" s="387" t="s">
        <v>3071</v>
      </c>
      <c r="J5" s="387" t="s">
        <v>3072</v>
      </c>
      <c r="K5" s="387" t="s">
        <v>3073</v>
      </c>
      <c r="L5" s="387" t="s">
        <v>3074</v>
      </c>
      <c r="M5" s="387" t="s">
        <v>3075</v>
      </c>
      <c r="N5" s="387" t="s">
        <v>3076</v>
      </c>
      <c r="O5" s="388" t="s">
        <v>3077</v>
      </c>
      <c r="P5" s="9"/>
      <c r="Q5" s="388" t="s">
        <v>3078</v>
      </c>
      <c r="R5" s="9"/>
      <c r="S5" s="388" t="s">
        <v>3079</v>
      </c>
      <c r="T5" s="9"/>
      <c r="U5" s="388" t="s">
        <v>3080</v>
      </c>
      <c r="V5" s="9"/>
      <c r="W5" s="388" t="s">
        <v>3081</v>
      </c>
      <c r="X5" s="9"/>
      <c r="Y5" s="388" t="s">
        <v>3082</v>
      </c>
      <c r="Z5" s="9"/>
      <c r="AA5" s="56"/>
      <c r="AB5" s="388" t="s">
        <v>3083</v>
      </c>
      <c r="AC5" s="9"/>
      <c r="AD5" s="388" t="s">
        <v>3084</v>
      </c>
      <c r="AE5" s="59"/>
      <c r="AF5" s="59"/>
      <c r="AG5" s="59"/>
      <c r="AH5" s="59"/>
      <c r="AI5" s="9"/>
      <c r="AJ5" s="388" t="s">
        <v>3085</v>
      </c>
      <c r="AK5" s="59"/>
      <c r="AL5" s="59"/>
      <c r="AM5" s="59"/>
      <c r="AN5" s="59"/>
      <c r="AO5" s="59"/>
      <c r="AP5" s="59"/>
      <c r="AQ5" s="9"/>
      <c r="AR5" s="388" t="s">
        <v>3086</v>
      </c>
      <c r="AS5" s="9"/>
      <c r="AT5" s="388" t="s">
        <v>3087</v>
      </c>
      <c r="AU5" s="59"/>
      <c r="AV5" s="59"/>
      <c r="AW5" s="59"/>
      <c r="AX5" s="59"/>
      <c r="AY5" s="9"/>
      <c r="AZ5" s="388" t="s">
        <v>35</v>
      </c>
      <c r="BA5" s="9"/>
      <c r="BB5" s="388" t="s">
        <v>3088</v>
      </c>
      <c r="BC5" s="9"/>
      <c r="BD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64"/>
      <c r="P6" s="65"/>
      <c r="Q6" s="64"/>
      <c r="R6" s="65"/>
      <c r="S6" s="64"/>
      <c r="T6" s="65"/>
      <c r="U6" s="64"/>
      <c r="V6" s="65"/>
      <c r="W6" s="64"/>
      <c r="X6" s="65"/>
      <c r="Y6" s="64"/>
      <c r="Z6" s="65"/>
      <c r="AA6" s="56"/>
      <c r="AB6" s="64"/>
      <c r="AC6" s="65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64"/>
      <c r="AS6" s="65"/>
      <c r="AT6" s="61"/>
      <c r="AU6" s="62"/>
      <c r="AV6" s="62"/>
      <c r="AW6" s="62"/>
      <c r="AX6" s="62"/>
      <c r="AY6" s="63"/>
      <c r="AZ6" s="64"/>
      <c r="BA6" s="65"/>
      <c r="BB6" s="64"/>
      <c r="BC6" s="65"/>
      <c r="BD6" s="56"/>
    </row>
    <row r="7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56"/>
      <c r="AB7" s="64"/>
      <c r="AC7" s="65"/>
      <c r="AD7" s="388" t="s">
        <v>3089</v>
      </c>
      <c r="AE7" s="9"/>
      <c r="AF7" s="388" t="s">
        <v>3090</v>
      </c>
      <c r="AG7" s="9"/>
      <c r="AH7" s="388" t="s">
        <v>3091</v>
      </c>
      <c r="AI7" s="9"/>
      <c r="AJ7" s="388" t="s">
        <v>3089</v>
      </c>
      <c r="AK7" s="9"/>
      <c r="AL7" s="388" t="s">
        <v>3090</v>
      </c>
      <c r="AM7" s="9"/>
      <c r="AN7" s="388" t="s">
        <v>3091</v>
      </c>
      <c r="AO7" s="9"/>
      <c r="AP7" s="388" t="s">
        <v>3092</v>
      </c>
      <c r="AQ7" s="9"/>
      <c r="AR7" s="64"/>
      <c r="AS7" s="65"/>
      <c r="AT7" s="388" t="s">
        <v>3089</v>
      </c>
      <c r="AU7" s="9"/>
      <c r="AV7" s="388" t="s">
        <v>3090</v>
      </c>
      <c r="AW7" s="9"/>
      <c r="AX7" s="388" t="s">
        <v>3091</v>
      </c>
      <c r="AY7" s="9"/>
      <c r="AZ7" s="64"/>
      <c r="BA7" s="65"/>
      <c r="BB7" s="64"/>
      <c r="BC7" s="65"/>
      <c r="BD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64"/>
      <c r="P8" s="65"/>
      <c r="Q8" s="61"/>
      <c r="R8" s="63"/>
      <c r="S8" s="61"/>
      <c r="T8" s="63"/>
      <c r="U8" s="61"/>
      <c r="V8" s="63"/>
      <c r="W8" s="61"/>
      <c r="X8" s="63"/>
      <c r="Y8" s="61"/>
      <c r="Z8" s="63"/>
      <c r="AA8" s="12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89" t="s">
        <v>18</v>
      </c>
      <c r="P9" s="389" t="s">
        <v>19</v>
      </c>
      <c r="Q9" s="390" t="s">
        <v>18</v>
      </c>
      <c r="R9" s="390" t="s">
        <v>19</v>
      </c>
      <c r="S9" s="390" t="s">
        <v>18</v>
      </c>
      <c r="T9" s="390" t="s">
        <v>19</v>
      </c>
      <c r="U9" s="390" t="s">
        <v>18</v>
      </c>
      <c r="V9" s="390" t="s">
        <v>19</v>
      </c>
      <c r="W9" s="390" t="s">
        <v>18</v>
      </c>
      <c r="X9" s="390" t="s">
        <v>19</v>
      </c>
      <c r="Y9" s="390" t="s">
        <v>18</v>
      </c>
      <c r="Z9" s="390" t="s">
        <v>19</v>
      </c>
      <c r="AA9" s="43"/>
      <c r="AB9" s="390" t="s">
        <v>18</v>
      </c>
      <c r="AC9" s="390" t="s">
        <v>19</v>
      </c>
      <c r="AD9" s="390" t="s">
        <v>18</v>
      </c>
      <c r="AE9" s="390" t="s">
        <v>19</v>
      </c>
      <c r="AF9" s="390" t="s">
        <v>18</v>
      </c>
      <c r="AG9" s="390" t="s">
        <v>19</v>
      </c>
      <c r="AH9" s="390" t="s">
        <v>18</v>
      </c>
      <c r="AI9" s="390" t="s">
        <v>19</v>
      </c>
      <c r="AJ9" s="390" t="s">
        <v>18</v>
      </c>
      <c r="AK9" s="390" t="s">
        <v>19</v>
      </c>
      <c r="AL9" s="390" t="s">
        <v>18</v>
      </c>
      <c r="AM9" s="390" t="s">
        <v>19</v>
      </c>
      <c r="AN9" s="390" t="s">
        <v>18</v>
      </c>
      <c r="AO9" s="390" t="s">
        <v>19</v>
      </c>
      <c r="AP9" s="390" t="s">
        <v>18</v>
      </c>
      <c r="AQ9" s="390" t="s">
        <v>19</v>
      </c>
      <c r="AR9" s="390" t="s">
        <v>18</v>
      </c>
      <c r="AS9" s="390" t="s">
        <v>19</v>
      </c>
      <c r="AT9" s="390" t="s">
        <v>18</v>
      </c>
      <c r="AU9" s="390" t="s">
        <v>19</v>
      </c>
      <c r="AV9" s="390" t="s">
        <v>18</v>
      </c>
      <c r="AW9" s="390" t="s">
        <v>19</v>
      </c>
      <c r="AX9" s="390" t="s">
        <v>18</v>
      </c>
      <c r="AY9" s="390" t="s">
        <v>19</v>
      </c>
      <c r="AZ9" s="390" t="s">
        <v>18</v>
      </c>
      <c r="BA9" s="390" t="s">
        <v>19</v>
      </c>
      <c r="BB9" s="390" t="s">
        <v>18</v>
      </c>
      <c r="BC9" s="390" t="s">
        <v>19</v>
      </c>
      <c r="BD9" s="43"/>
    </row>
    <row r="10">
      <c r="A10" s="391">
        <v>1.0</v>
      </c>
      <c r="B10" s="392">
        <v>2.0</v>
      </c>
      <c r="C10" s="392">
        <v>3.0</v>
      </c>
      <c r="D10" s="392">
        <v>4.0</v>
      </c>
      <c r="E10" s="392">
        <v>5.0</v>
      </c>
      <c r="F10" s="392">
        <v>6.0</v>
      </c>
      <c r="G10" s="392">
        <v>7.0</v>
      </c>
      <c r="H10" s="392">
        <v>8.0</v>
      </c>
      <c r="I10" s="392">
        <v>9.0</v>
      </c>
      <c r="J10" s="392">
        <v>10.0</v>
      </c>
      <c r="K10" s="392">
        <v>11.0</v>
      </c>
      <c r="L10" s="392">
        <v>12.0</v>
      </c>
      <c r="M10" s="392">
        <v>13.0</v>
      </c>
      <c r="N10" s="392">
        <v>14.0</v>
      </c>
      <c r="O10" s="392">
        <v>15.0</v>
      </c>
      <c r="P10" s="392">
        <v>16.0</v>
      </c>
      <c r="Q10" s="392">
        <v>17.0</v>
      </c>
      <c r="R10" s="392">
        <v>18.0</v>
      </c>
      <c r="S10" s="392">
        <v>19.0</v>
      </c>
      <c r="T10" s="392">
        <v>20.0</v>
      </c>
      <c r="U10" s="392">
        <v>21.0</v>
      </c>
      <c r="V10" s="392">
        <v>22.0</v>
      </c>
      <c r="W10" s="392">
        <v>23.0</v>
      </c>
      <c r="X10" s="392">
        <v>24.0</v>
      </c>
      <c r="Y10" s="392">
        <v>25.0</v>
      </c>
      <c r="Z10" s="392">
        <v>26.0</v>
      </c>
      <c r="AA10" s="392">
        <v>27.0</v>
      </c>
      <c r="AB10" s="392">
        <v>28.0</v>
      </c>
      <c r="AC10" s="392">
        <v>29.0</v>
      </c>
      <c r="AD10" s="392">
        <v>30.0</v>
      </c>
      <c r="AE10" s="392">
        <v>31.0</v>
      </c>
      <c r="AF10" s="392">
        <v>32.0</v>
      </c>
      <c r="AG10" s="392">
        <v>33.0</v>
      </c>
      <c r="AH10" s="392">
        <v>34.0</v>
      </c>
      <c r="AI10" s="392">
        <v>35.0</v>
      </c>
      <c r="AJ10" s="392">
        <v>36.0</v>
      </c>
      <c r="AK10" s="392">
        <v>37.0</v>
      </c>
      <c r="AL10" s="392">
        <v>38.0</v>
      </c>
      <c r="AM10" s="392">
        <v>39.0</v>
      </c>
      <c r="AN10" s="392">
        <v>40.0</v>
      </c>
      <c r="AO10" s="392">
        <v>41.0</v>
      </c>
      <c r="AP10" s="392">
        <v>42.0</v>
      </c>
      <c r="AQ10" s="392">
        <v>43.0</v>
      </c>
      <c r="AR10" s="392">
        <v>44.0</v>
      </c>
      <c r="AS10" s="392">
        <v>45.0</v>
      </c>
      <c r="AT10" s="392">
        <v>46.0</v>
      </c>
      <c r="AU10" s="392">
        <v>47.0</v>
      </c>
      <c r="AV10" s="392">
        <v>48.0</v>
      </c>
      <c r="AW10" s="392">
        <v>49.0</v>
      </c>
      <c r="AX10" s="392">
        <v>50.0</v>
      </c>
      <c r="AY10" s="392">
        <v>51.0</v>
      </c>
      <c r="AZ10" s="392">
        <v>52.0</v>
      </c>
      <c r="BA10" s="392">
        <v>53.0</v>
      </c>
      <c r="BB10" s="392">
        <v>54.0</v>
      </c>
      <c r="BC10" s="392">
        <v>55.0</v>
      </c>
      <c r="BD10" s="392">
        <v>56.0</v>
      </c>
    </row>
    <row r="11">
      <c r="A11" s="393">
        <v>1.0</v>
      </c>
      <c r="B11" s="394" t="s">
        <v>80</v>
      </c>
      <c r="C11" s="20">
        <v>14.0</v>
      </c>
      <c r="D11" s="77">
        <f t="shared" ref="D11:E11" si="1">C11</f>
        <v>14</v>
      </c>
      <c r="E11" s="77">
        <f t="shared" si="1"/>
        <v>14</v>
      </c>
      <c r="F11" s="77">
        <v>33.0</v>
      </c>
      <c r="G11" s="76">
        <v>3.0</v>
      </c>
      <c r="H11" s="76">
        <v>55.0</v>
      </c>
      <c r="I11" s="76">
        <v>30.0</v>
      </c>
      <c r="J11" s="77">
        <v>1.0</v>
      </c>
      <c r="K11" s="77">
        <v>30.0</v>
      </c>
      <c r="L11" s="77">
        <v>35.0</v>
      </c>
      <c r="M11" s="77">
        <v>188.0</v>
      </c>
      <c r="N11" s="77">
        <v>0.0</v>
      </c>
      <c r="O11" s="88"/>
      <c r="P11" s="88"/>
      <c r="Q11" s="77"/>
      <c r="R11" s="77"/>
      <c r="S11" s="77">
        <f>10+58</f>
        <v>68</v>
      </c>
      <c r="T11" s="77">
        <f>15+52</f>
        <v>67</v>
      </c>
      <c r="U11" s="77"/>
      <c r="V11" s="77"/>
      <c r="W11" s="77"/>
      <c r="X11" s="77"/>
      <c r="Y11" s="77"/>
      <c r="Z11" s="77"/>
      <c r="AA11" s="77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43"/>
    </row>
    <row r="12">
      <c r="A12" s="393">
        <v>2.0</v>
      </c>
      <c r="B12" s="394" t="s">
        <v>81</v>
      </c>
      <c r="C12" s="20">
        <v>17.0</v>
      </c>
      <c r="D12" s="77">
        <f t="shared" ref="D12:E12" si="2">C12</f>
        <v>17</v>
      </c>
      <c r="E12" s="77">
        <f t="shared" si="2"/>
        <v>17</v>
      </c>
      <c r="F12" s="77">
        <v>43.0</v>
      </c>
      <c r="G12" s="76">
        <v>12.0</v>
      </c>
      <c r="H12" s="76">
        <v>55.0</v>
      </c>
      <c r="I12" s="76">
        <v>30.0</v>
      </c>
      <c r="J12" s="77">
        <v>1.0</v>
      </c>
      <c r="K12" s="77">
        <v>30.0</v>
      </c>
      <c r="L12" s="77">
        <v>35.0</v>
      </c>
      <c r="M12" s="77">
        <v>180.0</v>
      </c>
      <c r="N12" s="77">
        <v>0.0</v>
      </c>
      <c r="O12" s="88"/>
      <c r="P12" s="88"/>
      <c r="Q12" s="77"/>
      <c r="R12" s="77"/>
      <c r="S12" s="77">
        <f>14+58</f>
        <v>72</v>
      </c>
      <c r="T12" s="77">
        <f>26+59</f>
        <v>85</v>
      </c>
      <c r="U12" s="77"/>
      <c r="V12" s="77"/>
      <c r="W12" s="77"/>
      <c r="X12" s="77"/>
      <c r="Y12" s="77"/>
      <c r="Z12" s="77"/>
      <c r="AA12" s="77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43"/>
    </row>
    <row r="13">
      <c r="A13" s="393">
        <v>3.0</v>
      </c>
      <c r="B13" s="394" t="s">
        <v>82</v>
      </c>
      <c r="C13" s="20">
        <v>19.0</v>
      </c>
      <c r="D13" s="77">
        <f t="shared" ref="D13:E13" si="3">C13</f>
        <v>19</v>
      </c>
      <c r="E13" s="77">
        <f t="shared" si="3"/>
        <v>19</v>
      </c>
      <c r="F13" s="76">
        <v>42.0</v>
      </c>
      <c r="G13" s="76">
        <v>12.0</v>
      </c>
      <c r="H13" s="76">
        <v>55.0</v>
      </c>
      <c r="I13" s="76">
        <v>30.0</v>
      </c>
      <c r="J13" s="77">
        <v>1.0</v>
      </c>
      <c r="K13" s="77">
        <v>30.0</v>
      </c>
      <c r="L13" s="77">
        <v>35.0</v>
      </c>
      <c r="M13" s="77">
        <v>180.0</v>
      </c>
      <c r="N13" s="77">
        <v>0.0</v>
      </c>
      <c r="O13" s="88"/>
      <c r="P13" s="88"/>
      <c r="Q13" s="77"/>
      <c r="R13" s="77"/>
      <c r="S13" s="77">
        <f>15+57</f>
        <v>72</v>
      </c>
      <c r="T13" s="77">
        <f>28+58</f>
        <v>86</v>
      </c>
      <c r="U13" s="77"/>
      <c r="V13" s="77"/>
      <c r="W13" s="77"/>
      <c r="X13" s="77"/>
      <c r="Y13" s="77"/>
      <c r="Z13" s="77"/>
      <c r="AA13" s="77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43"/>
    </row>
    <row r="14">
      <c r="A14" s="393">
        <v>4.0</v>
      </c>
      <c r="B14" s="394" t="s">
        <v>83</v>
      </c>
      <c r="C14" s="20">
        <v>18.0</v>
      </c>
      <c r="D14" s="77">
        <f t="shared" ref="D14:E14" si="4">C14</f>
        <v>18</v>
      </c>
      <c r="E14" s="77">
        <f t="shared" si="4"/>
        <v>18</v>
      </c>
      <c r="F14" s="76">
        <v>39.0</v>
      </c>
      <c r="G14" s="76">
        <v>12.0</v>
      </c>
      <c r="H14" s="76">
        <v>55.0</v>
      </c>
      <c r="I14" s="76">
        <v>30.0</v>
      </c>
      <c r="J14" s="77">
        <v>1.0</v>
      </c>
      <c r="K14" s="77">
        <v>30.0</v>
      </c>
      <c r="L14" s="77">
        <v>35.0</v>
      </c>
      <c r="M14" s="77">
        <v>180.0</v>
      </c>
      <c r="N14" s="77">
        <v>0.0</v>
      </c>
      <c r="O14" s="88"/>
      <c r="P14" s="88"/>
      <c r="Q14" s="77"/>
      <c r="R14" s="77"/>
      <c r="S14" s="77">
        <f>15+56</f>
        <v>71</v>
      </c>
      <c r="T14" s="77">
        <f>21+48</f>
        <v>69</v>
      </c>
      <c r="U14" s="77"/>
      <c r="V14" s="77"/>
      <c r="W14" s="77"/>
      <c r="X14" s="77"/>
      <c r="Y14" s="77"/>
      <c r="Z14" s="77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43"/>
    </row>
    <row r="15">
      <c r="A15" s="393">
        <v>5.0</v>
      </c>
      <c r="B15" s="394" t="s">
        <v>84</v>
      </c>
      <c r="C15" s="20">
        <v>14.0</v>
      </c>
      <c r="D15" s="77">
        <f t="shared" ref="D15:E15" si="5">C15</f>
        <v>14</v>
      </c>
      <c r="E15" s="77">
        <f t="shared" si="5"/>
        <v>14</v>
      </c>
      <c r="F15" s="76">
        <v>46.0</v>
      </c>
      <c r="G15" s="76">
        <v>12.0</v>
      </c>
      <c r="H15" s="76">
        <v>55.0</v>
      </c>
      <c r="I15" s="76">
        <v>30.0</v>
      </c>
      <c r="J15" s="77">
        <v>1.0</v>
      </c>
      <c r="K15" s="77">
        <v>30.0</v>
      </c>
      <c r="L15" s="77">
        <v>35.0</v>
      </c>
      <c r="M15" s="77">
        <v>180.0</v>
      </c>
      <c r="N15" s="77">
        <v>0.0</v>
      </c>
      <c r="O15" s="88"/>
      <c r="P15" s="88"/>
      <c r="Q15" s="77"/>
      <c r="R15" s="77"/>
      <c r="S15" s="77">
        <f>14+59</f>
        <v>73</v>
      </c>
      <c r="T15" s="77">
        <f>21+54</f>
        <v>75</v>
      </c>
      <c r="U15" s="77"/>
      <c r="V15" s="77"/>
      <c r="W15" s="77"/>
      <c r="X15" s="77"/>
      <c r="Y15" s="77"/>
      <c r="Z15" s="77"/>
      <c r="AA15" s="77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43"/>
    </row>
    <row r="16">
      <c r="A16" s="393">
        <v>6.0</v>
      </c>
      <c r="B16" s="394" t="s">
        <v>85</v>
      </c>
      <c r="C16" s="20">
        <v>11.0</v>
      </c>
      <c r="D16" s="77">
        <f t="shared" ref="D16:E16" si="6">C16</f>
        <v>11</v>
      </c>
      <c r="E16" s="77">
        <f t="shared" si="6"/>
        <v>11</v>
      </c>
      <c r="F16" s="76">
        <v>49.0</v>
      </c>
      <c r="G16" s="76">
        <v>12.0</v>
      </c>
      <c r="H16" s="76">
        <v>55.0</v>
      </c>
      <c r="I16" s="76">
        <v>31.0</v>
      </c>
      <c r="J16" s="77">
        <v>1.0</v>
      </c>
      <c r="K16" s="77">
        <v>30.0</v>
      </c>
      <c r="L16" s="77">
        <v>35.0</v>
      </c>
      <c r="M16" s="77">
        <v>180.0</v>
      </c>
      <c r="N16" s="77">
        <v>0.0</v>
      </c>
      <c r="O16" s="88"/>
      <c r="P16" s="88"/>
      <c r="Q16" s="77"/>
      <c r="R16" s="77"/>
      <c r="S16" s="77">
        <f>8+56</f>
        <v>64</v>
      </c>
      <c r="T16" s="77">
        <f>24+49</f>
        <v>73</v>
      </c>
      <c r="U16" s="77"/>
      <c r="V16" s="77"/>
      <c r="W16" s="77"/>
      <c r="X16" s="77"/>
      <c r="Y16" s="77"/>
      <c r="Z16" s="77"/>
      <c r="AA16" s="77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43"/>
    </row>
    <row r="17">
      <c r="A17" s="393">
        <v>7.0</v>
      </c>
      <c r="B17" s="394" t="s">
        <v>86</v>
      </c>
      <c r="C17" s="20">
        <v>10.0</v>
      </c>
      <c r="D17" s="77">
        <f t="shared" ref="D17:E17" si="7">C17</f>
        <v>10</v>
      </c>
      <c r="E17" s="77">
        <f t="shared" si="7"/>
        <v>10</v>
      </c>
      <c r="F17" s="76">
        <v>43.0</v>
      </c>
      <c r="G17" s="76">
        <v>12.0</v>
      </c>
      <c r="H17" s="76">
        <v>55.0</v>
      </c>
      <c r="I17" s="76">
        <v>32.0</v>
      </c>
      <c r="J17" s="77">
        <v>1.0</v>
      </c>
      <c r="K17" s="77">
        <v>30.0</v>
      </c>
      <c r="L17" s="77">
        <v>35.0</v>
      </c>
      <c r="M17" s="77">
        <v>180.0</v>
      </c>
      <c r="N17" s="77">
        <v>0.0</v>
      </c>
      <c r="O17" s="88"/>
      <c r="P17" s="88"/>
      <c r="Q17" s="77"/>
      <c r="R17" s="77"/>
      <c r="S17" s="77">
        <f>7+60</f>
        <v>67</v>
      </c>
      <c r="T17" s="77">
        <f>4+57</f>
        <v>61</v>
      </c>
      <c r="U17" s="77"/>
      <c r="V17" s="77"/>
      <c r="W17" s="77"/>
      <c r="X17" s="77"/>
      <c r="Y17" s="77"/>
      <c r="Z17" s="77"/>
      <c r="AA17" s="77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43"/>
    </row>
    <row r="18">
      <c r="A18" s="393">
        <v>8.0</v>
      </c>
      <c r="B18" s="394" t="s">
        <v>87</v>
      </c>
      <c r="C18" s="20">
        <v>8.0</v>
      </c>
      <c r="D18" s="77">
        <f t="shared" ref="D18:E18" si="8">C18</f>
        <v>8</v>
      </c>
      <c r="E18" s="77">
        <f t="shared" si="8"/>
        <v>8</v>
      </c>
      <c r="F18" s="76">
        <v>45.0</v>
      </c>
      <c r="G18" s="76">
        <v>4.0</v>
      </c>
      <c r="H18" s="76">
        <v>55.0</v>
      </c>
      <c r="I18" s="76">
        <v>32.0</v>
      </c>
      <c r="J18" s="77">
        <v>1.0</v>
      </c>
      <c r="K18" s="77">
        <v>30.0</v>
      </c>
      <c r="L18" s="77">
        <v>35.0</v>
      </c>
      <c r="M18" s="77">
        <v>180.0</v>
      </c>
      <c r="N18" s="77">
        <v>0.0</v>
      </c>
      <c r="O18" s="88"/>
      <c r="P18" s="88"/>
      <c r="Q18" s="21"/>
      <c r="R18" s="21"/>
      <c r="S18" s="21">
        <f>11+57</f>
        <v>68</v>
      </c>
      <c r="T18" s="21">
        <f>7+48</f>
        <v>55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43"/>
    </row>
    <row r="19">
      <c r="A19" s="393">
        <v>9.0</v>
      </c>
      <c r="B19" s="394" t="s">
        <v>88</v>
      </c>
      <c r="C19" s="20">
        <v>13.0</v>
      </c>
      <c r="D19" s="77">
        <f t="shared" ref="D19:E19" si="9">C19</f>
        <v>13</v>
      </c>
      <c r="E19" s="77">
        <f t="shared" si="9"/>
        <v>13</v>
      </c>
      <c r="F19" s="76">
        <v>41.0</v>
      </c>
      <c r="G19" s="76">
        <v>4.0</v>
      </c>
      <c r="H19" s="76">
        <v>55.0</v>
      </c>
      <c r="I19" s="76">
        <v>32.0</v>
      </c>
      <c r="J19" s="77">
        <v>1.0</v>
      </c>
      <c r="K19" s="77">
        <v>30.0</v>
      </c>
      <c r="L19" s="77">
        <v>35.0</v>
      </c>
      <c r="M19" s="77">
        <v>180.0</v>
      </c>
      <c r="N19" s="77">
        <v>0.0</v>
      </c>
      <c r="O19" s="88"/>
      <c r="P19" s="88"/>
      <c r="Q19" s="77"/>
      <c r="R19" s="77"/>
      <c r="S19" s="77">
        <f>11+56</f>
        <v>67</v>
      </c>
      <c r="T19" s="77">
        <f t="shared" ref="T19:T20" si="11">9+55</f>
        <v>64</v>
      </c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21"/>
      <c r="AK19" s="21"/>
      <c r="AL19" s="21"/>
      <c r="AM19" s="21"/>
      <c r="AN19" s="77"/>
      <c r="AO19" s="21"/>
      <c r="AP19" s="21"/>
      <c r="AQ19" s="21"/>
      <c r="AR19" s="21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3"/>
    </row>
    <row r="20">
      <c r="A20" s="393">
        <v>10.0</v>
      </c>
      <c r="B20" s="394" t="s">
        <v>89</v>
      </c>
      <c r="C20" s="20">
        <v>13.0</v>
      </c>
      <c r="D20" s="77">
        <f t="shared" ref="D20:E20" si="10">C20</f>
        <v>13</v>
      </c>
      <c r="E20" s="77">
        <f t="shared" si="10"/>
        <v>13</v>
      </c>
      <c r="F20" s="336">
        <v>43.0</v>
      </c>
      <c r="G20" s="76">
        <v>4.0</v>
      </c>
      <c r="H20" s="76">
        <v>55.0</v>
      </c>
      <c r="I20" s="76">
        <v>33.0</v>
      </c>
      <c r="J20" s="77">
        <v>1.0</v>
      </c>
      <c r="K20" s="77">
        <v>32.0</v>
      </c>
      <c r="L20" s="77">
        <v>35.0</v>
      </c>
      <c r="M20" s="77">
        <v>180.0</v>
      </c>
      <c r="N20" s="77">
        <v>0.0</v>
      </c>
      <c r="O20" s="88"/>
      <c r="P20" s="88"/>
      <c r="Q20" s="43"/>
      <c r="R20" s="43"/>
      <c r="S20" s="475">
        <f>11+55</f>
        <v>66</v>
      </c>
      <c r="T20" s="475">
        <f t="shared" si="11"/>
        <v>64</v>
      </c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>
      <c r="A21" s="393">
        <v>11.0</v>
      </c>
      <c r="B21" s="394" t="s">
        <v>90</v>
      </c>
      <c r="C21" s="20">
        <v>12.0</v>
      </c>
      <c r="D21" s="77">
        <f t="shared" ref="D21:E21" si="12">C21</f>
        <v>12</v>
      </c>
      <c r="E21" s="77">
        <f t="shared" si="12"/>
        <v>12</v>
      </c>
      <c r="F21" s="336">
        <v>34.0</v>
      </c>
      <c r="G21" s="76">
        <v>3.0</v>
      </c>
      <c r="H21" s="76">
        <v>55.0</v>
      </c>
      <c r="I21" s="76">
        <v>33.0</v>
      </c>
      <c r="J21" s="77">
        <v>1.0</v>
      </c>
      <c r="K21" s="77">
        <v>32.0</v>
      </c>
      <c r="L21" s="77">
        <v>35.0</v>
      </c>
      <c r="M21" s="77">
        <v>180.0</v>
      </c>
      <c r="N21" s="77">
        <v>0.0</v>
      </c>
      <c r="O21" s="88"/>
      <c r="P21" s="88"/>
      <c r="Q21" s="43"/>
      <c r="R21" s="43"/>
      <c r="S21" s="475">
        <f>11+57</f>
        <v>68</v>
      </c>
      <c r="T21" s="475">
        <f>5+54</f>
        <v>59</v>
      </c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>
      <c r="A22" s="393">
        <v>12.0</v>
      </c>
      <c r="B22" s="394" t="s">
        <v>91</v>
      </c>
      <c r="C22" s="20">
        <v>12.0</v>
      </c>
      <c r="D22" s="77">
        <f t="shared" ref="D22:E22" si="13">C22</f>
        <v>12</v>
      </c>
      <c r="E22" s="77">
        <f t="shared" si="13"/>
        <v>12</v>
      </c>
      <c r="F22" s="336">
        <v>33.0</v>
      </c>
      <c r="G22" s="76">
        <v>3.0</v>
      </c>
      <c r="H22" s="76">
        <v>55.0</v>
      </c>
      <c r="I22" s="76">
        <v>33.0</v>
      </c>
      <c r="J22" s="77">
        <v>1.0</v>
      </c>
      <c r="K22" s="77">
        <v>32.0</v>
      </c>
      <c r="L22" s="77">
        <v>35.0</v>
      </c>
      <c r="M22" s="77">
        <v>180.0</v>
      </c>
      <c r="N22" s="77">
        <v>0.0</v>
      </c>
      <c r="O22" s="86"/>
      <c r="P22" s="86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</row>
    <row r="23">
      <c r="A23" s="2" t="s">
        <v>35</v>
      </c>
      <c r="C23" s="91">
        <f t="shared" ref="C23:BD23" si="14">SUM(C11:C22)</f>
        <v>161</v>
      </c>
      <c r="D23" s="91">
        <f t="shared" si="14"/>
        <v>161</v>
      </c>
      <c r="E23" s="91">
        <f t="shared" si="14"/>
        <v>161</v>
      </c>
      <c r="F23" s="91">
        <f t="shared" si="14"/>
        <v>491</v>
      </c>
      <c r="G23" s="91">
        <f t="shared" si="14"/>
        <v>93</v>
      </c>
      <c r="H23" s="91">
        <f t="shared" si="14"/>
        <v>660</v>
      </c>
      <c r="I23" s="91">
        <f t="shared" si="14"/>
        <v>376</v>
      </c>
      <c r="J23" s="91">
        <f t="shared" si="14"/>
        <v>12</v>
      </c>
      <c r="K23" s="91">
        <f t="shared" si="14"/>
        <v>366</v>
      </c>
      <c r="L23" s="91">
        <f t="shared" si="14"/>
        <v>420</v>
      </c>
      <c r="M23" s="91">
        <f t="shared" si="14"/>
        <v>2168</v>
      </c>
      <c r="N23" s="91">
        <f t="shared" si="14"/>
        <v>0</v>
      </c>
      <c r="O23" s="89">
        <f t="shared" si="14"/>
        <v>0</v>
      </c>
      <c r="P23" s="89">
        <f t="shared" si="14"/>
        <v>0</v>
      </c>
      <c r="Q23" s="91">
        <f t="shared" si="14"/>
        <v>0</v>
      </c>
      <c r="R23" s="91">
        <f t="shared" si="14"/>
        <v>0</v>
      </c>
      <c r="S23" s="91">
        <f t="shared" si="14"/>
        <v>756</v>
      </c>
      <c r="T23" s="91">
        <f t="shared" si="14"/>
        <v>758</v>
      </c>
      <c r="U23" s="91">
        <f t="shared" si="14"/>
        <v>0</v>
      </c>
      <c r="V23" s="91">
        <f t="shared" si="14"/>
        <v>0</v>
      </c>
      <c r="W23" s="91">
        <f t="shared" si="14"/>
        <v>0</v>
      </c>
      <c r="X23" s="91">
        <f t="shared" si="14"/>
        <v>0</v>
      </c>
      <c r="Y23" s="91">
        <f t="shared" si="14"/>
        <v>0</v>
      </c>
      <c r="Z23" s="91">
        <f t="shared" si="14"/>
        <v>0</v>
      </c>
      <c r="AA23" s="91">
        <f t="shared" si="14"/>
        <v>0</v>
      </c>
      <c r="AB23" s="91">
        <f t="shared" si="14"/>
        <v>0</v>
      </c>
      <c r="AC23" s="91">
        <f t="shared" si="14"/>
        <v>0</v>
      </c>
      <c r="AD23" s="91">
        <f t="shared" si="14"/>
        <v>0</v>
      </c>
      <c r="AE23" s="91">
        <f t="shared" si="14"/>
        <v>0</v>
      </c>
      <c r="AF23" s="91">
        <f t="shared" si="14"/>
        <v>0</v>
      </c>
      <c r="AG23" s="91">
        <f t="shared" si="14"/>
        <v>0</v>
      </c>
      <c r="AH23" s="91">
        <f t="shared" si="14"/>
        <v>0</v>
      </c>
      <c r="AI23" s="91">
        <f t="shared" si="14"/>
        <v>0</v>
      </c>
      <c r="AJ23" s="91">
        <f t="shared" si="14"/>
        <v>0</v>
      </c>
      <c r="AK23" s="91">
        <f t="shared" si="14"/>
        <v>0</v>
      </c>
      <c r="AL23" s="91">
        <f t="shared" si="14"/>
        <v>0</v>
      </c>
      <c r="AM23" s="91">
        <f t="shared" si="14"/>
        <v>0</v>
      </c>
      <c r="AN23" s="91">
        <f t="shared" si="14"/>
        <v>0</v>
      </c>
      <c r="AO23" s="91">
        <f t="shared" si="14"/>
        <v>0</v>
      </c>
      <c r="AP23" s="91">
        <f t="shared" si="14"/>
        <v>0</v>
      </c>
      <c r="AQ23" s="91">
        <f t="shared" si="14"/>
        <v>0</v>
      </c>
      <c r="AR23" s="91">
        <f t="shared" si="14"/>
        <v>0</v>
      </c>
      <c r="AS23" s="91">
        <f t="shared" si="14"/>
        <v>0</v>
      </c>
      <c r="AT23" s="91">
        <f t="shared" si="14"/>
        <v>0</v>
      </c>
      <c r="AU23" s="91">
        <f t="shared" si="14"/>
        <v>0</v>
      </c>
      <c r="AV23" s="91">
        <f t="shared" si="14"/>
        <v>0</v>
      </c>
      <c r="AW23" s="91">
        <f t="shared" si="14"/>
        <v>0</v>
      </c>
      <c r="AX23" s="91">
        <f t="shared" si="14"/>
        <v>0</v>
      </c>
      <c r="AY23" s="91">
        <f t="shared" si="14"/>
        <v>0</v>
      </c>
      <c r="AZ23" s="91">
        <f t="shared" si="14"/>
        <v>0</v>
      </c>
      <c r="BA23" s="91">
        <f t="shared" si="14"/>
        <v>0</v>
      </c>
      <c r="BB23" s="91">
        <f t="shared" si="14"/>
        <v>0</v>
      </c>
      <c r="BC23" s="91">
        <f t="shared" si="14"/>
        <v>0</v>
      </c>
      <c r="BD23" s="91">
        <f t="shared" si="14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51" t="s">
        <v>3093</v>
      </c>
      <c r="B26" s="2"/>
      <c r="C26" s="30" t="s">
        <v>3224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4" t="s">
        <v>3094</v>
      </c>
      <c r="B29" s="172"/>
      <c r="C29" s="172"/>
      <c r="D29" s="172"/>
      <c r="E29" s="172"/>
      <c r="F29" s="172"/>
      <c r="G29" s="172"/>
      <c r="H29" s="17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6" t="s">
        <v>3095</v>
      </c>
      <c r="B30" s="397" t="s">
        <v>3096</v>
      </c>
      <c r="C30" s="397" t="s">
        <v>3097</v>
      </c>
      <c r="D30" s="398" t="s">
        <v>3098</v>
      </c>
      <c r="E30" s="26"/>
      <c r="F30" s="26"/>
      <c r="G30" s="7"/>
      <c r="H30" s="398" t="s">
        <v>3099</v>
      </c>
      <c r="I30" s="26"/>
      <c r="J30" s="26"/>
      <c r="K30" s="26"/>
      <c r="L30" s="26"/>
      <c r="M30" s="26"/>
      <c r="N30" s="7"/>
      <c r="O30" s="398" t="s">
        <v>3100</v>
      </c>
      <c r="P30" s="26"/>
      <c r="Q30" s="7"/>
      <c r="R30" s="398" t="s">
        <v>3101</v>
      </c>
      <c r="S30" s="26"/>
      <c r="T30" s="7"/>
      <c r="U30" s="399" t="s">
        <v>3102</v>
      </c>
      <c r="V30" s="9"/>
      <c r="W30" s="399" t="s">
        <v>3103</v>
      </c>
      <c r="X30" s="9"/>
      <c r="Y30" s="400" t="s">
        <v>3104</v>
      </c>
      <c r="Z30" s="9"/>
      <c r="AA30" s="401" t="s">
        <v>3105</v>
      </c>
      <c r="AB30" s="402" t="s">
        <v>3106</v>
      </c>
      <c r="AC30" s="9"/>
      <c r="AD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56"/>
      <c r="C31" s="56"/>
      <c r="D31" s="398" t="s">
        <v>3107</v>
      </c>
      <c r="E31" s="7"/>
      <c r="F31" s="398" t="s">
        <v>3108</v>
      </c>
      <c r="G31" s="7"/>
      <c r="H31" s="398" t="s">
        <v>3109</v>
      </c>
      <c r="I31" s="7"/>
      <c r="J31" s="398" t="s">
        <v>3110</v>
      </c>
      <c r="K31" s="7"/>
      <c r="L31" s="398" t="s">
        <v>3111</v>
      </c>
      <c r="M31" s="7"/>
      <c r="N31" s="396" t="s">
        <v>3112</v>
      </c>
      <c r="O31" s="401" t="s">
        <v>3113</v>
      </c>
      <c r="P31" s="398" t="s">
        <v>3114</v>
      </c>
      <c r="Q31" s="7"/>
      <c r="R31" s="401" t="s">
        <v>3113</v>
      </c>
      <c r="S31" s="398" t="s">
        <v>3115</v>
      </c>
      <c r="T31" s="7"/>
      <c r="U31" s="61"/>
      <c r="V31" s="63"/>
      <c r="W31" s="61"/>
      <c r="X31" s="63"/>
      <c r="Y31" s="403" t="s">
        <v>3116</v>
      </c>
      <c r="Z31" s="404"/>
      <c r="AA31" s="405" t="s">
        <v>3117</v>
      </c>
      <c r="AB31" s="62"/>
      <c r="AC31" s="6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12"/>
      <c r="C32" s="12"/>
      <c r="D32" s="79" t="s">
        <v>3096</v>
      </c>
      <c r="E32" s="79" t="s">
        <v>3097</v>
      </c>
      <c r="F32" s="79" t="s">
        <v>3096</v>
      </c>
      <c r="G32" s="79" t="s">
        <v>3097</v>
      </c>
      <c r="H32" s="79" t="s">
        <v>3118</v>
      </c>
      <c r="I32" s="79" t="s">
        <v>3119</v>
      </c>
      <c r="J32" s="79" t="s">
        <v>3118</v>
      </c>
      <c r="K32" s="79" t="s">
        <v>3120</v>
      </c>
      <c r="L32" s="79" t="s">
        <v>3118</v>
      </c>
      <c r="M32" s="79" t="s">
        <v>3119</v>
      </c>
      <c r="N32" s="12"/>
      <c r="O32" s="406" t="s">
        <v>3121</v>
      </c>
      <c r="P32" s="79" t="s">
        <v>3122</v>
      </c>
      <c r="Q32" s="79" t="s">
        <v>3123</v>
      </c>
      <c r="R32" s="406" t="s">
        <v>3124</v>
      </c>
      <c r="S32" s="79" t="s">
        <v>3122</v>
      </c>
      <c r="T32" s="79" t="s">
        <v>3123</v>
      </c>
      <c r="U32" s="79" t="s">
        <v>3125</v>
      </c>
      <c r="V32" s="79" t="s">
        <v>3123</v>
      </c>
      <c r="W32" s="79" t="s">
        <v>3125</v>
      </c>
      <c r="X32" s="79" t="s">
        <v>3123</v>
      </c>
      <c r="Y32" s="79" t="s">
        <v>3125</v>
      </c>
      <c r="Z32" s="398" t="s">
        <v>3123</v>
      </c>
      <c r="AA32" s="407"/>
      <c r="AB32" s="408" t="s">
        <v>3096</v>
      </c>
      <c r="AC32" s="79" t="s">
        <v>3126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9">
        <v>1.0</v>
      </c>
      <c r="B33" s="409">
        <v>2.0</v>
      </c>
      <c r="C33" s="410">
        <v>3.0</v>
      </c>
      <c r="D33" s="409">
        <v>4.0</v>
      </c>
      <c r="E33" s="409">
        <v>5.0</v>
      </c>
      <c r="F33" s="409">
        <v>6.0</v>
      </c>
      <c r="G33" s="409">
        <v>7.0</v>
      </c>
      <c r="H33" s="409">
        <v>8.0</v>
      </c>
      <c r="I33" s="411">
        <v>9.0</v>
      </c>
      <c r="J33" s="411">
        <v>10.0</v>
      </c>
      <c r="K33" s="411">
        <v>11.0</v>
      </c>
      <c r="L33" s="411">
        <v>12.0</v>
      </c>
      <c r="M33" s="411">
        <v>13.0</v>
      </c>
      <c r="N33" s="411">
        <v>14.0</v>
      </c>
      <c r="O33" s="412">
        <v>15.0</v>
      </c>
      <c r="P33" s="411">
        <v>16.0</v>
      </c>
      <c r="Q33" s="411">
        <v>17.0</v>
      </c>
      <c r="R33" s="412">
        <v>18.0</v>
      </c>
      <c r="S33" s="411">
        <v>19.0</v>
      </c>
      <c r="T33" s="411">
        <v>20.0</v>
      </c>
      <c r="U33" s="409">
        <v>21.0</v>
      </c>
      <c r="V33" s="409">
        <v>22.0</v>
      </c>
      <c r="W33" s="409">
        <v>23.0</v>
      </c>
      <c r="X33" s="409">
        <v>24.0</v>
      </c>
      <c r="Y33" s="409">
        <v>25.0</v>
      </c>
      <c r="Z33" s="413">
        <v>26.0</v>
      </c>
      <c r="AA33" s="414">
        <v>27.0</v>
      </c>
      <c r="AB33" s="415">
        <v>28.0</v>
      </c>
      <c r="AC33" s="409">
        <v>29.0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16">
        <v>45658.0</v>
      </c>
      <c r="B34" s="375"/>
      <c r="C34" s="474"/>
      <c r="D34" s="375"/>
      <c r="E34" s="375"/>
      <c r="F34" s="375"/>
      <c r="G34" s="375"/>
      <c r="H34" s="73"/>
      <c r="I34" s="419"/>
      <c r="J34" s="419"/>
      <c r="K34" s="419"/>
      <c r="L34" s="419"/>
      <c r="M34" s="419"/>
      <c r="N34" s="419"/>
      <c r="O34" s="86"/>
      <c r="P34" s="86"/>
      <c r="Q34" s="86"/>
      <c r="R34" s="86"/>
      <c r="S34" s="86"/>
      <c r="T34" s="86"/>
      <c r="U34" s="375"/>
      <c r="V34" s="375"/>
      <c r="W34" s="375"/>
      <c r="X34" s="375"/>
      <c r="Y34" s="375"/>
      <c r="Z34" s="375"/>
      <c r="AA34" s="376"/>
      <c r="AB34" s="375"/>
      <c r="AC34" s="37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16">
        <v>45689.0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16">
        <v>45717.0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16">
        <v>45748.0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16">
        <v>45778.0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16">
        <v>45809.0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16">
        <v>45839.0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16">
        <v>45870.0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16">
        <v>45901.0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16">
        <v>45931.0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16">
        <v>45962.0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16">
        <v>45992.0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4" t="s">
        <v>3127</v>
      </c>
      <c r="B49" s="172"/>
      <c r="C49" s="172"/>
      <c r="D49" s="172"/>
      <c r="E49" s="172"/>
      <c r="F49" s="172"/>
      <c r="G49" s="172"/>
      <c r="H49" s="17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96" t="s">
        <v>3095</v>
      </c>
      <c r="B50" s="396" t="s">
        <v>2435</v>
      </c>
      <c r="C50" s="396" t="s">
        <v>3128</v>
      </c>
      <c r="D50" s="398" t="s">
        <v>3098</v>
      </c>
      <c r="E50" s="26"/>
      <c r="F50" s="26"/>
      <c r="G50" s="7"/>
      <c r="H50" s="398" t="s">
        <v>3129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399" t="s">
        <v>3130</v>
      </c>
      <c r="X50" s="59"/>
      <c r="Y50" s="59"/>
      <c r="Z50" s="59"/>
      <c r="AA50" s="59"/>
      <c r="AB50" s="59"/>
      <c r="AC50" s="9"/>
      <c r="AD50" s="396" t="s">
        <v>3131</v>
      </c>
      <c r="AE50" s="398" t="s">
        <v>3132</v>
      </c>
      <c r="AF50" s="7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6"/>
      <c r="B51" s="420" t="s">
        <v>3133</v>
      </c>
      <c r="C51" s="420" t="s">
        <v>3134</v>
      </c>
      <c r="D51" s="398" t="s">
        <v>3107</v>
      </c>
      <c r="E51" s="7"/>
      <c r="F51" s="398" t="s">
        <v>3108</v>
      </c>
      <c r="G51" s="7"/>
      <c r="H51" s="398" t="s">
        <v>3135</v>
      </c>
      <c r="I51" s="7"/>
      <c r="J51" s="398" t="s">
        <v>3136</v>
      </c>
      <c r="K51" s="26"/>
      <c r="L51" s="26"/>
      <c r="M51" s="7"/>
      <c r="N51" s="421" t="s">
        <v>3137</v>
      </c>
      <c r="O51" s="7"/>
      <c r="P51" s="398" t="s">
        <v>3138</v>
      </c>
      <c r="Q51" s="7"/>
      <c r="R51" s="422" t="s">
        <v>3139</v>
      </c>
      <c r="S51" s="7"/>
      <c r="T51" s="385" t="s">
        <v>3110</v>
      </c>
      <c r="U51" s="7"/>
      <c r="V51" s="423" t="s">
        <v>3112</v>
      </c>
      <c r="W51" s="61"/>
      <c r="X51" s="62"/>
      <c r="Y51" s="62"/>
      <c r="Z51" s="62"/>
      <c r="AA51" s="62"/>
      <c r="AB51" s="62"/>
      <c r="AC51" s="63"/>
      <c r="AD51" s="56"/>
      <c r="AE51" s="105" t="s">
        <v>2435</v>
      </c>
      <c r="AF51" s="105" t="s">
        <v>3140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2"/>
      <c r="B52" s="424"/>
      <c r="C52" s="425" t="s">
        <v>3141</v>
      </c>
      <c r="D52" s="79" t="s">
        <v>2435</v>
      </c>
      <c r="E52" s="79" t="s">
        <v>3142</v>
      </c>
      <c r="F52" s="79" t="s">
        <v>2435</v>
      </c>
      <c r="G52" s="79" t="s">
        <v>3142</v>
      </c>
      <c r="H52" s="79" t="s">
        <v>3143</v>
      </c>
      <c r="I52" s="79" t="s">
        <v>3144</v>
      </c>
      <c r="J52" s="79" t="s">
        <v>3145</v>
      </c>
      <c r="K52" s="79" t="s">
        <v>3146</v>
      </c>
      <c r="L52" s="79" t="s">
        <v>3147</v>
      </c>
      <c r="M52" s="79" t="s">
        <v>3148</v>
      </c>
      <c r="N52" s="426" t="s">
        <v>3149</v>
      </c>
      <c r="O52" s="427" t="s">
        <v>3150</v>
      </c>
      <c r="P52" s="79" t="s">
        <v>3147</v>
      </c>
      <c r="Q52" s="79" t="s">
        <v>3148</v>
      </c>
      <c r="R52" s="406" t="s">
        <v>3149</v>
      </c>
      <c r="S52" s="79" t="s">
        <v>3150</v>
      </c>
      <c r="T52" s="79" t="s">
        <v>3149</v>
      </c>
      <c r="U52" s="79" t="s">
        <v>3150</v>
      </c>
      <c r="V52" s="79" t="s">
        <v>3151</v>
      </c>
      <c r="W52" s="79" t="s">
        <v>3152</v>
      </c>
      <c r="X52" s="79" t="s">
        <v>3153</v>
      </c>
      <c r="Y52" s="428" t="s">
        <v>3154</v>
      </c>
      <c r="Z52" s="398" t="s">
        <v>3155</v>
      </c>
      <c r="AA52" s="407" t="s">
        <v>3156</v>
      </c>
      <c r="AB52" s="408" t="s">
        <v>3157</v>
      </c>
      <c r="AC52" s="79" t="s">
        <v>3158</v>
      </c>
      <c r="AD52" s="12"/>
      <c r="AE52" s="105" t="s">
        <v>3159</v>
      </c>
      <c r="AF52" s="105" t="s">
        <v>3160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9">
        <v>1.0</v>
      </c>
      <c r="B53" s="409">
        <v>2.0</v>
      </c>
      <c r="C53" s="410">
        <v>3.0</v>
      </c>
      <c r="D53" s="409">
        <v>4.0</v>
      </c>
      <c r="E53" s="409">
        <v>5.0</v>
      </c>
      <c r="F53" s="409">
        <v>6.0</v>
      </c>
      <c r="G53" s="409">
        <v>7.0</v>
      </c>
      <c r="H53" s="409">
        <v>8.0</v>
      </c>
      <c r="I53" s="411">
        <v>9.0</v>
      </c>
      <c r="J53" s="411">
        <v>10.0</v>
      </c>
      <c r="K53" s="411">
        <v>11.0</v>
      </c>
      <c r="L53" s="411">
        <v>12.0</v>
      </c>
      <c r="M53" s="411">
        <v>13.0</v>
      </c>
      <c r="N53" s="411">
        <v>14.0</v>
      </c>
      <c r="O53" s="412">
        <v>15.0</v>
      </c>
      <c r="P53" s="411">
        <v>16.0</v>
      </c>
      <c r="Q53" s="411">
        <v>17.0</v>
      </c>
      <c r="R53" s="412">
        <v>18.0</v>
      </c>
      <c r="S53" s="411">
        <v>19.0</v>
      </c>
      <c r="T53" s="411">
        <v>20.0</v>
      </c>
      <c r="U53" s="409">
        <v>21.0</v>
      </c>
      <c r="V53" s="409">
        <v>22.0</v>
      </c>
      <c r="W53" s="409">
        <v>23.0</v>
      </c>
      <c r="X53" s="409">
        <v>24.0</v>
      </c>
      <c r="Y53" s="409">
        <v>25.0</v>
      </c>
      <c r="Z53" s="413">
        <v>26.0</v>
      </c>
      <c r="AA53" s="414">
        <v>27.0</v>
      </c>
      <c r="AB53" s="415">
        <v>28.0</v>
      </c>
      <c r="AC53" s="409">
        <v>29.0</v>
      </c>
      <c r="AD53" s="409">
        <v>30.0</v>
      </c>
      <c r="AE53" s="409">
        <v>31.0</v>
      </c>
      <c r="AF53" s="409">
        <v>32.0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16">
        <v>45658.0</v>
      </c>
      <c r="B54" s="375"/>
      <c r="C54" s="474"/>
      <c r="D54" s="375"/>
      <c r="E54" s="375"/>
      <c r="F54" s="375"/>
      <c r="G54" s="375"/>
      <c r="H54" s="73"/>
      <c r="I54" s="419"/>
      <c r="J54" s="419"/>
      <c r="K54" s="419"/>
      <c r="L54" s="419"/>
      <c r="M54" s="419"/>
      <c r="N54" s="419"/>
      <c r="O54" s="86"/>
      <c r="P54" s="86"/>
      <c r="Q54" s="86"/>
      <c r="R54" s="86"/>
      <c r="S54" s="86"/>
      <c r="T54" s="86"/>
      <c r="U54" s="375"/>
      <c r="V54" s="375"/>
      <c r="W54" s="375"/>
      <c r="X54" s="375"/>
      <c r="Y54" s="375"/>
      <c r="Z54" s="375"/>
      <c r="AA54" s="376"/>
      <c r="AB54" s="375"/>
      <c r="AC54" s="375"/>
      <c r="AD54" s="86"/>
      <c r="AE54" s="86"/>
      <c r="AF54" s="86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9" t="s">
        <v>3161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16">
        <v>45717.0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16">
        <v>45748.0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16">
        <v>45778.0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16">
        <v>45809.0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16">
        <v>45839.0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16">
        <v>45870.0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16">
        <v>45901.0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16">
        <v>45931.0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16">
        <v>45962.0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0">
        <v>45992.0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4" t="s">
        <v>3162</v>
      </c>
      <c r="B69" s="172"/>
      <c r="C69" s="172"/>
      <c r="D69" s="172"/>
      <c r="E69" s="172"/>
      <c r="F69" s="172"/>
      <c r="G69" s="172"/>
      <c r="H69" s="17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96" t="s">
        <v>3095</v>
      </c>
      <c r="B70" s="431" t="s">
        <v>3098</v>
      </c>
      <c r="C70" s="59"/>
      <c r="D70" s="59"/>
      <c r="E70" s="59"/>
      <c r="F70" s="59"/>
      <c r="G70" s="9"/>
      <c r="H70" s="398" t="s">
        <v>3163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396" t="s">
        <v>3164</v>
      </c>
      <c r="Y70" s="396" t="s">
        <v>3164</v>
      </c>
      <c r="Z70" s="432"/>
      <c r="AA70" s="432"/>
      <c r="AB70" s="432"/>
      <c r="AC70" s="432"/>
      <c r="AD70" s="432"/>
      <c r="AE70" s="433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6"/>
      <c r="B71" s="399" t="s">
        <v>3165</v>
      </c>
      <c r="C71" s="396" t="s">
        <v>3166</v>
      </c>
      <c r="D71" s="385" t="s">
        <v>3107</v>
      </c>
      <c r="E71" s="7"/>
      <c r="F71" s="398" t="s">
        <v>3108</v>
      </c>
      <c r="G71" s="7"/>
      <c r="H71" s="398" t="s">
        <v>3167</v>
      </c>
      <c r="I71" s="26"/>
      <c r="J71" s="26"/>
      <c r="K71" s="26"/>
      <c r="L71" s="7"/>
      <c r="M71" s="398" t="s">
        <v>3168</v>
      </c>
      <c r="N71" s="26"/>
      <c r="O71" s="26"/>
      <c r="P71" s="26"/>
      <c r="Q71" s="26"/>
      <c r="R71" s="26"/>
      <c r="S71" s="26"/>
      <c r="T71" s="26"/>
      <c r="U71" s="7"/>
      <c r="V71" s="399" t="s">
        <v>3112</v>
      </c>
      <c r="W71" s="420" t="s">
        <v>3169</v>
      </c>
      <c r="X71" s="420" t="s">
        <v>3170</v>
      </c>
      <c r="Y71" s="420" t="s">
        <v>3171</v>
      </c>
      <c r="Z71" s="432"/>
      <c r="AA71" s="432"/>
      <c r="AB71" s="432"/>
      <c r="AC71" s="432"/>
      <c r="AE71" s="96"/>
      <c r="AF71" s="9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6"/>
      <c r="B72" s="434" t="s">
        <v>3172</v>
      </c>
      <c r="C72" s="420" t="s">
        <v>3172</v>
      </c>
      <c r="D72" s="435" t="s">
        <v>3173</v>
      </c>
      <c r="E72" s="396" t="s">
        <v>3174</v>
      </c>
      <c r="F72" s="396" t="s">
        <v>3173</v>
      </c>
      <c r="G72" s="396" t="s">
        <v>3174</v>
      </c>
      <c r="H72" s="396" t="s">
        <v>3175</v>
      </c>
      <c r="I72" s="396" t="s">
        <v>3176</v>
      </c>
      <c r="J72" s="396" t="s">
        <v>3149</v>
      </c>
      <c r="K72" s="396" t="s">
        <v>3177</v>
      </c>
      <c r="L72" s="396" t="s">
        <v>3178</v>
      </c>
      <c r="M72" s="396" t="s">
        <v>3179</v>
      </c>
      <c r="N72" s="398" t="s">
        <v>3111</v>
      </c>
      <c r="O72" s="26"/>
      <c r="P72" s="7"/>
      <c r="Q72" s="398" t="s">
        <v>3180</v>
      </c>
      <c r="R72" s="26"/>
      <c r="S72" s="7"/>
      <c r="T72" s="436" t="s">
        <v>3181</v>
      </c>
      <c r="U72" s="7"/>
      <c r="V72" s="437" t="s">
        <v>3182</v>
      </c>
      <c r="W72" s="438" t="s">
        <v>3183</v>
      </c>
      <c r="X72" s="438" t="s">
        <v>3184</v>
      </c>
      <c r="Y72" s="438" t="s">
        <v>3185</v>
      </c>
      <c r="Z72" s="433"/>
      <c r="AA72" s="439"/>
      <c r="AB72" s="433"/>
      <c r="AC72" s="433"/>
      <c r="AE72" s="96"/>
      <c r="AF72" s="9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/>
      <c r="B73" s="440"/>
      <c r="C73" s="441"/>
      <c r="D73" s="63"/>
      <c r="E73" s="12"/>
      <c r="F73" s="12"/>
      <c r="G73" s="12"/>
      <c r="H73" s="12"/>
      <c r="I73" s="12"/>
      <c r="J73" s="12"/>
      <c r="K73" s="12"/>
      <c r="L73" s="12"/>
      <c r="M73" s="12"/>
      <c r="N73" s="79" t="s">
        <v>3186</v>
      </c>
      <c r="O73" s="442" t="s">
        <v>3149</v>
      </c>
      <c r="P73" s="79" t="s">
        <v>3187</v>
      </c>
      <c r="Q73" s="79" t="s">
        <v>3186</v>
      </c>
      <c r="R73" s="79" t="s">
        <v>3149</v>
      </c>
      <c r="S73" s="79" t="s">
        <v>3187</v>
      </c>
      <c r="T73" s="443" t="s">
        <v>3188</v>
      </c>
      <c r="U73" s="444" t="s">
        <v>3189</v>
      </c>
      <c r="V73" s="445" t="s">
        <v>3112</v>
      </c>
      <c r="W73" s="442" t="s">
        <v>3190</v>
      </c>
      <c r="X73" s="442" t="s">
        <v>3158</v>
      </c>
      <c r="Y73" s="442" t="s">
        <v>3191</v>
      </c>
      <c r="Z73" s="446"/>
      <c r="AA73" s="446"/>
      <c r="AB73" s="446"/>
      <c r="AC73" s="446"/>
      <c r="AD73" s="446"/>
      <c r="AE73" s="446"/>
      <c r="AF73" s="44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9">
        <v>1.0</v>
      </c>
      <c r="B74" s="414">
        <v>2.0</v>
      </c>
      <c r="C74" s="441">
        <v>3.0</v>
      </c>
      <c r="D74" s="409"/>
      <c r="E74" s="409">
        <v>5.0</v>
      </c>
      <c r="F74" s="409">
        <v>6.0</v>
      </c>
      <c r="G74" s="409">
        <v>7.0</v>
      </c>
      <c r="H74" s="409">
        <v>8.0</v>
      </c>
      <c r="I74" s="411">
        <v>9.0</v>
      </c>
      <c r="J74" s="411">
        <v>10.0</v>
      </c>
      <c r="K74" s="411">
        <v>11.0</v>
      </c>
      <c r="L74" s="411">
        <v>12.0</v>
      </c>
      <c r="M74" s="411">
        <v>13.0</v>
      </c>
      <c r="N74" s="411">
        <v>14.0</v>
      </c>
      <c r="O74" s="412">
        <v>15.0</v>
      </c>
      <c r="P74" s="411">
        <v>16.0</v>
      </c>
      <c r="Q74" s="411">
        <v>17.0</v>
      </c>
      <c r="R74" s="412">
        <v>18.0</v>
      </c>
      <c r="S74" s="411">
        <v>19.0</v>
      </c>
      <c r="T74" s="411">
        <v>20.0</v>
      </c>
      <c r="U74" s="409">
        <v>21.0</v>
      </c>
      <c r="V74" s="414">
        <v>22.0</v>
      </c>
      <c r="W74" s="414">
        <v>23.0</v>
      </c>
      <c r="X74" s="414">
        <v>24.0</v>
      </c>
      <c r="Y74" s="414">
        <v>25.0</v>
      </c>
      <c r="Z74" s="446"/>
      <c r="AA74" s="446"/>
      <c r="AB74" s="446"/>
      <c r="AC74" s="446"/>
      <c r="AD74" s="446"/>
      <c r="AE74" s="446"/>
      <c r="AF74" s="44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16">
        <v>45658.0</v>
      </c>
      <c r="B75" s="375"/>
      <c r="C75" s="474"/>
      <c r="D75" s="375"/>
      <c r="E75" s="375"/>
      <c r="F75" s="375"/>
      <c r="G75" s="375"/>
      <c r="H75" s="73"/>
      <c r="I75" s="419"/>
      <c r="J75" s="419"/>
      <c r="K75" s="419"/>
      <c r="L75" s="419"/>
      <c r="M75" s="419"/>
      <c r="N75" s="419"/>
      <c r="O75" s="86"/>
      <c r="P75" s="86"/>
      <c r="Q75" s="86"/>
      <c r="R75" s="86"/>
      <c r="S75" s="86"/>
      <c r="T75" s="86"/>
      <c r="U75" s="375"/>
      <c r="V75" s="375"/>
      <c r="W75" s="375"/>
      <c r="X75" s="375"/>
      <c r="Y75" s="375"/>
      <c r="Z75" s="172"/>
      <c r="AA75" s="448"/>
      <c r="AB75" s="172"/>
      <c r="AC75" s="17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9" t="s">
        <v>3161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16">
        <v>45717.0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16">
        <v>45748.0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16">
        <v>45778.0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16">
        <v>45809.0</v>
      </c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16">
        <v>45839.0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16">
        <v>45870.0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16">
        <v>45901.0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16">
        <v>45931.0</v>
      </c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16">
        <v>45962.0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16">
        <v>45992.0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94" t="s">
        <v>3192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49" t="s">
        <v>3095</v>
      </c>
      <c r="B91" s="385" t="s">
        <v>3193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450" t="s">
        <v>3194</v>
      </c>
      <c r="AL91" s="242" t="s">
        <v>3164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6"/>
      <c r="B92" s="398" t="s">
        <v>3167</v>
      </c>
      <c r="C92" s="26"/>
      <c r="D92" s="26"/>
      <c r="E92" s="26"/>
      <c r="F92" s="7"/>
      <c r="G92" s="398" t="s">
        <v>3195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399" t="s">
        <v>3196</v>
      </c>
      <c r="S92" s="9"/>
      <c r="T92" s="385" t="s">
        <v>3197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451" t="s">
        <v>3198</v>
      </c>
      <c r="AL92" s="452" t="s">
        <v>3198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6"/>
      <c r="B93" s="396" t="s">
        <v>3175</v>
      </c>
      <c r="C93" s="396" t="s">
        <v>3176</v>
      </c>
      <c r="D93" s="396" t="s">
        <v>3149</v>
      </c>
      <c r="E93" s="396" t="s">
        <v>3177</v>
      </c>
      <c r="F93" s="396" t="s">
        <v>3178</v>
      </c>
      <c r="G93" s="453" t="s">
        <v>3179</v>
      </c>
      <c r="H93" s="7"/>
      <c r="I93" s="398" t="s">
        <v>3111</v>
      </c>
      <c r="J93" s="26"/>
      <c r="K93" s="26"/>
      <c r="L93" s="436" t="s">
        <v>3180</v>
      </c>
      <c r="M93" s="26"/>
      <c r="N93" s="7"/>
      <c r="O93" s="454" t="s">
        <v>3199</v>
      </c>
      <c r="P93" s="26"/>
      <c r="Q93" s="7"/>
      <c r="R93" s="455" t="s">
        <v>3187</v>
      </c>
      <c r="S93" s="396" t="s">
        <v>3149</v>
      </c>
      <c r="T93" s="385" t="s">
        <v>3200</v>
      </c>
      <c r="U93" s="26"/>
      <c r="V93" s="26"/>
      <c r="W93" s="26"/>
      <c r="X93" s="7"/>
      <c r="Y93" s="456" t="s">
        <v>3201</v>
      </c>
      <c r="Z93" s="26"/>
      <c r="AA93" s="26"/>
      <c r="AB93" s="7"/>
      <c r="AC93" s="456" t="s">
        <v>3201</v>
      </c>
      <c r="AD93" s="26"/>
      <c r="AE93" s="26"/>
      <c r="AF93" s="7"/>
      <c r="AG93" s="456" t="s">
        <v>3201</v>
      </c>
      <c r="AH93" s="26"/>
      <c r="AI93" s="26"/>
      <c r="AJ93" s="7"/>
      <c r="AK93" s="451" t="s">
        <v>3197</v>
      </c>
      <c r="AL93" s="452" t="s">
        <v>3197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6"/>
      <c r="B94" s="56"/>
      <c r="C94" s="56"/>
      <c r="D94" s="56"/>
      <c r="E94" s="56"/>
      <c r="F94" s="56"/>
      <c r="G94" s="457" t="s">
        <v>3202</v>
      </c>
      <c r="H94" s="458" t="s">
        <v>3203</v>
      </c>
      <c r="I94" s="420" t="s">
        <v>3186</v>
      </c>
      <c r="J94" s="396" t="s">
        <v>3149</v>
      </c>
      <c r="K94" s="396" t="s">
        <v>3187</v>
      </c>
      <c r="L94" s="396" t="s">
        <v>3186</v>
      </c>
      <c r="M94" s="396" t="s">
        <v>3149</v>
      </c>
      <c r="N94" s="459" t="s">
        <v>3187</v>
      </c>
      <c r="O94" s="460" t="s">
        <v>3204</v>
      </c>
      <c r="P94" s="26"/>
      <c r="Q94" s="7"/>
      <c r="R94" s="12"/>
      <c r="S94" s="12"/>
      <c r="T94" s="79" t="s">
        <v>3205</v>
      </c>
      <c r="U94" s="398" t="s">
        <v>3206</v>
      </c>
      <c r="V94" s="7"/>
      <c r="W94" s="398" t="s">
        <v>3207</v>
      </c>
      <c r="X94" s="7"/>
      <c r="Y94" s="398" t="s">
        <v>3208</v>
      </c>
      <c r="Z94" s="7"/>
      <c r="AA94" s="461" t="s">
        <v>3209</v>
      </c>
      <c r="AB94" s="63"/>
      <c r="AC94" s="398" t="s">
        <v>3210</v>
      </c>
      <c r="AD94" s="7"/>
      <c r="AE94" s="461" t="s">
        <v>3211</v>
      </c>
      <c r="AF94" s="63"/>
      <c r="AG94" s="398" t="s">
        <v>3212</v>
      </c>
      <c r="AH94" s="7"/>
      <c r="AI94" s="461" t="s">
        <v>3213</v>
      </c>
      <c r="AJ94" s="63"/>
      <c r="AK94" s="451" t="s">
        <v>3214</v>
      </c>
      <c r="AL94" s="452" t="s">
        <v>3191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456" t="s">
        <v>3215</v>
      </c>
      <c r="P95" s="79" t="s">
        <v>3216</v>
      </c>
      <c r="Q95" s="79" t="s">
        <v>3217</v>
      </c>
      <c r="R95" s="407" t="s">
        <v>3215</v>
      </c>
      <c r="S95" s="79" t="s">
        <v>3218</v>
      </c>
      <c r="T95" s="74" t="s">
        <v>3219</v>
      </c>
      <c r="U95" s="74" t="s">
        <v>3220</v>
      </c>
      <c r="V95" s="74" t="s">
        <v>3221</v>
      </c>
      <c r="W95" s="79" t="s">
        <v>3222</v>
      </c>
      <c r="X95" s="79" t="s">
        <v>3223</v>
      </c>
      <c r="Y95" s="79" t="s">
        <v>3125</v>
      </c>
      <c r="Z95" s="398" t="s">
        <v>3123</v>
      </c>
      <c r="AA95" s="407" t="s">
        <v>3125</v>
      </c>
      <c r="AB95" s="408" t="s">
        <v>3123</v>
      </c>
      <c r="AC95" s="79" t="s">
        <v>3125</v>
      </c>
      <c r="AD95" s="398" t="s">
        <v>3123</v>
      </c>
      <c r="AE95" s="407" t="s">
        <v>3125</v>
      </c>
      <c r="AF95" s="408" t="s">
        <v>3123</v>
      </c>
      <c r="AG95" s="79" t="s">
        <v>3125</v>
      </c>
      <c r="AH95" s="398" t="s">
        <v>3123</v>
      </c>
      <c r="AI95" s="407" t="s">
        <v>3125</v>
      </c>
      <c r="AJ95" s="385" t="s">
        <v>3123</v>
      </c>
      <c r="AK95" s="462" t="s">
        <v>3158</v>
      </c>
      <c r="AL95" s="47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3">
        <v>1.0</v>
      </c>
      <c r="B96" s="464">
        <v>2.0</v>
      </c>
      <c r="C96" s="464">
        <v>3.0</v>
      </c>
      <c r="D96" s="464">
        <v>4.0</v>
      </c>
      <c r="E96" s="464">
        <v>5.0</v>
      </c>
      <c r="F96" s="464">
        <v>6.0</v>
      </c>
      <c r="G96" s="464">
        <v>7.0</v>
      </c>
      <c r="H96" s="464">
        <v>8.0</v>
      </c>
      <c r="I96" s="465">
        <v>9.0</v>
      </c>
      <c r="J96" s="464">
        <v>10.0</v>
      </c>
      <c r="K96" s="464">
        <v>11.0</v>
      </c>
      <c r="L96" s="465">
        <v>12.0</v>
      </c>
      <c r="M96" s="464">
        <v>13.0</v>
      </c>
      <c r="N96" s="464">
        <v>14.0</v>
      </c>
      <c r="O96" s="464">
        <v>15.0</v>
      </c>
      <c r="P96" s="463">
        <v>16.0</v>
      </c>
      <c r="Q96" s="463">
        <v>17.0</v>
      </c>
      <c r="R96" s="466">
        <v>18.0</v>
      </c>
      <c r="S96" s="463">
        <v>19.0</v>
      </c>
      <c r="T96" s="463">
        <v>20.0</v>
      </c>
      <c r="U96" s="463">
        <v>21.0</v>
      </c>
      <c r="V96" s="463">
        <v>22.0</v>
      </c>
      <c r="W96" s="463">
        <v>23.0</v>
      </c>
      <c r="X96" s="463">
        <v>24.0</v>
      </c>
      <c r="Y96" s="463">
        <v>25.0</v>
      </c>
      <c r="Z96" s="467">
        <v>26.0</v>
      </c>
      <c r="AA96" s="466">
        <v>27.0</v>
      </c>
      <c r="AB96" s="468">
        <v>28.0</v>
      </c>
      <c r="AC96" s="463">
        <v>29.0</v>
      </c>
      <c r="AD96" s="463">
        <v>30.0</v>
      </c>
      <c r="AE96" s="463">
        <v>31.0</v>
      </c>
      <c r="AF96" s="463">
        <v>32.0</v>
      </c>
      <c r="AG96" s="469">
        <v>33.0</v>
      </c>
      <c r="AH96" s="469">
        <v>34.0</v>
      </c>
      <c r="AI96" s="469">
        <v>35.0</v>
      </c>
      <c r="AJ96" s="469">
        <v>36.0</v>
      </c>
      <c r="AK96" s="470">
        <v>37.0</v>
      </c>
      <c r="AL96" s="470">
        <v>38.0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71">
        <v>45658.0</v>
      </c>
      <c r="B97" s="86"/>
      <c r="C97" s="472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73" t="s">
        <v>3161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71">
        <v>45717.0</v>
      </c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71">
        <v>45748.0</v>
      </c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71">
        <v>45778.0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71">
        <v>45809.0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71">
        <v>45839.0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71">
        <v>45870.0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71">
        <v>45901.0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71">
        <v>45931.0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71">
        <v>45962.0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71">
        <v>45992.0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9" t="s">
        <v>3225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76" t="s">
        <v>38</v>
      </c>
      <c r="B5" s="476" t="s">
        <v>39</v>
      </c>
      <c r="C5" s="476" t="s">
        <v>3226</v>
      </c>
      <c r="D5" s="476" t="s">
        <v>3227</v>
      </c>
      <c r="E5" s="476" t="s">
        <v>42</v>
      </c>
      <c r="F5" s="476" t="s">
        <v>41</v>
      </c>
      <c r="G5" s="476" t="s">
        <v>43</v>
      </c>
      <c r="H5" s="476" t="s">
        <v>3228</v>
      </c>
      <c r="I5" s="476" t="s">
        <v>3229</v>
      </c>
      <c r="J5" s="477" t="s">
        <v>3230</v>
      </c>
      <c r="K5" s="2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2"/>
      <c r="B6" s="12"/>
      <c r="C6" s="12"/>
      <c r="D6" s="12"/>
      <c r="E6" s="12"/>
      <c r="F6" s="12"/>
      <c r="G6" s="12"/>
      <c r="H6" s="12"/>
      <c r="I6" s="12"/>
      <c r="J6" s="478" t="s">
        <v>46</v>
      </c>
      <c r="K6" s="479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80">
        <v>1.0</v>
      </c>
      <c r="B7" s="481">
        <v>2.0</v>
      </c>
      <c r="C7" s="481">
        <v>3.0</v>
      </c>
      <c r="D7" s="480">
        <v>4.0</v>
      </c>
      <c r="E7" s="481">
        <v>5.0</v>
      </c>
      <c r="F7" s="481">
        <v>6.0</v>
      </c>
      <c r="G7" s="480">
        <v>7.0</v>
      </c>
      <c r="H7" s="481">
        <v>8.0</v>
      </c>
      <c r="I7" s="481">
        <v>9.0</v>
      </c>
      <c r="J7" s="480">
        <v>10.0</v>
      </c>
      <c r="K7" s="48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6">
        <v>1.0</v>
      </c>
      <c r="B8" s="40" t="s">
        <v>3231</v>
      </c>
      <c r="C8" s="38" t="s">
        <v>3232</v>
      </c>
      <c r="D8" s="37" t="s">
        <v>3233</v>
      </c>
      <c r="E8" s="40" t="s">
        <v>3234</v>
      </c>
      <c r="F8" s="482" t="s">
        <v>3235</v>
      </c>
      <c r="G8" s="40" t="s">
        <v>3236</v>
      </c>
      <c r="H8" s="40" t="s">
        <v>3237</v>
      </c>
      <c r="I8" s="40" t="s">
        <v>3238</v>
      </c>
      <c r="J8" s="40" t="s">
        <v>3239</v>
      </c>
      <c r="K8" s="48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6">
        <v>2.0</v>
      </c>
      <c r="B9" s="40"/>
      <c r="C9" s="38"/>
      <c r="D9" s="40"/>
      <c r="E9" s="40"/>
      <c r="F9" s="40"/>
      <c r="G9" s="40"/>
      <c r="H9" s="40"/>
      <c r="I9" s="40"/>
      <c r="J9" s="43"/>
      <c r="K9" s="48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6">
        <v>3.0</v>
      </c>
      <c r="B10" s="40"/>
      <c r="C10" s="40"/>
      <c r="D10" s="40"/>
      <c r="E10" s="40"/>
      <c r="F10" s="40"/>
      <c r="G10" s="40"/>
      <c r="H10" s="40"/>
      <c r="I10" s="40"/>
      <c r="J10" s="43"/>
      <c r="K10" s="48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6">
        <v>4.0</v>
      </c>
      <c r="B11" s="40"/>
      <c r="C11" s="40"/>
      <c r="D11" s="40"/>
      <c r="E11" s="40"/>
      <c r="F11" s="40"/>
      <c r="G11" s="40"/>
      <c r="H11" s="40"/>
      <c r="I11" s="40"/>
      <c r="J11" s="43"/>
      <c r="K11" s="48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6">
        <v>5.0</v>
      </c>
      <c r="B12" s="40"/>
      <c r="C12" s="40"/>
      <c r="D12" s="37"/>
      <c r="E12" s="40"/>
      <c r="F12" s="40"/>
      <c r="G12" s="40"/>
      <c r="H12" s="40"/>
      <c r="I12" s="43"/>
      <c r="J12" s="43"/>
      <c r="K12" s="48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6">
        <v>6.0</v>
      </c>
      <c r="B13" s="484"/>
      <c r="C13" s="40"/>
      <c r="D13" s="40"/>
      <c r="E13" s="40"/>
      <c r="F13" s="43"/>
      <c r="G13" s="40"/>
      <c r="H13" s="40"/>
      <c r="I13" s="40"/>
      <c r="J13" s="43"/>
      <c r="K13" s="48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6">
        <v>7.0</v>
      </c>
      <c r="B14" s="46"/>
      <c r="C14" s="40"/>
      <c r="D14" s="40"/>
      <c r="E14" s="40"/>
      <c r="F14" s="43"/>
      <c r="G14" s="40"/>
      <c r="H14" s="40"/>
      <c r="I14" s="40"/>
      <c r="J14" s="43"/>
      <c r="K14" s="48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43"/>
      <c r="C15" s="43"/>
      <c r="D15" s="43"/>
      <c r="E15" s="43"/>
      <c r="F15" s="43"/>
      <c r="G15" s="43"/>
      <c r="H15" s="43"/>
      <c r="I15" s="43"/>
      <c r="J15" s="43"/>
      <c r="K15" s="48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43"/>
      <c r="C16" s="43"/>
      <c r="D16" s="43"/>
      <c r="E16" s="43"/>
      <c r="F16" s="43"/>
      <c r="G16" s="43"/>
      <c r="H16" s="43"/>
      <c r="I16" s="43"/>
      <c r="J16" s="43"/>
      <c r="K16" s="48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43"/>
      <c r="C17" s="43"/>
      <c r="D17" s="43"/>
      <c r="E17" s="43"/>
      <c r="F17" s="43"/>
      <c r="G17" s="43"/>
      <c r="H17" s="43"/>
      <c r="I17" s="43"/>
      <c r="J17" s="43"/>
      <c r="K17" s="48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43"/>
      <c r="C18" s="43"/>
      <c r="D18" s="43"/>
      <c r="E18" s="43"/>
      <c r="F18" s="43"/>
      <c r="G18" s="43"/>
      <c r="H18" s="43"/>
      <c r="I18" s="43"/>
      <c r="J18" s="43"/>
      <c r="K18" s="48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43"/>
      <c r="C19" s="43"/>
      <c r="D19" s="43"/>
      <c r="E19" s="43"/>
      <c r="F19" s="43"/>
      <c r="G19" s="43"/>
      <c r="H19" s="43"/>
      <c r="I19" s="43"/>
      <c r="J19" s="43"/>
      <c r="K19" s="48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43"/>
      <c r="C20" s="43"/>
      <c r="D20" s="43"/>
      <c r="E20" s="43"/>
      <c r="F20" s="43"/>
      <c r="G20" s="43"/>
      <c r="H20" s="43"/>
      <c r="I20" s="43"/>
      <c r="J20" s="43"/>
      <c r="K20" s="48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43"/>
      <c r="C21" s="43"/>
      <c r="D21" s="43"/>
      <c r="E21" s="43"/>
      <c r="F21" s="43"/>
      <c r="G21" s="43"/>
      <c r="H21" s="43"/>
      <c r="I21" s="43"/>
      <c r="J21" s="43"/>
      <c r="K21" s="48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43"/>
      <c r="C22" s="43"/>
      <c r="D22" s="43"/>
      <c r="E22" s="43"/>
      <c r="F22" s="43"/>
      <c r="G22" s="43"/>
      <c r="H22" s="43"/>
      <c r="I22" s="43"/>
      <c r="J22" s="43"/>
      <c r="K22" s="48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43"/>
      <c r="C23" s="43"/>
      <c r="D23" s="43"/>
      <c r="E23" s="43"/>
      <c r="F23" s="43"/>
      <c r="G23" s="43"/>
      <c r="H23" s="43"/>
      <c r="I23" s="43"/>
      <c r="J23" s="485">
        <v>0.25</v>
      </c>
      <c r="K23" s="48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43"/>
      <c r="C24" s="43"/>
      <c r="D24" s="43"/>
      <c r="E24" s="43"/>
      <c r="F24" s="43"/>
      <c r="G24" s="43"/>
      <c r="H24" s="43"/>
      <c r="I24" s="43"/>
      <c r="J24" s="43"/>
      <c r="K24" s="48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43"/>
      <c r="C25" s="43"/>
      <c r="D25" s="43"/>
      <c r="E25" s="43"/>
      <c r="F25" s="43"/>
      <c r="G25" s="43"/>
      <c r="H25" s="43"/>
      <c r="I25" s="43"/>
      <c r="J25" s="43"/>
      <c r="K25" s="48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43"/>
      <c r="C26" s="43"/>
      <c r="D26" s="43"/>
      <c r="E26" s="43"/>
      <c r="F26" s="43"/>
      <c r="G26" s="43"/>
      <c r="H26" s="43"/>
      <c r="I26" s="43"/>
      <c r="J26" s="43"/>
      <c r="K26" s="48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43"/>
      <c r="C27" s="43"/>
      <c r="D27" s="43"/>
      <c r="E27" s="43"/>
      <c r="F27" s="43"/>
      <c r="G27" s="43"/>
      <c r="H27" s="43"/>
      <c r="I27" s="43"/>
      <c r="J27" s="43"/>
      <c r="K27" s="48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43"/>
      <c r="C28" s="43"/>
      <c r="D28" s="43"/>
      <c r="E28" s="43"/>
      <c r="F28" s="43"/>
      <c r="G28" s="43"/>
      <c r="H28" s="43"/>
      <c r="I28" s="43"/>
      <c r="J28" s="43"/>
      <c r="K28" s="48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8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43"/>
      <c r="C30" s="43"/>
      <c r="D30" s="43"/>
      <c r="E30" s="43"/>
      <c r="F30" s="43"/>
      <c r="G30" s="43"/>
      <c r="H30" s="43"/>
      <c r="I30" s="43"/>
      <c r="J30" s="43"/>
      <c r="K30" s="48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43"/>
      <c r="C31" s="43"/>
      <c r="D31" s="43"/>
      <c r="E31" s="43"/>
      <c r="F31" s="43"/>
      <c r="G31" s="43"/>
      <c r="H31" s="43"/>
      <c r="I31" s="43"/>
      <c r="J31" s="43"/>
      <c r="K31" s="48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9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6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86" t="s">
        <v>3240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9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38</v>
      </c>
      <c r="B4" s="31" t="s">
        <v>39</v>
      </c>
      <c r="C4" s="31" t="s">
        <v>40</v>
      </c>
      <c r="D4" s="31" t="s">
        <v>42</v>
      </c>
      <c r="E4" s="31" t="s">
        <v>41</v>
      </c>
      <c r="F4" s="31" t="s">
        <v>43</v>
      </c>
      <c r="G4" s="487" t="s">
        <v>3241</v>
      </c>
      <c r="H4" s="59"/>
      <c r="I4" s="59"/>
      <c r="J4" s="59"/>
      <c r="K4" s="9"/>
      <c r="L4" s="32" t="s">
        <v>3230</v>
      </c>
      <c r="M4" s="2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33" t="s">
        <v>3242</v>
      </c>
      <c r="H5" s="33" t="s">
        <v>3243</v>
      </c>
      <c r="I5" s="33" t="s">
        <v>3244</v>
      </c>
      <c r="J5" s="33" t="s">
        <v>3245</v>
      </c>
      <c r="K5" s="33" t="s">
        <v>3246</v>
      </c>
      <c r="L5" s="33" t="s">
        <v>46</v>
      </c>
      <c r="M5" s="488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>
        <v>1.0</v>
      </c>
      <c r="B6" s="35">
        <v>2.0</v>
      </c>
      <c r="C6" s="35">
        <v>3.0</v>
      </c>
      <c r="D6" s="36">
        <v>4.0</v>
      </c>
      <c r="E6" s="35">
        <v>5.0</v>
      </c>
      <c r="F6" s="35">
        <v>6.0</v>
      </c>
      <c r="G6" s="36">
        <v>7.0</v>
      </c>
      <c r="H6" s="35">
        <v>8.0</v>
      </c>
      <c r="I6" s="35">
        <v>9.0</v>
      </c>
      <c r="J6" s="36">
        <v>10.0</v>
      </c>
      <c r="K6" s="35">
        <v>11.0</v>
      </c>
      <c r="L6" s="35">
        <v>12.0</v>
      </c>
      <c r="M6" s="3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6">
        <v>1.0</v>
      </c>
      <c r="B7" s="46">
        <v>45753.0</v>
      </c>
      <c r="C7" s="38" t="s">
        <v>3232</v>
      </c>
      <c r="D7" s="40" t="s">
        <v>3247</v>
      </c>
      <c r="E7" s="40" t="s">
        <v>3248</v>
      </c>
      <c r="F7" s="40" t="s">
        <v>3249</v>
      </c>
      <c r="G7" s="43"/>
      <c r="H7" s="43"/>
      <c r="I7" s="43"/>
      <c r="J7" s="43"/>
      <c r="K7" s="40" t="s">
        <v>3250</v>
      </c>
      <c r="L7" s="43"/>
      <c r="M7" s="48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6">
        <v>2.0</v>
      </c>
      <c r="B8" s="46"/>
      <c r="C8" s="38" t="s">
        <v>3251</v>
      </c>
      <c r="D8" s="40"/>
      <c r="E8" s="40"/>
      <c r="F8" s="40"/>
      <c r="G8" s="43"/>
      <c r="H8" s="43"/>
      <c r="I8" s="43"/>
      <c r="J8" s="43"/>
      <c r="K8" s="40"/>
      <c r="L8" s="43"/>
      <c r="M8" s="48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6">
        <v>3.0</v>
      </c>
      <c r="B9" s="46"/>
      <c r="C9" s="40"/>
      <c r="D9" s="40"/>
      <c r="E9" s="40"/>
      <c r="F9" s="40"/>
      <c r="G9" s="40"/>
      <c r="H9" s="40"/>
      <c r="I9" s="43"/>
      <c r="J9" s="43"/>
      <c r="K9" s="40"/>
      <c r="L9" s="43"/>
      <c r="M9" s="48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8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8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8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8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8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8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8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8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8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8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8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8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8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8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8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8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8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8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9" t="s">
        <v>3252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 t="s">
        <v>38</v>
      </c>
      <c r="B4" s="31" t="s">
        <v>39</v>
      </c>
      <c r="C4" s="31" t="s">
        <v>40</v>
      </c>
      <c r="D4" s="31" t="s">
        <v>41</v>
      </c>
      <c r="E4" s="31" t="s">
        <v>42</v>
      </c>
      <c r="F4" s="31" t="s">
        <v>43</v>
      </c>
      <c r="G4" s="476" t="s">
        <v>44</v>
      </c>
      <c r="H4" s="32" t="s">
        <v>45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12"/>
      <c r="H5" s="33" t="s">
        <v>46</v>
      </c>
      <c r="I5" s="33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4">
        <v>1.0</v>
      </c>
      <c r="B6" s="35">
        <v>2.0</v>
      </c>
      <c r="C6" s="43"/>
      <c r="D6" s="35">
        <v>3.0</v>
      </c>
      <c r="E6" s="35">
        <v>4.0</v>
      </c>
      <c r="F6" s="35">
        <v>5.0</v>
      </c>
      <c r="G6" s="35">
        <v>6.0</v>
      </c>
      <c r="H6" s="35">
        <v>7.0</v>
      </c>
      <c r="I6" s="35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90">
        <v>1.0</v>
      </c>
      <c r="B7" s="40" t="s">
        <v>3253</v>
      </c>
      <c r="C7" s="38" t="s">
        <v>3232</v>
      </c>
      <c r="D7" s="40" t="s">
        <v>3254</v>
      </c>
      <c r="E7" s="40" t="s">
        <v>3255</v>
      </c>
      <c r="F7" s="40" t="s">
        <v>3256</v>
      </c>
      <c r="G7" s="40" t="s">
        <v>3257</v>
      </c>
      <c r="H7" s="40" t="s">
        <v>3258</v>
      </c>
      <c r="I7" s="4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90">
        <v>2.0</v>
      </c>
      <c r="B8" s="40"/>
      <c r="C8" s="40"/>
      <c r="D8" s="40"/>
      <c r="E8" s="40"/>
      <c r="F8" s="40"/>
      <c r="G8" s="40"/>
      <c r="H8" s="40"/>
      <c r="I8" s="4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90">
        <v>3.0</v>
      </c>
      <c r="B9" s="40"/>
      <c r="C9" s="40"/>
      <c r="D9" s="40"/>
      <c r="E9" s="40"/>
      <c r="F9" s="40"/>
      <c r="G9" s="40"/>
      <c r="H9" s="40"/>
      <c r="I9" s="4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0">
        <v>4.0</v>
      </c>
      <c r="B10" s="40"/>
      <c r="C10" s="40"/>
      <c r="D10" s="491"/>
      <c r="E10" s="40"/>
      <c r="F10" s="40"/>
      <c r="G10" s="40"/>
      <c r="H10" s="40"/>
      <c r="I10" s="4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0">
        <v>5.0</v>
      </c>
      <c r="B11" s="484"/>
      <c r="C11" s="40"/>
      <c r="D11" s="40"/>
      <c r="E11" s="40"/>
      <c r="F11" s="40"/>
      <c r="G11" s="40"/>
      <c r="H11" s="40"/>
      <c r="I11" s="4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0">
        <v>6.0</v>
      </c>
      <c r="B12" s="43"/>
      <c r="C12" s="43"/>
      <c r="D12" s="43"/>
      <c r="E12" s="43"/>
      <c r="F12" s="43"/>
      <c r="G12" s="43"/>
      <c r="H12" s="43"/>
      <c r="I12" s="4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51"/>
      <c r="B13" s="43"/>
      <c r="C13" s="43"/>
      <c r="D13" s="43"/>
      <c r="E13" s="43"/>
      <c r="F13" s="43"/>
      <c r="G13" s="43"/>
      <c r="H13" s="4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51"/>
      <c r="B14" s="43"/>
      <c r="C14" s="43"/>
      <c r="D14" s="43"/>
      <c r="E14" s="43"/>
      <c r="F14" s="43"/>
      <c r="G14" s="43"/>
      <c r="H14" s="43"/>
      <c r="I14" s="4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51"/>
      <c r="B15" s="43"/>
      <c r="C15" s="43"/>
      <c r="D15" s="43"/>
      <c r="E15" s="43"/>
      <c r="F15" s="43"/>
      <c r="G15" s="43"/>
      <c r="H15" s="43"/>
      <c r="I15" s="4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51"/>
      <c r="B16" s="43"/>
      <c r="C16" s="43"/>
      <c r="D16" s="43"/>
      <c r="E16" s="43"/>
      <c r="F16" s="43"/>
      <c r="G16" s="43"/>
      <c r="H16" s="43"/>
      <c r="I16" s="4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51"/>
      <c r="B17" s="43"/>
      <c r="C17" s="43"/>
      <c r="D17" s="43"/>
      <c r="E17" s="43"/>
      <c r="F17" s="43"/>
      <c r="G17" s="43"/>
      <c r="H17" s="43"/>
      <c r="I17" s="4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51"/>
      <c r="B18" s="43"/>
      <c r="C18" s="43"/>
      <c r="D18" s="43"/>
      <c r="E18" s="43"/>
      <c r="F18" s="43"/>
      <c r="G18" s="43"/>
      <c r="H18" s="43"/>
      <c r="I18" s="4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51"/>
      <c r="B19" s="43"/>
      <c r="C19" s="43"/>
      <c r="D19" s="43"/>
      <c r="E19" s="43"/>
      <c r="F19" s="43"/>
      <c r="G19" s="43"/>
      <c r="H19" s="43"/>
      <c r="I19" s="4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51"/>
      <c r="B20" s="43"/>
      <c r="C20" s="43"/>
      <c r="D20" s="43"/>
      <c r="E20" s="43"/>
      <c r="F20" s="43"/>
      <c r="G20" s="43"/>
      <c r="H20" s="43"/>
      <c r="I20" s="4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51"/>
      <c r="B21" s="43"/>
      <c r="C21" s="43"/>
      <c r="D21" s="43"/>
      <c r="E21" s="43"/>
      <c r="F21" s="43"/>
      <c r="G21" s="43"/>
      <c r="H21" s="43"/>
      <c r="I21" s="4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51"/>
      <c r="B22" s="43"/>
      <c r="C22" s="43"/>
      <c r="D22" s="43"/>
      <c r="E22" s="43"/>
      <c r="F22" s="43"/>
      <c r="G22" s="43"/>
      <c r="H22" s="43"/>
      <c r="I22" s="4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51"/>
      <c r="B23" s="43"/>
      <c r="C23" s="43"/>
      <c r="D23" s="43"/>
      <c r="E23" s="43"/>
      <c r="F23" s="43"/>
      <c r="G23" s="43"/>
      <c r="H23" s="43"/>
      <c r="I23" s="4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51"/>
      <c r="B24" s="43"/>
      <c r="C24" s="43"/>
      <c r="D24" s="43"/>
      <c r="E24" s="43"/>
      <c r="F24" s="43"/>
      <c r="G24" s="43"/>
      <c r="H24" s="43"/>
      <c r="I24" s="4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51"/>
      <c r="B25" s="43"/>
      <c r="C25" s="43"/>
      <c r="D25" s="43"/>
      <c r="E25" s="43"/>
      <c r="F25" s="43"/>
      <c r="G25" s="43"/>
      <c r="H25" s="43"/>
      <c r="I25" s="4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51"/>
      <c r="B26" s="43"/>
      <c r="C26" s="43"/>
      <c r="D26" s="43"/>
      <c r="E26" s="43"/>
      <c r="F26" s="43"/>
      <c r="G26" s="43"/>
      <c r="H26" s="43"/>
      <c r="I26" s="4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51"/>
      <c r="B27" s="43"/>
      <c r="C27" s="43"/>
      <c r="D27" s="43"/>
      <c r="E27" s="43"/>
      <c r="F27" s="43"/>
      <c r="G27" s="43"/>
      <c r="H27" s="43"/>
      <c r="I27" s="4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51"/>
      <c r="B28" s="43"/>
      <c r="C28" s="43"/>
      <c r="D28" s="43"/>
      <c r="E28" s="43"/>
      <c r="F28" s="43"/>
      <c r="G28" s="43"/>
      <c r="H28" s="4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51"/>
      <c r="B29" s="43"/>
      <c r="C29" s="43"/>
      <c r="D29" s="43"/>
      <c r="E29" s="43"/>
      <c r="F29" s="43"/>
      <c r="G29" s="43"/>
      <c r="H29" s="4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51"/>
      <c r="B30" s="43"/>
      <c r="C30" s="43"/>
      <c r="D30" s="43"/>
      <c r="E30" s="43"/>
      <c r="F30" s="43"/>
      <c r="G30" s="43"/>
      <c r="H30" s="43"/>
      <c r="I30" s="4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3259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3260</v>
      </c>
      <c r="B3" s="43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1" t="s">
        <v>38</v>
      </c>
      <c r="B5" s="31" t="s">
        <v>39</v>
      </c>
      <c r="C5" s="31" t="s">
        <v>40</v>
      </c>
      <c r="D5" s="31" t="s">
        <v>41</v>
      </c>
      <c r="E5" s="31" t="s">
        <v>42</v>
      </c>
      <c r="F5" s="31" t="s">
        <v>43</v>
      </c>
      <c r="G5" s="476" t="s">
        <v>44</v>
      </c>
      <c r="H5" s="32" t="s">
        <v>45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/>
      <c r="B6" s="12"/>
      <c r="C6" s="12"/>
      <c r="D6" s="12"/>
      <c r="E6" s="12"/>
      <c r="F6" s="12"/>
      <c r="G6" s="12"/>
      <c r="H6" s="33" t="s">
        <v>46</v>
      </c>
      <c r="I6" s="33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4">
        <v>1.0</v>
      </c>
      <c r="B7" s="35">
        <v>2.0</v>
      </c>
      <c r="C7" s="43"/>
      <c r="D7" s="35">
        <v>3.0</v>
      </c>
      <c r="E7" s="35">
        <v>4.0</v>
      </c>
      <c r="F7" s="35">
        <v>5.0</v>
      </c>
      <c r="G7" s="35">
        <v>6.0</v>
      </c>
      <c r="H7" s="35">
        <v>7.0</v>
      </c>
      <c r="I7" s="35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6">
        <v>1.0</v>
      </c>
      <c r="B8" s="40" t="s">
        <v>3261</v>
      </c>
      <c r="C8" s="38" t="s">
        <v>3232</v>
      </c>
      <c r="D8" s="39" t="s">
        <v>3262</v>
      </c>
      <c r="E8" s="40" t="s">
        <v>3263</v>
      </c>
      <c r="F8" s="40" t="s">
        <v>3264</v>
      </c>
      <c r="G8" s="40" t="s">
        <v>3265</v>
      </c>
      <c r="H8" s="40" t="s">
        <v>3266</v>
      </c>
      <c r="I8" s="4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6"/>
      <c r="B9" s="40"/>
      <c r="C9" s="40"/>
      <c r="D9" s="43"/>
      <c r="E9" s="43"/>
      <c r="F9" s="43"/>
      <c r="G9" s="43"/>
      <c r="H9" s="43"/>
      <c r="I9" s="4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6"/>
      <c r="B10" s="40"/>
      <c r="C10" s="40"/>
      <c r="D10" s="333"/>
      <c r="E10" s="40"/>
      <c r="F10" s="40"/>
      <c r="G10" s="40"/>
      <c r="H10" s="37"/>
      <c r="I10" s="3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51"/>
      <c r="B11" s="492"/>
      <c r="C11" s="43"/>
      <c r="D11" s="43"/>
      <c r="E11" s="43"/>
      <c r="F11" s="43"/>
      <c r="G11" s="40"/>
      <c r="H11" s="43"/>
      <c r="I11" s="4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0"/>
      <c r="B12" s="493"/>
      <c r="C12" s="40"/>
      <c r="D12" s="491"/>
      <c r="E12" s="40"/>
      <c r="F12" s="40"/>
      <c r="G12" s="40"/>
      <c r="H12" s="40"/>
      <c r="I12" s="4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0"/>
      <c r="B13" s="494"/>
      <c r="C13" s="40"/>
      <c r="D13" s="40"/>
      <c r="E13" s="40"/>
      <c r="F13" s="40"/>
      <c r="G13" s="40"/>
      <c r="H13" s="43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51"/>
      <c r="B14" s="43"/>
      <c r="C14" s="43"/>
      <c r="D14" s="43"/>
      <c r="E14" s="43"/>
      <c r="F14" s="43"/>
      <c r="G14" s="43"/>
      <c r="H14" s="43"/>
      <c r="I14" s="4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51"/>
      <c r="B15" s="43"/>
      <c r="C15" s="43"/>
      <c r="D15" s="43"/>
      <c r="E15" s="43"/>
      <c r="F15" s="43"/>
      <c r="G15" s="43"/>
      <c r="H15" s="43"/>
      <c r="I15" s="4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51"/>
      <c r="B16" s="43"/>
      <c r="C16" s="43"/>
      <c r="D16" s="43"/>
      <c r="E16" s="43"/>
      <c r="F16" s="43"/>
      <c r="G16" s="43"/>
      <c r="H16" s="43"/>
      <c r="I16" s="4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51"/>
      <c r="B17" s="43"/>
      <c r="C17" s="43"/>
      <c r="D17" s="43"/>
      <c r="E17" s="43"/>
      <c r="F17" s="43"/>
      <c r="G17" s="43"/>
      <c r="H17" s="43"/>
      <c r="I17" s="4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51"/>
      <c r="B18" s="43"/>
      <c r="C18" s="43"/>
      <c r="D18" s="43"/>
      <c r="E18" s="43"/>
      <c r="F18" s="43"/>
      <c r="G18" s="43"/>
      <c r="H18" s="43"/>
      <c r="I18" s="4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51"/>
      <c r="B19" s="43"/>
      <c r="C19" s="43"/>
      <c r="D19" s="43"/>
      <c r="E19" s="43"/>
      <c r="F19" s="43"/>
      <c r="G19" s="43"/>
      <c r="H19" s="43"/>
      <c r="I19" s="4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51"/>
      <c r="B20" s="43"/>
      <c r="C20" s="43"/>
      <c r="D20" s="43"/>
      <c r="E20" s="43"/>
      <c r="F20" s="43"/>
      <c r="G20" s="43"/>
      <c r="H20" s="43"/>
      <c r="I20" s="4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51"/>
      <c r="B21" s="43"/>
      <c r="C21" s="43"/>
      <c r="D21" s="43"/>
      <c r="E21" s="43"/>
      <c r="F21" s="43"/>
      <c r="G21" s="43"/>
      <c r="H21" s="43"/>
      <c r="I21" s="4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51"/>
      <c r="B22" s="43"/>
      <c r="C22" s="43"/>
      <c r="D22" s="43"/>
      <c r="E22" s="43"/>
      <c r="F22" s="43"/>
      <c r="G22" s="43"/>
      <c r="H22" s="43"/>
      <c r="I22" s="4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51"/>
      <c r="B23" s="43"/>
      <c r="C23" s="43"/>
      <c r="D23" s="43"/>
      <c r="E23" s="43"/>
      <c r="F23" s="43"/>
      <c r="G23" s="43"/>
      <c r="H23" s="43"/>
      <c r="I23" s="4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51"/>
      <c r="B24" s="43"/>
      <c r="C24" s="43"/>
      <c r="D24" s="43"/>
      <c r="E24" s="43"/>
      <c r="F24" s="43"/>
      <c r="G24" s="43"/>
      <c r="H24" s="43"/>
      <c r="I24" s="4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51"/>
      <c r="B25" s="43"/>
      <c r="C25" s="43"/>
      <c r="D25" s="43"/>
      <c r="E25" s="43"/>
      <c r="F25" s="43"/>
      <c r="G25" s="43"/>
      <c r="H25" s="43"/>
      <c r="I25" s="4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51"/>
      <c r="B26" s="43"/>
      <c r="C26" s="43"/>
      <c r="D26" s="43"/>
      <c r="E26" s="43"/>
      <c r="F26" s="43"/>
      <c r="G26" s="43"/>
      <c r="H26" s="43"/>
      <c r="I26" s="4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51"/>
      <c r="B27" s="43"/>
      <c r="C27" s="43"/>
      <c r="D27" s="43"/>
      <c r="E27" s="43"/>
      <c r="F27" s="43"/>
      <c r="G27" s="43"/>
      <c r="H27" s="43"/>
      <c r="I27" s="4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51"/>
      <c r="B28" s="43"/>
      <c r="C28" s="43"/>
      <c r="D28" s="43"/>
      <c r="E28" s="43"/>
      <c r="F28" s="43"/>
      <c r="G28" s="43"/>
      <c r="H28" s="4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51"/>
      <c r="B29" s="43"/>
      <c r="C29" s="43"/>
      <c r="D29" s="43"/>
      <c r="E29" s="43"/>
      <c r="F29" s="43"/>
      <c r="G29" s="43"/>
      <c r="H29" s="4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51"/>
      <c r="B30" s="43"/>
      <c r="C30" s="43"/>
      <c r="D30" s="43"/>
      <c r="E30" s="43"/>
      <c r="F30" s="43"/>
      <c r="G30" s="43"/>
      <c r="H30" s="43"/>
      <c r="I30" s="4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51"/>
      <c r="B31" s="43"/>
      <c r="C31" s="43"/>
      <c r="D31" s="43"/>
      <c r="E31" s="43"/>
      <c r="F31" s="43"/>
      <c r="G31" s="43"/>
      <c r="H31" s="43"/>
      <c r="I31" s="4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