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 activeTab="1"/>
  </bookViews>
  <sheets>
    <sheet name="模型性能" sheetId="2" r:id="rId1"/>
    <sheet name="测试结果" sheetId="1" r:id="rId2"/>
  </sheets>
  <calcPr calcId="144525"/>
</workbook>
</file>

<file path=xl/sharedStrings.xml><?xml version="1.0" encoding="utf-8"?>
<sst xmlns="http://schemas.openxmlformats.org/spreadsheetml/2006/main" count="30">
  <si>
    <t>ATIS</t>
  </si>
  <si>
    <t>SNIPS</t>
  </si>
  <si>
    <t>南航、北航的融合数据集</t>
  </si>
  <si>
    <t>平均值</t>
  </si>
  <si>
    <t>模型名称</t>
  </si>
  <si>
    <t>意图识别测试准确率（%）</t>
  </si>
  <si>
    <t>运行速度（条/秒）</t>
  </si>
  <si>
    <t>Stack-Propagation</t>
  </si>
  <si>
    <t>Bi-model with decoder</t>
  </si>
  <si>
    <t>Bi-LSTM</t>
  </si>
  <si>
    <t>JointBERT</t>
  </si>
  <si>
    <t>ERNIE</t>
  </si>
  <si>
    <t>线性支持向量机（TF-IDF）</t>
  </si>
  <si>
    <t>线性支持向量机（wordvec）</t>
  </si>
  <si>
    <t>非线性支持向量机（RBF）（TF-IDF）</t>
  </si>
  <si>
    <t>非线性支持向量机（RBF）（wordvec）</t>
  </si>
  <si>
    <t>逻辑回归（TF-IDF）</t>
  </si>
  <si>
    <t>逻辑回归（wordvec）</t>
  </si>
  <si>
    <t>随机梯度下降分类（TF-IDF）</t>
  </si>
  <si>
    <t>随机梯度下降分类（wordvec）</t>
  </si>
  <si>
    <t>备注
1、数据集：ATIS（英文数据集），训练数据4978条，测试数据888条，类别22个； SNIPS（英文数据集），训练数据13784条，测试数据700条，类别7个；南航、北航的融合数据集（中文数据集），训练数据357866条（89466条），测试数据39763条（39763条），类别92个；
2、为了加快训练，本文减小了SVM在南航、北航融合数据集上的规模，其数据集大小如备注中所示，括号中为对应减小的数据集；
3、所有方法输出训练时间（s）、测试时间（s）、意图识别训练准确率（%）、意图识别测试准确率（%），并进行五次平均处理，具体结果可以查看测试结果；
4、训练时间采用完成一次训练所需的时间，由于周期或迭代次数不同，结果差距较大；测试时间采用检测一次训练集所需的时间；运行速度为每检测20000条所需的时间（实际测试中测试时间的快慢与训练集的大小不是线性关系）；
5、测试时间对于传统模型是在CPU的条件下进行测试，对于深度学习模型是在GPU的条件下batch_size为1的条件下进行测试；
6、预训练模型JointBert、ERNIE由于中英文版本存在差异，所以结果不具有对比性；
7、红色为深度学习方法最高值、蓝色为传统方法最高值。</t>
  </si>
  <si>
    <t>意图识别训练准确率（%）</t>
  </si>
  <si>
    <t>训练时间（s）</t>
  </si>
  <si>
    <t>测试时间（s）</t>
  </si>
  <si>
    <t>运行周期（s/20000条）</t>
  </si>
  <si>
    <t>测试1</t>
  </si>
  <si>
    <t>测试2</t>
  </si>
  <si>
    <t>测试3</t>
  </si>
  <si>
    <t>测试4</t>
  </si>
  <si>
    <t>测试5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</si>
</sst>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 style="medium">
        <color rgb="FFDCDDE0"/>
      </top>
      <bottom/>
      <diagonal/>
    </border>
    <border>
      <left style="thin">
        <color auto="1"/>
      </left>
      <right style="thin">
        <color theme="1"/>
      </right>
      <top style="medium">
        <color rgb="FFDCDDE0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1"/>
      </right>
      <top style="medium">
        <color rgb="FFDCDDE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30" borderId="3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9" borderId="31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1" borderId="30" applyNumberFormat="0" applyAlignment="0" applyProtection="0">
      <alignment vertical="center"/>
    </xf>
    <xf numFmtId="0" fontId="14" fillId="9" borderId="29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5" borderId="2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5" xfId="0" applyBorder="1" applyAlignment="1">
      <alignment horizontal="center" vertical="top" wrapText="1"/>
    </xf>
    <xf numFmtId="177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6" xfId="0" applyBorder="1" applyAlignment="1">
      <alignment horizontal="center" vertical="top" wrapText="1"/>
    </xf>
    <xf numFmtId="177" fontId="0" fillId="0" borderId="7" xfId="0" applyNumberForma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0" fillId="0" borderId="9" xfId="0" applyBorder="1" applyAlignment="1">
      <alignment horizontal="center" vertical="top" wrapText="1"/>
    </xf>
    <xf numFmtId="177" fontId="0" fillId="0" borderId="7" xfId="0" applyNumberFormat="1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177" fontId="0" fillId="0" borderId="11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7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0" xfId="0" applyNumberFormat="1" applyFont="1">
      <alignment vertical="center"/>
    </xf>
    <xf numFmtId="0" fontId="0" fillId="0" borderId="11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horizontal="center" vertical="top" wrapText="1"/>
    </xf>
    <xf numFmtId="0" fontId="0" fillId="0" borderId="23" xfId="0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23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aperswithcode.com/paper/a-bi-model-based-rnn-semantic-frame-parsing" TargetMode="External"/><Relationship Id="rId1" Type="http://schemas.openxmlformats.org/officeDocument/2006/relationships/hyperlink" Target="https://paperswithcode.com/paper/a-stack-propagation-framework-with-tok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perswithcode.com/paper/a-bi-model-based-rnn-semantic-frame-parsing" TargetMode="External"/><Relationship Id="rId1" Type="http://schemas.openxmlformats.org/officeDocument/2006/relationships/hyperlink" Target="https://paperswithcode.com/paper/a-stack-propagation-framework-with-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A16" sqref="A16:I17"/>
    </sheetView>
  </sheetViews>
  <sheetFormatPr defaultColWidth="9.14285714285714" defaultRowHeight="17.6"/>
  <cols>
    <col min="1" max="1" width="37.6785714285714" customWidth="1"/>
    <col min="2" max="2" width="26.25" customWidth="1"/>
    <col min="3" max="3" width="20.9285714285714" customWidth="1"/>
    <col min="4" max="4" width="26.25" customWidth="1"/>
    <col min="5" max="5" width="20.9285714285714" customWidth="1"/>
    <col min="6" max="6" width="26.25" customWidth="1"/>
    <col min="7" max="7" width="20.9285714285714" customWidth="1"/>
    <col min="8" max="8" width="26.25" customWidth="1"/>
    <col min="9" max="9" width="20.9285714285714" customWidth="1"/>
  </cols>
  <sheetData>
    <row r="1" spans="1:9">
      <c r="A1" s="33"/>
      <c r="B1" s="34" t="s">
        <v>0</v>
      </c>
      <c r="C1" s="35"/>
      <c r="D1" s="34" t="s">
        <v>1</v>
      </c>
      <c r="E1" s="35"/>
      <c r="F1" s="34" t="s">
        <v>2</v>
      </c>
      <c r="G1" s="35"/>
      <c r="H1" s="34" t="s">
        <v>3</v>
      </c>
      <c r="I1" s="35"/>
    </row>
    <row r="2" ht="18" spans="1:9">
      <c r="A2" s="36" t="s">
        <v>4</v>
      </c>
      <c r="B2" s="37" t="s">
        <v>5</v>
      </c>
      <c r="C2" s="32" t="s">
        <v>6</v>
      </c>
      <c r="D2" s="37" t="s">
        <v>5</v>
      </c>
      <c r="E2" s="32" t="s">
        <v>6</v>
      </c>
      <c r="F2" s="37" t="s">
        <v>5</v>
      </c>
      <c r="G2" s="32" t="s">
        <v>6</v>
      </c>
      <c r="H2" s="37" t="s">
        <v>5</v>
      </c>
      <c r="I2" s="32" t="s">
        <v>6</v>
      </c>
    </row>
    <row r="3" ht="18.75" spans="1:9">
      <c r="A3" s="38" t="s">
        <v>7</v>
      </c>
      <c r="B3" s="39">
        <f>测试结果!M4</f>
        <v>97.681712</v>
      </c>
      <c r="C3" s="40">
        <f>测试结果!AA4</f>
        <v>41.1902335172804</v>
      </c>
      <c r="D3" s="39">
        <f>测试结果!M20</f>
        <v>97.456</v>
      </c>
      <c r="E3" s="40">
        <f>测试结果!AA20</f>
        <v>11.483924368689</v>
      </c>
      <c r="F3" s="39">
        <f>测试结果!M36</f>
        <v>86.4136</v>
      </c>
      <c r="G3" s="40">
        <f>测试结果!AA36</f>
        <v>3.14436377159452</v>
      </c>
      <c r="H3" s="39">
        <f>AVERAGE(B3,D3,F3)</f>
        <v>93.8504373333333</v>
      </c>
      <c r="I3" s="40">
        <f>AVERAGE(C3,E3,G3)</f>
        <v>18.6061738858546</v>
      </c>
    </row>
    <row r="4" ht="18.75" spans="1:9">
      <c r="A4" s="7" t="s">
        <v>8</v>
      </c>
      <c r="B4" s="39">
        <f>测试结果!M5</f>
        <v>98.14</v>
      </c>
      <c r="C4" s="40">
        <f>测试结果!AA5</f>
        <v>70.047935978044</v>
      </c>
      <c r="D4" s="39">
        <f>测试结果!M21</f>
        <v>97.91334</v>
      </c>
      <c r="E4" s="40">
        <f>测试结果!AA21</f>
        <v>64.9392236425359</v>
      </c>
      <c r="F4" s="39">
        <f>测试结果!M37</f>
        <v>86.04738</v>
      </c>
      <c r="G4" s="40">
        <f>测试结果!AA37</f>
        <v>20.7432639949222</v>
      </c>
      <c r="H4" s="39">
        <f t="shared" ref="H4:H15" si="0">AVERAGE(B4,D4,F4)</f>
        <v>94.0335733333333</v>
      </c>
      <c r="I4" s="40">
        <f t="shared" ref="I4:I15" si="1">AVERAGE(C4,E4,G4)</f>
        <v>51.9101412051673</v>
      </c>
    </row>
    <row r="5" ht="18.75" spans="1:9">
      <c r="A5" s="7" t="s">
        <v>9</v>
      </c>
      <c r="B5" s="39">
        <f>测试结果!M6</f>
        <v>97.22538</v>
      </c>
      <c r="C5" s="41">
        <f>测试结果!AA6</f>
        <v>183.950187264839</v>
      </c>
      <c r="D5" s="39">
        <f>测试结果!M22</f>
        <v>96.14286</v>
      </c>
      <c r="E5" s="41">
        <f>测试结果!AA22</f>
        <v>165.593028616147</v>
      </c>
      <c r="F5" s="39">
        <f>测试结果!M38</f>
        <v>85.88104</v>
      </c>
      <c r="G5" s="41">
        <f>测试结果!AA38</f>
        <v>66.0103590867787</v>
      </c>
      <c r="H5" s="39">
        <f t="shared" si="0"/>
        <v>93.0830933333333</v>
      </c>
      <c r="I5" s="41">
        <f t="shared" si="1"/>
        <v>138.517858322588</v>
      </c>
    </row>
    <row r="6" ht="18.75" spans="1:9">
      <c r="A6" s="7" t="s">
        <v>10</v>
      </c>
      <c r="B6" s="39">
        <f>测试结果!M7</f>
        <v>97.76</v>
      </c>
      <c r="C6" s="40">
        <f>测试结果!AA7</f>
        <v>29.5529413409663</v>
      </c>
      <c r="D6" s="39">
        <f>测试结果!M23</f>
        <v>97.91416</v>
      </c>
      <c r="E6" s="40">
        <f>测试结果!AA23</f>
        <v>24.3585437281813</v>
      </c>
      <c r="F6" s="39">
        <f>测试结果!M39</f>
        <v>87.81223228</v>
      </c>
      <c r="G6" s="40">
        <f>测试结果!AA39</f>
        <v>35.0976956516818</v>
      </c>
      <c r="H6" s="39">
        <f t="shared" si="0"/>
        <v>94.4954640933333</v>
      </c>
      <c r="I6" s="40">
        <f t="shared" si="1"/>
        <v>29.6697269069431</v>
      </c>
    </row>
    <row r="7" ht="18.75" spans="1:9">
      <c r="A7" s="7" t="s">
        <v>11</v>
      </c>
      <c r="B7" s="42">
        <f>测试结果!M8</f>
        <v>98.1532</v>
      </c>
      <c r="C7" s="40">
        <f>测试结果!AA8</f>
        <v>30.3194640970769</v>
      </c>
      <c r="D7" s="42">
        <f>测试结果!M24</f>
        <v>98.1698</v>
      </c>
      <c r="E7" s="40">
        <f>测试结果!AA24</f>
        <v>26.600585645163</v>
      </c>
      <c r="F7" s="42">
        <f>测试结果!M40</f>
        <v>88.0768</v>
      </c>
      <c r="G7" s="40">
        <f>测试结果!AA40</f>
        <v>23.9844554595883</v>
      </c>
      <c r="H7" s="42">
        <f t="shared" si="0"/>
        <v>94.7999333333333</v>
      </c>
      <c r="I7" s="40">
        <f t="shared" si="1"/>
        <v>26.9681684006094</v>
      </c>
    </row>
    <row r="8" ht="18.75" spans="1:9">
      <c r="A8" s="7" t="s">
        <v>12</v>
      </c>
      <c r="B8" s="43">
        <f>测试结果!M9</f>
        <v>94.48</v>
      </c>
      <c r="C8" s="40">
        <f>测试结果!AA9</f>
        <v>2952.90069996441</v>
      </c>
      <c r="D8" s="39">
        <f>测试结果!M25</f>
        <v>96.858</v>
      </c>
      <c r="E8" s="40">
        <f>测试结果!AA25</f>
        <v>331.191703868869</v>
      </c>
      <c r="F8" s="39">
        <f>测试结果!M41</f>
        <v>78.56047031576</v>
      </c>
      <c r="G8" s="40">
        <f>测试结果!AA41</f>
        <v>6.19222154724561</v>
      </c>
      <c r="H8" s="43">
        <f t="shared" si="0"/>
        <v>89.96615677192</v>
      </c>
      <c r="I8" s="40">
        <f t="shared" si="1"/>
        <v>1096.76154179351</v>
      </c>
    </row>
    <row r="9" ht="18.75" spans="1:9">
      <c r="A9" s="7" t="s">
        <v>13</v>
      </c>
      <c r="B9" s="39">
        <f>测试结果!M10</f>
        <v>76.958</v>
      </c>
      <c r="C9" s="40">
        <f>测试结果!AA10</f>
        <v>6985.68621947797</v>
      </c>
      <c r="D9" s="39">
        <f>测试结果!M26</f>
        <v>92.342</v>
      </c>
      <c r="E9" s="40">
        <f>测试结果!AA26</f>
        <v>9093.54796147251</v>
      </c>
      <c r="F9" s="39">
        <f>测试结果!M42</f>
        <v>73.76958254</v>
      </c>
      <c r="G9" s="40">
        <f>测试结果!AA42</f>
        <v>59.4403200119655</v>
      </c>
      <c r="H9" s="39">
        <f t="shared" si="0"/>
        <v>81.02319418</v>
      </c>
      <c r="I9" s="40">
        <f t="shared" si="1"/>
        <v>5379.55816698748</v>
      </c>
    </row>
    <row r="10" ht="18.75" spans="1:9">
      <c r="A10" s="7" t="s">
        <v>14</v>
      </c>
      <c r="B10" s="39">
        <f>测试结果!M11</f>
        <v>93.02</v>
      </c>
      <c r="C10" s="40">
        <f>测试结果!AA11</f>
        <v>2891.49628252788</v>
      </c>
      <c r="D10" s="43">
        <f>测试结果!M27</f>
        <v>97.288</v>
      </c>
      <c r="E10" s="40">
        <f>测试结果!AA27</f>
        <v>330.719694424984</v>
      </c>
      <c r="F10" s="39">
        <f>测试结果!M43</f>
        <v>78.9024957392</v>
      </c>
      <c r="G10" s="40">
        <f>测试结果!AA43</f>
        <v>6.16882013012768</v>
      </c>
      <c r="H10" s="39">
        <f t="shared" si="0"/>
        <v>89.7368319130667</v>
      </c>
      <c r="I10" s="40">
        <f t="shared" si="1"/>
        <v>1076.12826569433</v>
      </c>
    </row>
    <row r="11" ht="18.75" spans="1:9">
      <c r="A11" s="7" t="s">
        <v>15</v>
      </c>
      <c r="B11" s="39">
        <f>测试结果!M12</f>
        <v>77.432</v>
      </c>
      <c r="C11" s="40">
        <f>测试结果!AA12</f>
        <v>7189.48584633159</v>
      </c>
      <c r="D11" s="39">
        <f>测试结果!M28</f>
        <v>93.0554</v>
      </c>
      <c r="E11" s="40">
        <f>测试结果!AA28</f>
        <v>8635.50933466984</v>
      </c>
      <c r="F11" s="39">
        <f>测试结果!M44</f>
        <v>74.13424516</v>
      </c>
      <c r="G11" s="40">
        <f>测试结果!AA44</f>
        <v>59.1030376544499</v>
      </c>
      <c r="H11" s="39">
        <f t="shared" si="0"/>
        <v>81.5405483866667</v>
      </c>
      <c r="I11" s="40">
        <f t="shared" si="1"/>
        <v>5294.69940621863</v>
      </c>
    </row>
    <row r="12" ht="18.75" spans="1:9">
      <c r="A12" s="7" t="s">
        <v>16</v>
      </c>
      <c r="B12" s="39">
        <f>测试结果!M13</f>
        <v>89.63912</v>
      </c>
      <c r="C12" s="40">
        <f>测试结果!AA13</f>
        <v>766929.29398751</v>
      </c>
      <c r="D12" s="39">
        <f>测试结果!M29</f>
        <v>96.714</v>
      </c>
      <c r="E12" s="40">
        <f>测试结果!AA29</f>
        <v>221889.86534524</v>
      </c>
      <c r="F12" s="43">
        <f>测试结果!M45</f>
        <v>80.71528</v>
      </c>
      <c r="G12" s="40">
        <f>测试结果!AA45</f>
        <v>9964.90470418667</v>
      </c>
      <c r="H12" s="39">
        <f t="shared" si="0"/>
        <v>89.0228</v>
      </c>
      <c r="I12" s="40">
        <f t="shared" si="1"/>
        <v>332928.021345646</v>
      </c>
    </row>
    <row r="13" ht="18.75" spans="1:9">
      <c r="A13" s="7" t="s">
        <v>17</v>
      </c>
      <c r="B13" s="39">
        <f>测试结果!M14</f>
        <v>76.9368</v>
      </c>
      <c r="C13" s="44">
        <f>测试结果!AA14</f>
        <v>2034826.68410726</v>
      </c>
      <c r="D13" s="39">
        <f>测试结果!M30</f>
        <v>92.34258</v>
      </c>
      <c r="E13" s="44">
        <f>测试结果!AA30</f>
        <v>3995046.42067723</v>
      </c>
      <c r="F13" s="39">
        <f>测试结果!M46</f>
        <v>77.51228</v>
      </c>
      <c r="G13" s="44">
        <f>测试结果!AA46</f>
        <v>620014.361874033</v>
      </c>
      <c r="H13" s="39">
        <f t="shared" si="0"/>
        <v>82.2638866666667</v>
      </c>
      <c r="I13" s="44">
        <f t="shared" si="1"/>
        <v>2216629.15555284</v>
      </c>
    </row>
    <row r="14" ht="18.75" spans="1:9">
      <c r="A14" s="7" t="s">
        <v>18</v>
      </c>
      <c r="B14" s="39">
        <f>测试结果!M15</f>
        <v>93.55826</v>
      </c>
      <c r="C14" s="40">
        <f>测试结果!AA15</f>
        <v>587837.354638379</v>
      </c>
      <c r="D14" s="39">
        <f>测试结果!M31</f>
        <v>97.28558</v>
      </c>
      <c r="E14" s="40">
        <f>测试结果!AA31</f>
        <v>222759.260653869</v>
      </c>
      <c r="F14" s="39">
        <f>测试结果!M47</f>
        <v>76.64574</v>
      </c>
      <c r="G14" s="40">
        <f>测试结果!AA47</f>
        <v>23381.2392885053</v>
      </c>
      <c r="H14" s="39">
        <f t="shared" si="0"/>
        <v>89.1631933333333</v>
      </c>
      <c r="I14" s="40">
        <f t="shared" si="1"/>
        <v>277992.618193584</v>
      </c>
    </row>
    <row r="15" ht="18" spans="1:9">
      <c r="A15" s="10" t="s">
        <v>19</v>
      </c>
      <c r="B15" s="45">
        <f>测试结果!M16</f>
        <v>76.2156</v>
      </c>
      <c r="C15" s="46">
        <f>测试结果!AA16</f>
        <v>1520037.130678</v>
      </c>
      <c r="D15" s="45">
        <f>测试结果!M32</f>
        <v>91.7997</v>
      </c>
      <c r="E15" s="46">
        <f>测试结果!AA32</f>
        <v>3434862.45847838</v>
      </c>
      <c r="F15" s="45">
        <f>测试结果!M48</f>
        <v>72.66062</v>
      </c>
      <c r="G15" s="46">
        <f>测试结果!AA48</f>
        <v>618755.219611419</v>
      </c>
      <c r="H15" s="51">
        <f t="shared" si="0"/>
        <v>80.2253066666667</v>
      </c>
      <c r="I15" s="52">
        <f t="shared" si="1"/>
        <v>1857884.93625593</v>
      </c>
    </row>
    <row r="16" spans="1:9">
      <c r="A16" s="47" t="s">
        <v>20</v>
      </c>
      <c r="B16" s="48"/>
      <c r="C16" s="48"/>
      <c r="D16" s="48"/>
      <c r="E16" s="48"/>
      <c r="F16" s="48"/>
      <c r="G16" s="48"/>
      <c r="H16" s="48"/>
      <c r="I16" s="53"/>
    </row>
    <row r="17" ht="142" customHeight="1" spans="1:9">
      <c r="A17" s="49"/>
      <c r="B17" s="50"/>
      <c r="C17" s="50"/>
      <c r="D17" s="50"/>
      <c r="E17" s="50"/>
      <c r="F17" s="50"/>
      <c r="G17" s="50"/>
      <c r="H17" s="50"/>
      <c r="I17" s="54"/>
    </row>
  </sheetData>
  <mergeCells count="5">
    <mergeCell ref="B1:C1"/>
    <mergeCell ref="D1:E1"/>
    <mergeCell ref="F1:G1"/>
    <mergeCell ref="H1:I1"/>
    <mergeCell ref="A16:I17"/>
  </mergeCells>
  <hyperlinks>
    <hyperlink ref="A3" r:id="rId1" display="Stack-Propagation" tooltip="https://paperswithcode.com/paper/a-stack-propagation-framework-with-token"/>
    <hyperlink ref="A4" r:id="rId2" display="Bi-model with decoder" tooltip="https://paperswithcode.com/paper/a-bi-model-based-rnn-semantic-frame-parsin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8"/>
  <sheetViews>
    <sheetView tabSelected="1" topLeftCell="J26" workbookViewId="0">
      <selection activeCell="Y36" sqref="Y36:Y48"/>
    </sheetView>
  </sheetViews>
  <sheetFormatPr defaultColWidth="9.14285714285714" defaultRowHeight="17.6"/>
  <cols>
    <col min="1" max="1" width="41.9642857142857" customWidth="1"/>
    <col min="7" max="7" width="9.42857142857143"/>
    <col min="8" max="8" width="10.5714285714286"/>
    <col min="13" max="13" width="9.42857142857143"/>
    <col min="14" max="18" width="11.8571428571429"/>
    <col min="19" max="19" width="12.7857142857143"/>
    <col min="20" max="20" width="11.8571428571429"/>
    <col min="21" max="21" width="12.7857142857143"/>
    <col min="22" max="22" width="12.9285714285714"/>
    <col min="23" max="24" width="11.8571428571429"/>
    <col min="25" max="25" width="12.7857142857143"/>
    <col min="26" max="26" width="22.7589285714286" customWidth="1"/>
    <col min="27" max="27" width="20.9285714285714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7"/>
    </row>
    <row r="2" spans="1:27">
      <c r="A2" s="3"/>
      <c r="B2" s="2" t="s">
        <v>21</v>
      </c>
      <c r="C2" s="2"/>
      <c r="D2" s="2"/>
      <c r="E2" s="2"/>
      <c r="F2" s="2"/>
      <c r="G2" s="17"/>
      <c r="H2" s="2" t="s">
        <v>5</v>
      </c>
      <c r="I2" s="2"/>
      <c r="J2" s="2"/>
      <c r="K2" s="2"/>
      <c r="L2" s="2"/>
      <c r="M2" s="17"/>
      <c r="N2" s="2" t="s">
        <v>22</v>
      </c>
      <c r="O2" s="2"/>
      <c r="P2" s="2"/>
      <c r="Q2" s="2"/>
      <c r="R2" s="2"/>
      <c r="S2" s="17"/>
      <c r="T2" s="2" t="s">
        <v>23</v>
      </c>
      <c r="U2" s="2"/>
      <c r="V2" s="2"/>
      <c r="W2" s="2"/>
      <c r="X2" s="2"/>
      <c r="Y2" s="17"/>
      <c r="Z2" s="30" t="s">
        <v>24</v>
      </c>
      <c r="AA2" s="31" t="s">
        <v>6</v>
      </c>
    </row>
    <row r="3" ht="18.35" spans="1:27">
      <c r="A3" s="4" t="s">
        <v>4</v>
      </c>
      <c r="B3" s="5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18" t="s">
        <v>3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18" t="s">
        <v>3</v>
      </c>
      <c r="N3" s="6" t="s">
        <v>25</v>
      </c>
      <c r="O3" s="6" t="s">
        <v>26</v>
      </c>
      <c r="P3" s="6" t="s">
        <v>27</v>
      </c>
      <c r="Q3" s="6" t="s">
        <v>28</v>
      </c>
      <c r="R3" s="6" t="s">
        <v>29</v>
      </c>
      <c r="S3" s="18" t="s">
        <v>3</v>
      </c>
      <c r="T3" s="6" t="s">
        <v>25</v>
      </c>
      <c r="U3" s="6" t="s">
        <v>26</v>
      </c>
      <c r="V3" s="6" t="s">
        <v>27</v>
      </c>
      <c r="W3" s="6" t="s">
        <v>28</v>
      </c>
      <c r="X3" s="6" t="s">
        <v>29</v>
      </c>
      <c r="Y3" s="18" t="s">
        <v>3</v>
      </c>
      <c r="Z3" s="18"/>
      <c r="AA3" s="26"/>
    </row>
    <row r="4" ht="18.75" spans="1:27">
      <c r="A4" s="7" t="s">
        <v>7</v>
      </c>
      <c r="B4" s="8">
        <v>99.98</v>
      </c>
      <c r="C4" s="8">
        <v>99.98</v>
      </c>
      <c r="D4" s="8">
        <v>99.98</v>
      </c>
      <c r="E4" s="8">
        <v>100</v>
      </c>
      <c r="F4" s="8">
        <v>99.93</v>
      </c>
      <c r="G4" s="19">
        <f t="shared" ref="G4:G8" si="0">AVERAGE(B4:F4)</f>
        <v>99.974</v>
      </c>
      <c r="H4" s="20">
        <v>97.85714</v>
      </c>
      <c r="I4" s="8">
        <v>97.85714</v>
      </c>
      <c r="J4" s="8">
        <v>97.85714</v>
      </c>
      <c r="K4" s="8">
        <v>97.85714</v>
      </c>
      <c r="L4" s="9">
        <v>96.98</v>
      </c>
      <c r="M4" s="19">
        <f t="shared" ref="M4:M8" si="1">AVERAGE(H4:L4)</f>
        <v>97.681712</v>
      </c>
      <c r="N4" s="24">
        <v>3381.311785</v>
      </c>
      <c r="O4" s="24">
        <v>3394.101665</v>
      </c>
      <c r="P4" s="24">
        <v>3516.4737</v>
      </c>
      <c r="Q4" s="24">
        <v>3486.37566</v>
      </c>
      <c r="R4" s="24">
        <v>3441.0341</v>
      </c>
      <c r="S4" s="26">
        <f t="shared" ref="S4:S8" si="2">AVERAGE(N4:R4)</f>
        <v>3443.859382</v>
      </c>
      <c r="T4" s="24">
        <v>128.638725</v>
      </c>
      <c r="U4" s="24">
        <v>130.633428</v>
      </c>
      <c r="V4" s="24">
        <v>107.771989</v>
      </c>
      <c r="W4" s="24">
        <v>113.685714</v>
      </c>
      <c r="X4" s="24">
        <v>123.5396</v>
      </c>
      <c r="Y4" s="26">
        <f t="shared" ref="Y4:Y8" si="3">AVERAGE(T4:X4)</f>
        <v>120.8538912</v>
      </c>
      <c r="Z4" s="26">
        <f t="shared" ref="Z4:Z8" si="4">Y4/4978*20000</f>
        <v>485.551993571716</v>
      </c>
      <c r="AA4" s="26">
        <f>1/Z4*20000</f>
        <v>41.1902335172804</v>
      </c>
    </row>
    <row r="5" ht="18.75" spans="1:27">
      <c r="A5" s="7" t="s">
        <v>8</v>
      </c>
      <c r="B5" s="8">
        <v>99.9799</v>
      </c>
      <c r="C5" s="9">
        <v>99.979</v>
      </c>
      <c r="D5" s="9">
        <v>99.8996</v>
      </c>
      <c r="E5" s="9">
        <v>99.9598</v>
      </c>
      <c r="F5" s="9">
        <v>99.9799</v>
      </c>
      <c r="G5" s="19">
        <f t="shared" si="0"/>
        <v>99.95964</v>
      </c>
      <c r="H5" s="20">
        <v>97.98</v>
      </c>
      <c r="I5" s="9">
        <v>97.872</v>
      </c>
      <c r="J5" s="9">
        <v>98.208</v>
      </c>
      <c r="K5" s="9">
        <v>98.544</v>
      </c>
      <c r="L5" s="9">
        <v>98.096</v>
      </c>
      <c r="M5" s="19">
        <f t="shared" si="1"/>
        <v>98.14</v>
      </c>
      <c r="N5" s="24">
        <v>7021.7307</v>
      </c>
      <c r="O5" s="24">
        <v>7029.777</v>
      </c>
      <c r="P5" s="24">
        <v>7022.127</v>
      </c>
      <c r="Q5" s="24">
        <v>7056.18567</v>
      </c>
      <c r="R5" s="24">
        <v>7036.4989</v>
      </c>
      <c r="S5" s="26">
        <f t="shared" si="2"/>
        <v>7033.263854</v>
      </c>
      <c r="T5" s="24">
        <v>75.201</v>
      </c>
      <c r="U5" s="24">
        <v>72.726</v>
      </c>
      <c r="V5" s="24">
        <v>75.0091</v>
      </c>
      <c r="W5" s="24">
        <v>62.438</v>
      </c>
      <c r="X5" s="24">
        <v>69.954</v>
      </c>
      <c r="Y5" s="26">
        <f t="shared" si="3"/>
        <v>71.06562</v>
      </c>
      <c r="Z5" s="26">
        <f t="shared" si="4"/>
        <v>285.518762555243</v>
      </c>
      <c r="AA5" s="26">
        <f t="shared" ref="AA5:AA16" si="5">1/Z5*20000</f>
        <v>70.047935978044</v>
      </c>
    </row>
    <row r="6" ht="18.75" spans="1:27">
      <c r="A6" s="7" t="s">
        <v>9</v>
      </c>
      <c r="B6" s="8">
        <v>99.9799</v>
      </c>
      <c r="C6" s="9">
        <v>99.9799</v>
      </c>
      <c r="D6" s="9">
        <v>99.9799</v>
      </c>
      <c r="E6" s="9">
        <v>99.9799</v>
      </c>
      <c r="F6" s="9">
        <v>99.9799</v>
      </c>
      <c r="G6" s="19">
        <f t="shared" si="0"/>
        <v>99.9799</v>
      </c>
      <c r="H6" s="20">
        <v>97.885</v>
      </c>
      <c r="I6" s="9">
        <v>96.9765</v>
      </c>
      <c r="J6" s="9">
        <v>97.3124</v>
      </c>
      <c r="K6" s="9">
        <v>96.8645</v>
      </c>
      <c r="L6" s="9">
        <v>97.0885</v>
      </c>
      <c r="M6" s="19">
        <f t="shared" si="1"/>
        <v>97.22538</v>
      </c>
      <c r="N6" s="24">
        <v>5300.337958</v>
      </c>
      <c r="O6" s="24">
        <v>5319.626063</v>
      </c>
      <c r="P6" s="24">
        <v>5141.86335</v>
      </c>
      <c r="Q6" s="24">
        <v>6736.34733</v>
      </c>
      <c r="R6" s="24">
        <v>6717.270681</v>
      </c>
      <c r="S6" s="26">
        <f t="shared" si="2"/>
        <v>5843.0890764</v>
      </c>
      <c r="T6" s="24">
        <v>25.024558</v>
      </c>
      <c r="U6" s="24">
        <v>24.098</v>
      </c>
      <c r="V6" s="24">
        <v>25.65483</v>
      </c>
      <c r="W6" s="24">
        <v>28.53168</v>
      </c>
      <c r="X6" s="24">
        <v>31.999302</v>
      </c>
      <c r="Y6" s="26">
        <f t="shared" si="3"/>
        <v>27.061674</v>
      </c>
      <c r="Z6" s="26">
        <f t="shared" si="4"/>
        <v>108.725086380072</v>
      </c>
      <c r="AA6" s="26">
        <f t="shared" si="5"/>
        <v>183.950187264839</v>
      </c>
    </row>
    <row r="7" ht="18.75" spans="1:27">
      <c r="A7" s="7" t="s">
        <v>10</v>
      </c>
      <c r="B7" s="8">
        <v>100</v>
      </c>
      <c r="C7" s="9">
        <v>100</v>
      </c>
      <c r="D7" s="9">
        <v>100</v>
      </c>
      <c r="E7" s="9">
        <v>100</v>
      </c>
      <c r="F7" s="9">
        <v>100</v>
      </c>
      <c r="G7" s="19">
        <f t="shared" si="0"/>
        <v>100</v>
      </c>
      <c r="H7" s="20">
        <v>97.76</v>
      </c>
      <c r="I7" s="9">
        <v>97.76</v>
      </c>
      <c r="J7" s="9">
        <v>97.76</v>
      </c>
      <c r="K7" s="9">
        <v>97.76</v>
      </c>
      <c r="L7" s="9">
        <v>97.76</v>
      </c>
      <c r="M7" s="19">
        <f t="shared" si="1"/>
        <v>97.76</v>
      </c>
      <c r="N7" s="24">
        <v>1678.759612</v>
      </c>
      <c r="O7" s="24">
        <v>2284.96533</v>
      </c>
      <c r="P7" s="24">
        <v>1333.106827</v>
      </c>
      <c r="Q7" s="24">
        <v>1317.9674</v>
      </c>
      <c r="R7" s="24">
        <v>2200.0272</v>
      </c>
      <c r="S7" s="26">
        <f t="shared" si="2"/>
        <v>1762.9652738</v>
      </c>
      <c r="T7" s="24">
        <v>153.9917</v>
      </c>
      <c r="U7" s="24">
        <v>194.4729</v>
      </c>
      <c r="V7" s="24">
        <v>150.6452</v>
      </c>
      <c r="W7" s="24">
        <v>150.9749</v>
      </c>
      <c r="X7" s="24">
        <v>192.132652</v>
      </c>
      <c r="Y7" s="26">
        <f t="shared" si="3"/>
        <v>168.4434704</v>
      </c>
      <c r="Z7" s="26">
        <f t="shared" si="4"/>
        <v>676.751588589795</v>
      </c>
      <c r="AA7" s="26">
        <f t="shared" si="5"/>
        <v>29.5529413409663</v>
      </c>
    </row>
    <row r="8" ht="18.75" spans="1:27">
      <c r="A8" s="7" t="s">
        <v>11</v>
      </c>
      <c r="B8" s="8">
        <v>100</v>
      </c>
      <c r="C8" s="8">
        <v>100</v>
      </c>
      <c r="D8" s="8">
        <v>100</v>
      </c>
      <c r="E8" s="8">
        <v>100</v>
      </c>
      <c r="F8" s="8">
        <v>100</v>
      </c>
      <c r="G8" s="19">
        <f t="shared" si="0"/>
        <v>100</v>
      </c>
      <c r="H8" s="20">
        <v>98.086</v>
      </c>
      <c r="I8" s="9">
        <v>98.198</v>
      </c>
      <c r="J8" s="9">
        <v>98.536</v>
      </c>
      <c r="K8" s="9">
        <v>97.86</v>
      </c>
      <c r="L8" s="9">
        <v>98.086</v>
      </c>
      <c r="M8" s="19">
        <f t="shared" si="1"/>
        <v>98.1532</v>
      </c>
      <c r="N8" s="24">
        <v>816.9726</v>
      </c>
      <c r="O8" s="24">
        <v>809.6221</v>
      </c>
      <c r="P8" s="24">
        <v>566.4904</v>
      </c>
      <c r="Q8" s="24">
        <v>720.1728</v>
      </c>
      <c r="R8" s="24">
        <v>729.3256</v>
      </c>
      <c r="S8" s="26">
        <f t="shared" si="2"/>
        <v>728.5167</v>
      </c>
      <c r="T8" s="24">
        <v>166.775</v>
      </c>
      <c r="U8" s="24">
        <v>166.948</v>
      </c>
      <c r="V8" s="24">
        <v>159.066</v>
      </c>
      <c r="W8" s="24">
        <v>163.2046</v>
      </c>
      <c r="X8" s="24">
        <v>164.9312</v>
      </c>
      <c r="Y8" s="26">
        <f t="shared" si="3"/>
        <v>164.18496</v>
      </c>
      <c r="Z8" s="26">
        <f t="shared" si="4"/>
        <v>659.642265970269</v>
      </c>
      <c r="AA8" s="26">
        <f t="shared" si="5"/>
        <v>30.3194640970769</v>
      </c>
    </row>
    <row r="9" ht="18.75" spans="1:27">
      <c r="A9" s="7" t="s">
        <v>12</v>
      </c>
      <c r="B9" s="8">
        <v>97.85</v>
      </c>
      <c r="C9" s="9">
        <v>97.85</v>
      </c>
      <c r="D9" s="9">
        <v>97.85</v>
      </c>
      <c r="E9" s="9">
        <v>97.85</v>
      </c>
      <c r="F9" s="9">
        <v>97.85</v>
      </c>
      <c r="G9" s="19">
        <f t="shared" ref="G9:G16" si="6">AVERAGE(B9:F9)</f>
        <v>97.85</v>
      </c>
      <c r="H9" s="20">
        <v>94.48</v>
      </c>
      <c r="I9" s="9">
        <v>94.48</v>
      </c>
      <c r="J9" s="9">
        <v>94.48</v>
      </c>
      <c r="K9" s="9">
        <v>94.48</v>
      </c>
      <c r="L9" s="9">
        <v>94.48</v>
      </c>
      <c r="M9" s="19">
        <f t="shared" ref="M9:M16" si="7">AVERAGE(H9:L9)</f>
        <v>94.48</v>
      </c>
      <c r="N9" s="24">
        <v>2.216</v>
      </c>
      <c r="O9" s="24">
        <v>1.984</v>
      </c>
      <c r="P9" s="24">
        <v>1.984</v>
      </c>
      <c r="Q9" s="24">
        <v>1.981</v>
      </c>
      <c r="R9" s="24">
        <v>1.999</v>
      </c>
      <c r="S9" s="26">
        <f t="shared" ref="S9:S16" si="8">AVERAGE(N9:R9)</f>
        <v>2.0328</v>
      </c>
      <c r="T9" s="24">
        <v>1.778</v>
      </c>
      <c r="U9" s="24">
        <v>1.656</v>
      </c>
      <c r="V9" s="24">
        <v>1.624</v>
      </c>
      <c r="W9" s="24">
        <v>1.629</v>
      </c>
      <c r="X9" s="24">
        <v>1.742</v>
      </c>
      <c r="Y9" s="26">
        <f t="shared" ref="Y9:Y16" si="9">AVERAGE(T9:X9)</f>
        <v>1.6858</v>
      </c>
      <c r="Z9" s="26">
        <f t="shared" ref="Z9:Z16" si="10">Y9/4978*20000</f>
        <v>6.77300120530333</v>
      </c>
      <c r="AA9" s="26">
        <f t="shared" si="5"/>
        <v>2952.90069996441</v>
      </c>
    </row>
    <row r="10" ht="18.75" spans="1:27">
      <c r="A10" s="7" t="s">
        <v>13</v>
      </c>
      <c r="B10" s="8">
        <v>82.52</v>
      </c>
      <c r="C10" s="9">
        <v>82.26</v>
      </c>
      <c r="D10" s="9">
        <v>82.56</v>
      </c>
      <c r="E10" s="9">
        <v>82.4</v>
      </c>
      <c r="F10" s="9">
        <v>82.5</v>
      </c>
      <c r="G10" s="19">
        <f t="shared" si="6"/>
        <v>82.448</v>
      </c>
      <c r="H10" s="20">
        <v>77.81</v>
      </c>
      <c r="I10" s="9">
        <v>76.8</v>
      </c>
      <c r="J10" s="9">
        <v>76.91</v>
      </c>
      <c r="K10" s="9">
        <v>76.69</v>
      </c>
      <c r="L10" s="9">
        <v>76.58</v>
      </c>
      <c r="M10" s="19">
        <f t="shared" si="7"/>
        <v>76.958</v>
      </c>
      <c r="N10" s="24">
        <v>0.938</v>
      </c>
      <c r="O10" s="24">
        <v>0.915</v>
      </c>
      <c r="P10" s="24">
        <v>0.927</v>
      </c>
      <c r="Q10" s="24">
        <v>0.968</v>
      </c>
      <c r="R10" s="24">
        <v>1.178</v>
      </c>
      <c r="S10" s="26">
        <f t="shared" si="8"/>
        <v>0.9852</v>
      </c>
      <c r="T10" s="24">
        <v>0.655</v>
      </c>
      <c r="U10" s="24">
        <v>0.642</v>
      </c>
      <c r="V10" s="24">
        <v>0.68</v>
      </c>
      <c r="W10" s="24">
        <v>0.912</v>
      </c>
      <c r="X10" s="24">
        <v>0.674</v>
      </c>
      <c r="Y10" s="26">
        <f t="shared" si="9"/>
        <v>0.7126</v>
      </c>
      <c r="Z10" s="26">
        <f t="shared" si="10"/>
        <v>2.86299718762555</v>
      </c>
      <c r="AA10" s="26">
        <f t="shared" si="5"/>
        <v>6985.68621947797</v>
      </c>
    </row>
    <row r="11" ht="18.75" spans="1:27">
      <c r="A11" s="7" t="s">
        <v>14</v>
      </c>
      <c r="B11" s="8">
        <v>98.61</v>
      </c>
      <c r="C11" s="9">
        <v>98.61</v>
      </c>
      <c r="D11" s="9">
        <v>98.61</v>
      </c>
      <c r="E11" s="9">
        <v>98.61</v>
      </c>
      <c r="F11" s="9">
        <v>98.61</v>
      </c>
      <c r="G11" s="19">
        <f t="shared" si="6"/>
        <v>98.61</v>
      </c>
      <c r="H11" s="20">
        <v>93.02</v>
      </c>
      <c r="I11" s="9">
        <v>93.02</v>
      </c>
      <c r="J11" s="9">
        <v>93.02</v>
      </c>
      <c r="K11" s="9">
        <v>93.02</v>
      </c>
      <c r="L11" s="9">
        <v>93.02</v>
      </c>
      <c r="M11" s="19">
        <f t="shared" si="7"/>
        <v>93.02</v>
      </c>
      <c r="N11" s="24">
        <v>5.422</v>
      </c>
      <c r="O11" s="24">
        <v>5.32</v>
      </c>
      <c r="P11" s="24">
        <v>6.21</v>
      </c>
      <c r="Q11" s="24">
        <v>5.934</v>
      </c>
      <c r="R11" s="24">
        <v>6.347</v>
      </c>
      <c r="S11" s="26">
        <f t="shared" si="8"/>
        <v>5.8466</v>
      </c>
      <c r="T11" s="24">
        <v>1.771</v>
      </c>
      <c r="U11" s="24">
        <v>1.637</v>
      </c>
      <c r="V11" s="24">
        <v>1.723</v>
      </c>
      <c r="W11" s="24">
        <v>1.688</v>
      </c>
      <c r="X11" s="24">
        <v>1.789</v>
      </c>
      <c r="Y11" s="26">
        <f t="shared" si="9"/>
        <v>1.7216</v>
      </c>
      <c r="Z11" s="26">
        <f t="shared" si="10"/>
        <v>6.91683406990759</v>
      </c>
      <c r="AA11" s="26">
        <f t="shared" si="5"/>
        <v>2891.49628252788</v>
      </c>
    </row>
    <row r="12" ht="18.75" spans="1:27">
      <c r="A12" s="7" t="s">
        <v>15</v>
      </c>
      <c r="B12" s="8">
        <v>79.99</v>
      </c>
      <c r="C12" s="9">
        <v>79.97</v>
      </c>
      <c r="D12" s="9">
        <v>79.99</v>
      </c>
      <c r="E12" s="9">
        <v>80.03</v>
      </c>
      <c r="F12" s="9">
        <v>80.09</v>
      </c>
      <c r="G12" s="19">
        <f t="shared" si="6"/>
        <v>80.014</v>
      </c>
      <c r="H12" s="20">
        <v>77.59</v>
      </c>
      <c r="I12" s="9">
        <v>77.14</v>
      </c>
      <c r="J12" s="9">
        <v>77.59</v>
      </c>
      <c r="K12" s="9">
        <v>77.59</v>
      </c>
      <c r="L12" s="9">
        <v>77.25</v>
      </c>
      <c r="M12" s="19">
        <f t="shared" si="7"/>
        <v>77.432</v>
      </c>
      <c r="N12" s="24">
        <v>1.41</v>
      </c>
      <c r="O12" s="24">
        <v>1.126</v>
      </c>
      <c r="P12" s="24">
        <v>1.38</v>
      </c>
      <c r="Q12" s="24">
        <v>1.161</v>
      </c>
      <c r="R12" s="24">
        <v>1.278</v>
      </c>
      <c r="S12" s="26">
        <f t="shared" si="8"/>
        <v>1.271</v>
      </c>
      <c r="T12" s="24">
        <v>0.629</v>
      </c>
      <c r="U12" s="24">
        <v>0.632</v>
      </c>
      <c r="V12" s="24">
        <v>0.804</v>
      </c>
      <c r="W12" s="24">
        <v>0.717</v>
      </c>
      <c r="X12" s="24">
        <v>0.68</v>
      </c>
      <c r="Y12" s="26">
        <f t="shared" si="9"/>
        <v>0.6924</v>
      </c>
      <c r="Z12" s="26">
        <f t="shared" si="10"/>
        <v>2.78184009642427</v>
      </c>
      <c r="AA12" s="26">
        <f t="shared" si="5"/>
        <v>7189.48584633159</v>
      </c>
    </row>
    <row r="13" ht="18.75" spans="1:27">
      <c r="A13" s="7" t="s">
        <v>16</v>
      </c>
      <c r="B13" s="8">
        <v>94.897</v>
      </c>
      <c r="C13" s="9">
        <v>94.897</v>
      </c>
      <c r="D13" s="9">
        <v>94.897</v>
      </c>
      <c r="E13" s="9">
        <v>94.897</v>
      </c>
      <c r="F13" s="9">
        <v>94.8975</v>
      </c>
      <c r="G13" s="19">
        <f t="shared" si="6"/>
        <v>94.8971</v>
      </c>
      <c r="H13" s="20">
        <v>89.639</v>
      </c>
      <c r="I13" s="9">
        <v>89.639</v>
      </c>
      <c r="J13" s="9">
        <v>89.639</v>
      </c>
      <c r="K13" s="9">
        <v>89.639</v>
      </c>
      <c r="L13" s="9">
        <v>89.6396</v>
      </c>
      <c r="M13" s="19">
        <f t="shared" si="7"/>
        <v>89.63912</v>
      </c>
      <c r="N13" s="24">
        <v>1.2034</v>
      </c>
      <c r="O13" s="24">
        <v>1.18291</v>
      </c>
      <c r="P13" s="24">
        <v>0.944232</v>
      </c>
      <c r="Q13" s="24">
        <v>1.224</v>
      </c>
      <c r="R13" s="24">
        <v>1.036326</v>
      </c>
      <c r="S13" s="26">
        <f t="shared" si="8"/>
        <v>1.1181736</v>
      </c>
      <c r="T13" s="24">
        <v>0.00752</v>
      </c>
      <c r="U13" s="24">
        <v>0.0062</v>
      </c>
      <c r="V13" s="24">
        <v>0.00636</v>
      </c>
      <c r="W13" s="24">
        <v>0.006295</v>
      </c>
      <c r="X13" s="24">
        <v>0.0060791</v>
      </c>
      <c r="Y13" s="26">
        <f t="shared" si="9"/>
        <v>0.00649082</v>
      </c>
      <c r="Z13" s="26">
        <f t="shared" si="10"/>
        <v>0.0260780233025311</v>
      </c>
      <c r="AA13" s="26">
        <f t="shared" si="5"/>
        <v>766929.29398751</v>
      </c>
    </row>
    <row r="14" ht="18.75" spans="1:27">
      <c r="A14" s="7" t="s">
        <v>17</v>
      </c>
      <c r="B14" s="8">
        <v>81.96</v>
      </c>
      <c r="C14" s="9">
        <v>82.262</v>
      </c>
      <c r="D14" s="9">
        <v>82.402</v>
      </c>
      <c r="E14" s="9">
        <v>82.181</v>
      </c>
      <c r="F14" s="9">
        <v>82.402</v>
      </c>
      <c r="G14" s="19">
        <f t="shared" si="6"/>
        <v>82.2414</v>
      </c>
      <c r="H14" s="20">
        <v>76.238</v>
      </c>
      <c r="I14" s="9">
        <v>77.252</v>
      </c>
      <c r="J14" s="9">
        <v>77.14</v>
      </c>
      <c r="K14" s="9">
        <v>77.027</v>
      </c>
      <c r="L14" s="9">
        <v>77.027</v>
      </c>
      <c r="M14" s="19">
        <f t="shared" si="7"/>
        <v>76.9368</v>
      </c>
      <c r="N14" s="24">
        <v>2.0882</v>
      </c>
      <c r="O14" s="24">
        <v>2.39262</v>
      </c>
      <c r="P14" s="24">
        <v>2.138</v>
      </c>
      <c r="Q14" s="24">
        <v>1.7751</v>
      </c>
      <c r="R14" s="24">
        <v>2.19103</v>
      </c>
      <c r="S14" s="26">
        <f t="shared" si="8"/>
        <v>2.11699</v>
      </c>
      <c r="T14" s="24">
        <v>0.0023</v>
      </c>
      <c r="U14" s="24">
        <v>0.0025</v>
      </c>
      <c r="V14" s="24">
        <v>0.002249</v>
      </c>
      <c r="W14" s="24">
        <v>0.00219</v>
      </c>
      <c r="X14" s="24">
        <v>0.002993</v>
      </c>
      <c r="Y14" s="26">
        <f t="shared" si="9"/>
        <v>0.0024464</v>
      </c>
      <c r="Z14" s="26">
        <f t="shared" si="10"/>
        <v>0.0098288469264765</v>
      </c>
      <c r="AA14" s="26">
        <f t="shared" si="5"/>
        <v>2034826.68410726</v>
      </c>
    </row>
    <row r="15" ht="18.75" spans="1:27">
      <c r="A15" s="7" t="s">
        <v>18</v>
      </c>
      <c r="B15" s="8">
        <v>98.35</v>
      </c>
      <c r="C15" s="9">
        <v>98.292</v>
      </c>
      <c r="D15" s="9">
        <v>98.312</v>
      </c>
      <c r="E15" s="9">
        <v>98.292</v>
      </c>
      <c r="F15" s="9">
        <v>98.57</v>
      </c>
      <c r="G15" s="19">
        <f t="shared" si="6"/>
        <v>98.3632</v>
      </c>
      <c r="H15" s="20">
        <v>93.58</v>
      </c>
      <c r="I15" s="9">
        <v>93.018</v>
      </c>
      <c r="J15" s="9">
        <v>92.68</v>
      </c>
      <c r="K15" s="9">
        <v>95.2703</v>
      </c>
      <c r="L15" s="9">
        <v>93.243</v>
      </c>
      <c r="M15" s="19">
        <f t="shared" si="7"/>
        <v>93.55826</v>
      </c>
      <c r="N15" s="24">
        <v>0.8359</v>
      </c>
      <c r="O15" s="24">
        <v>0.801737</v>
      </c>
      <c r="P15" s="24">
        <v>0.8508</v>
      </c>
      <c r="Q15" s="24">
        <v>0.7519987</v>
      </c>
      <c r="R15" s="24">
        <v>0.8073302</v>
      </c>
      <c r="S15" s="26">
        <f t="shared" si="8"/>
        <v>0.80955318</v>
      </c>
      <c r="T15" s="24">
        <v>0.008163</v>
      </c>
      <c r="U15" s="24">
        <v>0.00663</v>
      </c>
      <c r="V15" s="24">
        <v>0.006592</v>
      </c>
      <c r="W15" s="24">
        <v>0.006333744</v>
      </c>
      <c r="X15" s="24">
        <v>0.0146229</v>
      </c>
      <c r="Y15" s="26">
        <f t="shared" si="9"/>
        <v>0.0084683288</v>
      </c>
      <c r="Z15" s="26">
        <f t="shared" si="10"/>
        <v>0.0340230164724789</v>
      </c>
      <c r="AA15" s="26">
        <f t="shared" si="5"/>
        <v>587837.354638379</v>
      </c>
    </row>
    <row r="16" ht="18" spans="1:27">
      <c r="A16" s="10" t="s">
        <v>19</v>
      </c>
      <c r="B16" s="11">
        <v>83.186</v>
      </c>
      <c r="C16" s="11">
        <v>81.498</v>
      </c>
      <c r="D16" s="11">
        <v>82.56</v>
      </c>
      <c r="E16" s="11">
        <v>81.9</v>
      </c>
      <c r="F16" s="11">
        <v>81.98</v>
      </c>
      <c r="G16" s="21">
        <f t="shared" si="6"/>
        <v>82.2248</v>
      </c>
      <c r="H16" s="22">
        <v>75.675</v>
      </c>
      <c r="I16" s="11">
        <v>76.914</v>
      </c>
      <c r="J16" s="11">
        <v>77.364</v>
      </c>
      <c r="K16" s="11">
        <v>74.436</v>
      </c>
      <c r="L16" s="11">
        <v>76.689</v>
      </c>
      <c r="M16" s="21">
        <f t="shared" si="7"/>
        <v>76.2156</v>
      </c>
      <c r="N16" s="25">
        <v>0.39749</v>
      </c>
      <c r="O16" s="25">
        <v>0.35642</v>
      </c>
      <c r="P16" s="25">
        <v>0.42037</v>
      </c>
      <c r="Q16" s="25">
        <v>0.41229</v>
      </c>
      <c r="R16" s="25">
        <v>0.46901</v>
      </c>
      <c r="S16" s="27">
        <f t="shared" si="8"/>
        <v>0.411116</v>
      </c>
      <c r="T16" s="25">
        <v>0.00235</v>
      </c>
      <c r="U16" s="25">
        <v>0.001961</v>
      </c>
      <c r="V16" s="25">
        <v>0.005896</v>
      </c>
      <c r="W16" s="25">
        <v>0.0023307</v>
      </c>
      <c r="X16" s="25">
        <v>0.0038369</v>
      </c>
      <c r="Y16" s="27">
        <f t="shared" si="9"/>
        <v>0.00327492</v>
      </c>
      <c r="Z16" s="27">
        <f t="shared" si="10"/>
        <v>0.0131575733226195</v>
      </c>
      <c r="AA16" s="27">
        <f t="shared" si="5"/>
        <v>1520037.130678</v>
      </c>
    </row>
    <row r="17" spans="1:27">
      <c r="A17" s="12" t="s">
        <v>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2"/>
    </row>
    <row r="18" spans="1:27">
      <c r="A18" s="3"/>
      <c r="B18" s="2" t="s">
        <v>21</v>
      </c>
      <c r="C18" s="2"/>
      <c r="D18" s="2"/>
      <c r="E18" s="2"/>
      <c r="F18" s="2"/>
      <c r="G18" s="17"/>
      <c r="H18" s="2" t="s">
        <v>5</v>
      </c>
      <c r="I18" s="2"/>
      <c r="J18" s="2"/>
      <c r="K18" s="2"/>
      <c r="L18" s="2"/>
      <c r="M18" s="17"/>
      <c r="N18" s="2" t="s">
        <v>22</v>
      </c>
      <c r="O18" s="2"/>
      <c r="P18" s="2"/>
      <c r="Q18" s="2"/>
      <c r="R18" s="2"/>
      <c r="S18" s="17"/>
      <c r="T18" s="2" t="s">
        <v>23</v>
      </c>
      <c r="U18" s="2"/>
      <c r="V18" s="2"/>
      <c r="W18" s="2"/>
      <c r="X18" s="2"/>
      <c r="Y18" s="17"/>
      <c r="Z18" s="30" t="s">
        <v>24</v>
      </c>
      <c r="AA18" s="31" t="s">
        <v>6</v>
      </c>
    </row>
    <row r="19" ht="18.35" spans="1:27">
      <c r="A19" s="4" t="s">
        <v>4</v>
      </c>
      <c r="B19" s="5" t="s">
        <v>25</v>
      </c>
      <c r="C19" s="6" t="s">
        <v>26</v>
      </c>
      <c r="D19" s="6" t="s">
        <v>27</v>
      </c>
      <c r="E19" s="6" t="s">
        <v>28</v>
      </c>
      <c r="F19" s="6" t="s">
        <v>29</v>
      </c>
      <c r="G19" s="18" t="s">
        <v>3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18" t="s">
        <v>3</v>
      </c>
      <c r="N19" s="6" t="s">
        <v>25</v>
      </c>
      <c r="O19" s="6" t="s">
        <v>26</v>
      </c>
      <c r="P19" s="6" t="s">
        <v>27</v>
      </c>
      <c r="Q19" s="6" t="s">
        <v>28</v>
      </c>
      <c r="R19" s="6" t="s">
        <v>29</v>
      </c>
      <c r="S19" s="18" t="s">
        <v>3</v>
      </c>
      <c r="T19" s="6" t="s">
        <v>25</v>
      </c>
      <c r="U19" s="6" t="s">
        <v>26</v>
      </c>
      <c r="V19" s="6" t="s">
        <v>27</v>
      </c>
      <c r="W19" s="6" t="s">
        <v>28</v>
      </c>
      <c r="X19" s="6" t="s">
        <v>29</v>
      </c>
      <c r="Y19" s="18" t="s">
        <v>3</v>
      </c>
      <c r="Z19" s="18"/>
      <c r="AA19" s="26"/>
    </row>
    <row r="20" ht="18.75" spans="1:27">
      <c r="A20" s="7" t="s">
        <v>7</v>
      </c>
      <c r="B20" s="8">
        <v>99.98</v>
      </c>
      <c r="C20" s="9">
        <v>99.95</v>
      </c>
      <c r="D20" s="9">
        <v>99.99</v>
      </c>
      <c r="E20" s="9">
        <v>100</v>
      </c>
      <c r="F20" s="9">
        <v>100</v>
      </c>
      <c r="G20" s="19">
        <f t="shared" ref="G20:G24" si="11">AVERAGE(B20:F20)</f>
        <v>99.984</v>
      </c>
      <c r="H20" s="20">
        <v>97.57</v>
      </c>
      <c r="I20" s="9">
        <v>97.57</v>
      </c>
      <c r="J20" s="9">
        <v>97.29</v>
      </c>
      <c r="K20" s="9">
        <v>97.71</v>
      </c>
      <c r="L20" s="9">
        <v>97.14</v>
      </c>
      <c r="M20" s="19">
        <f t="shared" ref="M20:M24" si="12">AVERAGE(H20:L20)</f>
        <v>97.456</v>
      </c>
      <c r="N20" s="24">
        <v>8480.06653</v>
      </c>
      <c r="O20" s="24">
        <v>8401.944324</v>
      </c>
      <c r="P20" s="24">
        <v>8439.1522</v>
      </c>
      <c r="Q20" s="24">
        <v>8449.61407</v>
      </c>
      <c r="R20" s="24">
        <v>8339.21885</v>
      </c>
      <c r="S20" s="26">
        <f t="shared" ref="S20:S24" si="13">AVERAGE(N20:R20)</f>
        <v>8421.9991948</v>
      </c>
      <c r="T20" s="24">
        <v>1223.264361</v>
      </c>
      <c r="U20" s="24">
        <v>1191.1545</v>
      </c>
      <c r="V20" s="24">
        <v>1210.3757</v>
      </c>
      <c r="W20" s="24">
        <v>1201.294731</v>
      </c>
      <c r="X20" s="24">
        <v>1175.343475</v>
      </c>
      <c r="Y20" s="26">
        <f t="shared" ref="Y20:Y24" si="14">AVERAGE(T20:X20)</f>
        <v>1200.2865534</v>
      </c>
      <c r="Z20" s="26">
        <f>Y20/13784*20000</f>
        <v>1741.56493528729</v>
      </c>
      <c r="AA20" s="26">
        <f>1/Z20*20000</f>
        <v>11.483924368689</v>
      </c>
    </row>
    <row r="21" ht="18.75" spans="1:27">
      <c r="A21" s="7" t="s">
        <v>8</v>
      </c>
      <c r="B21" s="8">
        <v>99.9927</v>
      </c>
      <c r="C21" s="9">
        <v>99.9927</v>
      </c>
      <c r="D21" s="9">
        <v>99.992</v>
      </c>
      <c r="E21" s="9">
        <v>99.985</v>
      </c>
      <c r="F21" s="9">
        <v>99.9927</v>
      </c>
      <c r="G21" s="19">
        <f t="shared" si="11"/>
        <v>99.99102</v>
      </c>
      <c r="H21" s="20">
        <v>98.2857</v>
      </c>
      <c r="I21" s="9">
        <v>98.14</v>
      </c>
      <c r="J21" s="9">
        <v>98.142</v>
      </c>
      <c r="K21" s="9">
        <v>97.714</v>
      </c>
      <c r="L21" s="9">
        <v>97.285</v>
      </c>
      <c r="M21" s="19">
        <f t="shared" si="12"/>
        <v>97.91334</v>
      </c>
      <c r="N21">
        <v>53122.534</v>
      </c>
      <c r="O21" s="24">
        <v>53338.27992</v>
      </c>
      <c r="P21" s="24">
        <v>53123.7695</v>
      </c>
      <c r="Q21" s="24">
        <v>53182.91083</v>
      </c>
      <c r="R21" s="24">
        <v>53293.9295</v>
      </c>
      <c r="S21" s="26">
        <f t="shared" si="13"/>
        <v>53212.28475</v>
      </c>
      <c r="T21" s="24">
        <v>259.051</v>
      </c>
      <c r="U21" s="24">
        <v>150.4336</v>
      </c>
      <c r="V21" s="24">
        <v>258.8974</v>
      </c>
      <c r="W21" s="24">
        <v>224.4418</v>
      </c>
      <c r="X21" s="24">
        <v>168.47623</v>
      </c>
      <c r="Y21" s="26">
        <f t="shared" si="14"/>
        <v>212.260006</v>
      </c>
      <c r="Z21" s="26">
        <f>Y21/13784*20000</f>
        <v>307.98027568195</v>
      </c>
      <c r="AA21" s="26">
        <f t="shared" ref="AA21:AA32" si="15">1/Z21*20000</f>
        <v>64.9392236425359</v>
      </c>
    </row>
    <row r="22" ht="18.75" spans="1:27">
      <c r="A22" s="7" t="s">
        <v>9</v>
      </c>
      <c r="B22" s="8">
        <v>99.9927</v>
      </c>
      <c r="C22" s="9">
        <v>99.9927</v>
      </c>
      <c r="D22" s="9">
        <v>99.992</v>
      </c>
      <c r="E22" s="9">
        <v>99.9927</v>
      </c>
      <c r="F22" s="9">
        <v>99.9927</v>
      </c>
      <c r="G22" s="19">
        <f t="shared" si="11"/>
        <v>99.99256</v>
      </c>
      <c r="H22" s="20">
        <v>96.1429</v>
      </c>
      <c r="I22" s="9">
        <v>95.8571</v>
      </c>
      <c r="J22" s="9">
        <v>96.4286</v>
      </c>
      <c r="K22" s="9">
        <v>96.2857</v>
      </c>
      <c r="L22" s="9">
        <v>96</v>
      </c>
      <c r="M22" s="19">
        <f t="shared" si="12"/>
        <v>96.14286</v>
      </c>
      <c r="N22" s="24">
        <v>18233.258441</v>
      </c>
      <c r="O22" s="24">
        <v>18166.078405</v>
      </c>
      <c r="P22" s="24">
        <v>18172.499798</v>
      </c>
      <c r="Q22" s="28">
        <v>35508.80655</v>
      </c>
      <c r="R22" s="28">
        <v>35472.516399</v>
      </c>
      <c r="S22" s="29">
        <f t="shared" si="13"/>
        <v>25110.6319186</v>
      </c>
      <c r="T22" s="28">
        <v>72.422307</v>
      </c>
      <c r="U22" s="28">
        <v>85.7461</v>
      </c>
      <c r="V22" s="28">
        <v>85.647689</v>
      </c>
      <c r="W22" s="28">
        <v>85.484</v>
      </c>
      <c r="X22" s="28">
        <v>86.901</v>
      </c>
      <c r="Y22" s="26">
        <f t="shared" si="14"/>
        <v>83.2402192</v>
      </c>
      <c r="Z22" s="26">
        <f>Y22/13784*20000</f>
        <v>120.778031340685</v>
      </c>
      <c r="AA22" s="26">
        <f t="shared" si="15"/>
        <v>165.593028616147</v>
      </c>
    </row>
    <row r="23" ht="18.75" spans="1:27">
      <c r="A23" s="7" t="s">
        <v>10</v>
      </c>
      <c r="B23" s="8">
        <v>100</v>
      </c>
      <c r="C23" s="8">
        <v>100</v>
      </c>
      <c r="D23" s="8">
        <v>100</v>
      </c>
      <c r="E23" s="8">
        <v>100</v>
      </c>
      <c r="F23" s="8">
        <v>100</v>
      </c>
      <c r="G23" s="19">
        <f t="shared" si="11"/>
        <v>100</v>
      </c>
      <c r="H23" s="20">
        <v>98.4285</v>
      </c>
      <c r="I23" s="9">
        <v>98.4285</v>
      </c>
      <c r="J23" s="9">
        <v>97.5714</v>
      </c>
      <c r="K23" s="9">
        <v>97.571</v>
      </c>
      <c r="L23" s="9">
        <v>97.5714</v>
      </c>
      <c r="M23" s="19">
        <f t="shared" si="12"/>
        <v>97.91416</v>
      </c>
      <c r="N23" s="24">
        <v>11550.41787</v>
      </c>
      <c r="O23" s="24">
        <v>11546.742949</v>
      </c>
      <c r="P23" s="24">
        <v>7007.666962</v>
      </c>
      <c r="Q23" s="24">
        <v>7077.2427</v>
      </c>
      <c r="R23" s="24">
        <v>7033.17081</v>
      </c>
      <c r="S23" s="26">
        <f t="shared" si="13"/>
        <v>8843.0482582</v>
      </c>
      <c r="T23" s="24">
        <v>534.149015</v>
      </c>
      <c r="U23" s="24">
        <v>539.979</v>
      </c>
      <c r="V23" s="24">
        <v>585.242</v>
      </c>
      <c r="W23" s="24">
        <v>588.41936</v>
      </c>
      <c r="X23" s="24">
        <v>581.608013</v>
      </c>
      <c r="Y23" s="26">
        <f t="shared" si="14"/>
        <v>565.8794776</v>
      </c>
      <c r="Z23" s="26">
        <f>Y23/13784*20000</f>
        <v>821.067146836912</v>
      </c>
      <c r="AA23" s="26">
        <f t="shared" si="15"/>
        <v>24.3585437281813</v>
      </c>
    </row>
    <row r="24" ht="18.75" spans="1:27">
      <c r="A24" s="7" t="s">
        <v>11</v>
      </c>
      <c r="B24" s="8">
        <v>100</v>
      </c>
      <c r="C24" s="8">
        <v>100</v>
      </c>
      <c r="D24" s="8">
        <v>100</v>
      </c>
      <c r="E24" s="8">
        <v>100</v>
      </c>
      <c r="F24" s="8">
        <v>100</v>
      </c>
      <c r="G24" s="19">
        <f t="shared" si="11"/>
        <v>100</v>
      </c>
      <c r="H24" s="20">
        <v>98.286</v>
      </c>
      <c r="I24" s="9">
        <v>98.143</v>
      </c>
      <c r="J24" s="9">
        <v>98</v>
      </c>
      <c r="K24" s="9">
        <v>98</v>
      </c>
      <c r="L24" s="9">
        <v>98.42</v>
      </c>
      <c r="M24" s="19">
        <f t="shared" si="12"/>
        <v>98.1698</v>
      </c>
      <c r="N24" s="24">
        <v>644.9124</v>
      </c>
      <c r="O24" s="24">
        <v>672.3186</v>
      </c>
      <c r="P24" s="24">
        <v>709.2439</v>
      </c>
      <c r="Q24" s="24">
        <v>699.6264</v>
      </c>
      <c r="R24" s="24">
        <v>557.7782</v>
      </c>
      <c r="S24" s="26">
        <f t="shared" si="13"/>
        <v>656.7759</v>
      </c>
      <c r="T24" s="24">
        <v>528.1875</v>
      </c>
      <c r="U24" s="24">
        <v>518.6795</v>
      </c>
      <c r="V24" s="24">
        <v>508.1564</v>
      </c>
      <c r="W24" s="24">
        <v>514.729</v>
      </c>
      <c r="X24" s="24">
        <v>521.168</v>
      </c>
      <c r="Y24" s="26">
        <f t="shared" si="14"/>
        <v>518.18408</v>
      </c>
      <c r="Z24" s="26">
        <f>Y24/13784*20000</f>
        <v>751.863145676146</v>
      </c>
      <c r="AA24" s="26">
        <f t="shared" si="15"/>
        <v>26.600585645163</v>
      </c>
    </row>
    <row r="25" ht="18.75" spans="1:27">
      <c r="A25" s="7" t="s">
        <v>12</v>
      </c>
      <c r="B25" s="8">
        <v>99.35</v>
      </c>
      <c r="C25" s="9">
        <v>99.35</v>
      </c>
      <c r="D25" s="9">
        <v>99.35</v>
      </c>
      <c r="E25" s="9">
        <v>99.35</v>
      </c>
      <c r="F25" s="9">
        <v>99.35</v>
      </c>
      <c r="G25" s="19">
        <f t="shared" ref="G25:G32" si="16">AVERAGE(B25:F25)</f>
        <v>99.35</v>
      </c>
      <c r="H25" s="20">
        <v>96.85</v>
      </c>
      <c r="I25" s="9">
        <v>96.86</v>
      </c>
      <c r="J25" s="9">
        <v>96.86</v>
      </c>
      <c r="K25" s="9">
        <v>96.86</v>
      </c>
      <c r="L25" s="9">
        <v>96.86</v>
      </c>
      <c r="M25" s="19">
        <f t="shared" ref="M25:M32" si="17">AVERAGE(H25:L25)</f>
        <v>96.858</v>
      </c>
      <c r="N25" s="24">
        <v>40.809</v>
      </c>
      <c r="O25" s="24">
        <v>43.175</v>
      </c>
      <c r="P25" s="24">
        <v>43.005</v>
      </c>
      <c r="Q25" s="24">
        <v>44.415</v>
      </c>
      <c r="R25" s="24">
        <v>37.732</v>
      </c>
      <c r="S25" s="26">
        <f t="shared" ref="S25:S32" si="18">AVERAGE(N25:R25)</f>
        <v>41.8272</v>
      </c>
      <c r="T25" s="24">
        <v>40.374</v>
      </c>
      <c r="U25" s="24">
        <v>43.765</v>
      </c>
      <c r="V25" s="24">
        <v>42.274</v>
      </c>
      <c r="W25" s="24">
        <v>43.963</v>
      </c>
      <c r="X25" s="24">
        <v>37.721</v>
      </c>
      <c r="Y25" s="26">
        <f t="shared" ref="Y25:Y32" si="19">AVERAGE(T25:X25)</f>
        <v>41.6194</v>
      </c>
      <c r="Z25" s="26">
        <f t="shared" ref="Z25:Z32" si="20">Y25/13784*20000</f>
        <v>60.3879860708067</v>
      </c>
      <c r="AA25" s="26">
        <f t="shared" si="15"/>
        <v>331.191703868869</v>
      </c>
    </row>
    <row r="26" ht="18.75" spans="1:27">
      <c r="A26" s="7" t="s">
        <v>13</v>
      </c>
      <c r="B26" s="8">
        <v>95.11</v>
      </c>
      <c r="C26" s="9">
        <v>95.02</v>
      </c>
      <c r="D26" s="9">
        <v>95.02</v>
      </c>
      <c r="E26" s="9">
        <v>95.08</v>
      </c>
      <c r="F26" s="9">
        <v>94.96</v>
      </c>
      <c r="G26" s="19">
        <f t="shared" si="16"/>
        <v>95.038</v>
      </c>
      <c r="H26" s="20">
        <v>91.57</v>
      </c>
      <c r="I26" s="9">
        <v>92.14</v>
      </c>
      <c r="J26" s="9">
        <v>92.57</v>
      </c>
      <c r="K26" s="9">
        <v>93.14</v>
      </c>
      <c r="L26" s="9">
        <v>92.29</v>
      </c>
      <c r="M26" s="19">
        <f t="shared" si="17"/>
        <v>92.342</v>
      </c>
      <c r="N26" s="24">
        <v>1.652</v>
      </c>
      <c r="O26" s="24">
        <v>1.584</v>
      </c>
      <c r="P26" s="24">
        <v>1.599</v>
      </c>
      <c r="Q26" s="24">
        <v>1.842</v>
      </c>
      <c r="R26" s="24">
        <v>1.637</v>
      </c>
      <c r="S26" s="26">
        <f t="shared" si="18"/>
        <v>1.6628</v>
      </c>
      <c r="T26" s="24">
        <v>1.379</v>
      </c>
      <c r="U26" s="24">
        <v>1.336</v>
      </c>
      <c r="V26" s="24">
        <v>1.632</v>
      </c>
      <c r="W26" s="24">
        <v>1.879</v>
      </c>
      <c r="X26" s="24">
        <v>1.353</v>
      </c>
      <c r="Y26" s="26">
        <f t="shared" si="19"/>
        <v>1.5158</v>
      </c>
      <c r="Z26" s="26">
        <f t="shared" si="20"/>
        <v>2.1993615786419</v>
      </c>
      <c r="AA26" s="26">
        <f t="shared" si="15"/>
        <v>9093.54796147251</v>
      </c>
    </row>
    <row r="27" ht="18.75" spans="1:27">
      <c r="A27" s="7" t="s">
        <v>14</v>
      </c>
      <c r="B27" s="8">
        <v>99.64</v>
      </c>
      <c r="C27" s="9">
        <v>99.64</v>
      </c>
      <c r="D27" s="9">
        <v>99.63</v>
      </c>
      <c r="E27" s="9">
        <v>99.64</v>
      </c>
      <c r="F27" s="9">
        <v>99.64</v>
      </c>
      <c r="G27" s="19">
        <f t="shared" si="16"/>
        <v>99.638</v>
      </c>
      <c r="H27" s="20">
        <v>97.29</v>
      </c>
      <c r="I27" s="9">
        <v>97.29</v>
      </c>
      <c r="J27" s="9">
        <v>97.28</v>
      </c>
      <c r="K27" s="9">
        <v>97.29</v>
      </c>
      <c r="L27" s="9">
        <v>97.29</v>
      </c>
      <c r="M27" s="19">
        <f t="shared" si="17"/>
        <v>97.288</v>
      </c>
      <c r="N27" s="24">
        <v>90.715</v>
      </c>
      <c r="O27" s="24">
        <v>82.992</v>
      </c>
      <c r="P27" s="24">
        <v>81.491</v>
      </c>
      <c r="Q27" s="24">
        <v>91.496</v>
      </c>
      <c r="R27" s="24">
        <v>78.104</v>
      </c>
      <c r="S27" s="26">
        <f t="shared" si="18"/>
        <v>84.9596</v>
      </c>
      <c r="T27" s="24">
        <v>40.35</v>
      </c>
      <c r="U27" s="24">
        <v>42.264</v>
      </c>
      <c r="V27" s="24">
        <v>41.997</v>
      </c>
      <c r="W27" s="24">
        <v>43.098</v>
      </c>
      <c r="X27" s="24">
        <v>40.685</v>
      </c>
      <c r="Y27" s="26">
        <f t="shared" si="19"/>
        <v>41.6788</v>
      </c>
      <c r="Z27" s="26">
        <f t="shared" si="20"/>
        <v>60.4741729541497</v>
      </c>
      <c r="AA27" s="26">
        <f t="shared" si="15"/>
        <v>330.719694424984</v>
      </c>
    </row>
    <row r="28" ht="18.75" spans="1:27">
      <c r="A28" s="7" t="s">
        <v>15</v>
      </c>
      <c r="B28" s="8">
        <v>95.24</v>
      </c>
      <c r="C28" s="9">
        <v>94.99</v>
      </c>
      <c r="D28" s="9">
        <v>95.02</v>
      </c>
      <c r="E28" s="9">
        <v>95.11</v>
      </c>
      <c r="F28" s="9">
        <v>95.001</v>
      </c>
      <c r="G28" s="19">
        <f t="shared" si="16"/>
        <v>95.0722</v>
      </c>
      <c r="H28" s="20">
        <v>92.57</v>
      </c>
      <c r="I28" s="9">
        <v>93.57</v>
      </c>
      <c r="J28" s="9">
        <v>93.14</v>
      </c>
      <c r="K28" s="9">
        <v>93.14</v>
      </c>
      <c r="L28" s="9">
        <v>92.857</v>
      </c>
      <c r="M28" s="19">
        <f t="shared" si="17"/>
        <v>93.0554</v>
      </c>
      <c r="N28" s="24">
        <v>2.19</v>
      </c>
      <c r="O28" s="24">
        <v>2.152</v>
      </c>
      <c r="P28" s="24">
        <v>2.347</v>
      </c>
      <c r="Q28" s="24">
        <v>2.64</v>
      </c>
      <c r="R28" s="24">
        <v>2.205</v>
      </c>
      <c r="S28" s="26">
        <f t="shared" si="18"/>
        <v>2.3068</v>
      </c>
      <c r="T28" s="24">
        <v>1.392</v>
      </c>
      <c r="U28" s="24">
        <v>1.726</v>
      </c>
      <c r="V28" s="24">
        <v>1.5</v>
      </c>
      <c r="W28" s="24">
        <v>1.989</v>
      </c>
      <c r="X28" s="24">
        <v>1.374</v>
      </c>
      <c r="Y28" s="26">
        <f t="shared" si="19"/>
        <v>1.5962</v>
      </c>
      <c r="Z28" s="26">
        <f t="shared" si="20"/>
        <v>2.31601857225769</v>
      </c>
      <c r="AA28" s="26">
        <f t="shared" si="15"/>
        <v>8635.50933466984</v>
      </c>
    </row>
    <row r="29" ht="18.75" spans="1:27">
      <c r="A29" s="7" t="s">
        <v>16</v>
      </c>
      <c r="B29" s="8">
        <v>99.013</v>
      </c>
      <c r="C29" s="9">
        <v>99.013</v>
      </c>
      <c r="D29" s="9">
        <v>99.013</v>
      </c>
      <c r="E29" s="9">
        <v>99.013</v>
      </c>
      <c r="F29" s="9">
        <v>99.013</v>
      </c>
      <c r="G29" s="19">
        <f t="shared" si="16"/>
        <v>99.013</v>
      </c>
      <c r="H29" s="20">
        <v>96.714</v>
      </c>
      <c r="I29" s="9">
        <v>96.714</v>
      </c>
      <c r="J29" s="9">
        <v>96.714</v>
      </c>
      <c r="K29" s="9">
        <v>96.714</v>
      </c>
      <c r="L29" s="9">
        <v>96.714</v>
      </c>
      <c r="M29" s="19">
        <f t="shared" si="17"/>
        <v>96.714</v>
      </c>
      <c r="N29" s="24">
        <v>8.5937</v>
      </c>
      <c r="O29" s="24">
        <v>8.797</v>
      </c>
      <c r="P29" s="24">
        <v>8.968164</v>
      </c>
      <c r="Q29" s="24">
        <v>7.793041</v>
      </c>
      <c r="R29" s="24">
        <v>9.273393</v>
      </c>
      <c r="S29" s="26">
        <f t="shared" si="18"/>
        <v>8.6850596</v>
      </c>
      <c r="T29" s="24">
        <v>0.057748</v>
      </c>
      <c r="U29" s="24">
        <v>0.06656</v>
      </c>
      <c r="V29" s="24">
        <v>0.064219</v>
      </c>
      <c r="W29" s="24">
        <v>0.059710542</v>
      </c>
      <c r="X29" s="24">
        <v>0.062367</v>
      </c>
      <c r="Y29" s="26">
        <f t="shared" si="19"/>
        <v>0.0621209084</v>
      </c>
      <c r="Z29" s="26">
        <f t="shared" si="20"/>
        <v>0.0901348061520603</v>
      </c>
      <c r="AA29" s="26">
        <f t="shared" si="15"/>
        <v>221889.86534524</v>
      </c>
    </row>
    <row r="30" ht="18.75" spans="1:27">
      <c r="A30" s="7" t="s">
        <v>17</v>
      </c>
      <c r="B30" s="8">
        <v>94.493</v>
      </c>
      <c r="C30" s="9">
        <v>94.6024</v>
      </c>
      <c r="D30" s="9">
        <v>94.66</v>
      </c>
      <c r="E30" s="9">
        <v>94.667</v>
      </c>
      <c r="F30" s="9">
        <v>94.544</v>
      </c>
      <c r="G30" s="19">
        <f t="shared" si="16"/>
        <v>94.59328</v>
      </c>
      <c r="H30" s="20">
        <v>93.142</v>
      </c>
      <c r="I30" s="9">
        <v>91.2857</v>
      </c>
      <c r="J30" s="9">
        <v>91.7143</v>
      </c>
      <c r="K30" s="9">
        <v>92.428</v>
      </c>
      <c r="L30" s="9">
        <v>93.1429</v>
      </c>
      <c r="M30" s="19">
        <f t="shared" si="17"/>
        <v>92.34258</v>
      </c>
      <c r="N30" s="24">
        <v>1.0702</v>
      </c>
      <c r="O30" s="24">
        <v>1.362</v>
      </c>
      <c r="P30" s="24">
        <v>1.322735</v>
      </c>
      <c r="Q30" s="24">
        <v>1.076659</v>
      </c>
      <c r="R30" s="24">
        <v>1.537181614</v>
      </c>
      <c r="S30" s="26">
        <f t="shared" si="18"/>
        <v>1.2737551228</v>
      </c>
      <c r="T30" s="24">
        <v>0.003894</v>
      </c>
      <c r="U30" s="24">
        <v>0.00326459</v>
      </c>
      <c r="V30" s="24">
        <v>0.00337</v>
      </c>
      <c r="W30" s="24">
        <v>0.00333</v>
      </c>
      <c r="X30" s="24">
        <v>0.003392774</v>
      </c>
      <c r="Y30" s="26">
        <f t="shared" si="19"/>
        <v>0.0034502728</v>
      </c>
      <c r="Z30" s="26">
        <f t="shared" si="20"/>
        <v>0.00500619965177017</v>
      </c>
      <c r="AA30" s="26">
        <f t="shared" si="15"/>
        <v>3995046.42067723</v>
      </c>
    </row>
    <row r="31" ht="18.75" spans="1:27">
      <c r="A31" s="7" t="s">
        <v>18</v>
      </c>
      <c r="B31" s="8">
        <v>99.129</v>
      </c>
      <c r="C31" s="9">
        <v>99.173</v>
      </c>
      <c r="D31" s="9">
        <v>99.173</v>
      </c>
      <c r="E31" s="9">
        <v>99.187</v>
      </c>
      <c r="F31" s="9">
        <v>99.143</v>
      </c>
      <c r="G31" s="19">
        <f t="shared" si="16"/>
        <v>99.161</v>
      </c>
      <c r="H31" s="20">
        <v>97.285</v>
      </c>
      <c r="I31" s="9">
        <v>97.5714</v>
      </c>
      <c r="J31" s="9">
        <v>97.1429</v>
      </c>
      <c r="K31" s="9">
        <v>97.1429</v>
      </c>
      <c r="L31" s="9">
        <v>97.2857</v>
      </c>
      <c r="M31" s="19">
        <f t="shared" si="17"/>
        <v>97.28558</v>
      </c>
      <c r="N31" s="24">
        <v>2.72769</v>
      </c>
      <c r="O31" s="24">
        <v>2.743581</v>
      </c>
      <c r="P31" s="24">
        <v>2.80632536</v>
      </c>
      <c r="Q31" s="24">
        <v>2.957621</v>
      </c>
      <c r="R31" s="24">
        <v>3.12049</v>
      </c>
      <c r="S31" s="26">
        <f t="shared" si="18"/>
        <v>2.871141472</v>
      </c>
      <c r="T31" s="24">
        <v>0.05982</v>
      </c>
      <c r="U31" s="24">
        <v>0.0715963</v>
      </c>
      <c r="V31" s="24">
        <v>0.050042</v>
      </c>
      <c r="W31" s="24">
        <v>0.062636</v>
      </c>
      <c r="X31" s="24">
        <v>0.065298</v>
      </c>
      <c r="Y31" s="26">
        <f t="shared" si="19"/>
        <v>0.06187846</v>
      </c>
      <c r="Z31" s="26">
        <f t="shared" si="20"/>
        <v>0.0897830237957051</v>
      </c>
      <c r="AA31" s="26">
        <f t="shared" si="15"/>
        <v>222759.260653869</v>
      </c>
    </row>
    <row r="32" ht="18" spans="1:27">
      <c r="A32" s="10" t="s">
        <v>19</v>
      </c>
      <c r="B32" s="11">
        <v>93.492</v>
      </c>
      <c r="C32" s="11">
        <v>93.253</v>
      </c>
      <c r="D32" s="11">
        <v>93.528</v>
      </c>
      <c r="E32" s="11">
        <v>93.7391</v>
      </c>
      <c r="F32" s="11">
        <v>93.347</v>
      </c>
      <c r="G32" s="21">
        <f t="shared" si="16"/>
        <v>93.47182</v>
      </c>
      <c r="H32" s="22">
        <v>92.142</v>
      </c>
      <c r="I32" s="11">
        <v>90.857</v>
      </c>
      <c r="J32" s="11">
        <v>91.571</v>
      </c>
      <c r="K32" s="11">
        <v>92.5714</v>
      </c>
      <c r="L32" s="11">
        <v>91.8571</v>
      </c>
      <c r="M32" s="21">
        <f t="shared" si="17"/>
        <v>91.7997</v>
      </c>
      <c r="N32" s="25">
        <v>0.4285833</v>
      </c>
      <c r="O32" s="25">
        <v>0.39059259</v>
      </c>
      <c r="P32" s="25">
        <v>0.3823</v>
      </c>
      <c r="Q32" s="25">
        <v>0.3929149</v>
      </c>
      <c r="R32" s="25">
        <v>0.39320235</v>
      </c>
      <c r="S32" s="27">
        <f t="shared" si="18"/>
        <v>0.397518628</v>
      </c>
      <c r="T32" s="25">
        <v>0.003481</v>
      </c>
      <c r="U32" s="25">
        <v>0.00489232</v>
      </c>
      <c r="V32" s="25">
        <v>0.00405</v>
      </c>
      <c r="W32" s="25">
        <v>0.00420153</v>
      </c>
      <c r="X32" s="25">
        <v>0.00344</v>
      </c>
      <c r="Y32" s="27">
        <f t="shared" si="19"/>
        <v>0.00401297</v>
      </c>
      <c r="Z32" s="27">
        <f t="shared" si="20"/>
        <v>0.0058226494486361</v>
      </c>
      <c r="AA32" s="27">
        <f t="shared" si="15"/>
        <v>3434862.45847838</v>
      </c>
    </row>
    <row r="33" spans="1:27">
      <c r="A33" s="12" t="s">
        <v>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32"/>
    </row>
    <row r="34" spans="1:27">
      <c r="A34" s="3"/>
      <c r="B34" s="2" t="s">
        <v>21</v>
      </c>
      <c r="C34" s="2"/>
      <c r="D34" s="2"/>
      <c r="E34" s="2"/>
      <c r="F34" s="2"/>
      <c r="G34" s="17"/>
      <c r="H34" s="2" t="s">
        <v>5</v>
      </c>
      <c r="I34" s="2"/>
      <c r="J34" s="2"/>
      <c r="K34" s="2"/>
      <c r="L34" s="2"/>
      <c r="M34" s="17"/>
      <c r="N34" s="2" t="s">
        <v>22</v>
      </c>
      <c r="O34" s="2"/>
      <c r="P34" s="2"/>
      <c r="Q34" s="2"/>
      <c r="R34" s="2"/>
      <c r="S34" s="17"/>
      <c r="T34" s="2" t="s">
        <v>23</v>
      </c>
      <c r="U34" s="2"/>
      <c r="V34" s="2"/>
      <c r="W34" s="2"/>
      <c r="X34" s="2"/>
      <c r="Y34" s="17"/>
      <c r="Z34" s="30" t="s">
        <v>24</v>
      </c>
      <c r="AA34" s="31" t="s">
        <v>6</v>
      </c>
    </row>
    <row r="35" ht="18.35" spans="1:27">
      <c r="A35" s="4" t="s">
        <v>4</v>
      </c>
      <c r="B35" s="5" t="s">
        <v>25</v>
      </c>
      <c r="C35" s="6" t="s">
        <v>26</v>
      </c>
      <c r="D35" s="6" t="s">
        <v>27</v>
      </c>
      <c r="E35" s="6" t="s">
        <v>28</v>
      </c>
      <c r="F35" s="6" t="s">
        <v>29</v>
      </c>
      <c r="G35" s="18" t="s">
        <v>3</v>
      </c>
      <c r="H35" s="6" t="s">
        <v>25</v>
      </c>
      <c r="I35" s="6" t="s">
        <v>26</v>
      </c>
      <c r="J35" s="6" t="s">
        <v>27</v>
      </c>
      <c r="K35" s="6" t="s">
        <v>28</v>
      </c>
      <c r="L35" s="6" t="s">
        <v>29</v>
      </c>
      <c r="M35" s="18" t="s">
        <v>3</v>
      </c>
      <c r="N35" s="6" t="s">
        <v>25</v>
      </c>
      <c r="O35" s="6" t="s">
        <v>26</v>
      </c>
      <c r="P35" s="6" t="s">
        <v>27</v>
      </c>
      <c r="Q35" s="6" t="s">
        <v>28</v>
      </c>
      <c r="R35" s="6" t="s">
        <v>29</v>
      </c>
      <c r="S35" s="18" t="s">
        <v>3</v>
      </c>
      <c r="T35" s="6" t="s">
        <v>25</v>
      </c>
      <c r="U35" s="6" t="s">
        <v>26</v>
      </c>
      <c r="V35" s="6" t="s">
        <v>27</v>
      </c>
      <c r="W35" s="6" t="s">
        <v>28</v>
      </c>
      <c r="X35" s="6" t="s">
        <v>29</v>
      </c>
      <c r="Y35" s="18" t="s">
        <v>3</v>
      </c>
      <c r="Z35" s="18"/>
      <c r="AA35" s="26"/>
    </row>
    <row r="36" ht="18.75" spans="1:27">
      <c r="A36" s="7" t="s">
        <v>7</v>
      </c>
      <c r="B36" s="9">
        <v>89.3792</v>
      </c>
      <c r="C36" s="9">
        <v>89.515</v>
      </c>
      <c r="D36" s="9">
        <v>89.2465</v>
      </c>
      <c r="E36" s="9">
        <v>89.3483</v>
      </c>
      <c r="F36" s="9">
        <v>89.4306</v>
      </c>
      <c r="G36" s="19">
        <f>AVERAGE(B36:F36)</f>
        <v>89.38392</v>
      </c>
      <c r="H36" s="20">
        <v>86.41</v>
      </c>
      <c r="I36" s="9">
        <v>86.415</v>
      </c>
      <c r="J36" s="9">
        <v>86.414</v>
      </c>
      <c r="K36" s="9">
        <v>86.4145</v>
      </c>
      <c r="L36" s="9">
        <v>86.4145</v>
      </c>
      <c r="M36" s="19">
        <f>AVERAGE(H36:L36)</f>
        <v>86.4136</v>
      </c>
      <c r="N36" s="24">
        <v>215681.104273</v>
      </c>
      <c r="O36" s="24">
        <v>213939.244915</v>
      </c>
      <c r="P36" s="24">
        <v>214929.453438</v>
      </c>
      <c r="Q36" s="24">
        <v>212016.218737</v>
      </c>
      <c r="R36" s="24">
        <v>212303.24098</v>
      </c>
      <c r="S36" s="26">
        <f t="shared" ref="S36:S40" si="21">AVERAGE(N36:R36)</f>
        <v>213773.8524686</v>
      </c>
      <c r="T36" s="24">
        <v>116163.4333</v>
      </c>
      <c r="U36">
        <v>114966.38407</v>
      </c>
      <c r="V36" s="24">
        <v>114325.870161</v>
      </c>
      <c r="W36" s="24">
        <v>111922.2818</v>
      </c>
      <c r="X36" s="24">
        <v>111681.5066</v>
      </c>
      <c r="Y36" s="26">
        <f>AVERAGE(T36:X36)</f>
        <v>113811.8951862</v>
      </c>
      <c r="Z36" s="26">
        <f>Y36/357866*20000</f>
        <v>6360.58721343743</v>
      </c>
      <c r="AA36" s="26">
        <f>1/Z36*20000</f>
        <v>3.14436377159452</v>
      </c>
    </row>
    <row r="37" ht="18.75" spans="1:27">
      <c r="A37" s="7" t="s">
        <v>8</v>
      </c>
      <c r="B37" s="8">
        <v>90.3045</v>
      </c>
      <c r="C37" s="9">
        <v>90.2981</v>
      </c>
      <c r="D37" s="9">
        <v>90.2777</v>
      </c>
      <c r="E37" s="9">
        <v>90.2807</v>
      </c>
      <c r="F37" s="9">
        <v>90.2807</v>
      </c>
      <c r="G37" s="19">
        <f>AVERAGE(B37:F37)</f>
        <v>90.28834</v>
      </c>
      <c r="H37" s="20">
        <v>86.1027</v>
      </c>
      <c r="I37" s="8">
        <v>86.075</v>
      </c>
      <c r="J37" s="9">
        <v>85.992</v>
      </c>
      <c r="K37" s="9">
        <v>86.0172</v>
      </c>
      <c r="L37" s="9">
        <v>86.05</v>
      </c>
      <c r="M37" s="19">
        <f>AVERAGE(H37:L37)</f>
        <v>86.04738</v>
      </c>
      <c r="N37" s="24">
        <v>61791.009201</v>
      </c>
      <c r="O37" s="24">
        <v>61845.03849</v>
      </c>
      <c r="P37" s="24">
        <v>61999.32061</v>
      </c>
      <c r="Q37" s="24">
        <v>62019.17491</v>
      </c>
      <c r="R37" s="24">
        <v>61925.382</v>
      </c>
      <c r="S37" s="26">
        <f t="shared" si="21"/>
        <v>61915.9850422</v>
      </c>
      <c r="T37" s="24">
        <v>17257.52442</v>
      </c>
      <c r="U37" s="24">
        <v>17246.403119</v>
      </c>
      <c r="V37" s="24">
        <v>17256.316</v>
      </c>
      <c r="W37" s="24">
        <v>17249.1581</v>
      </c>
      <c r="X37" s="24">
        <v>17251.372</v>
      </c>
      <c r="Y37" s="26">
        <f>AVERAGE(T37:X37)</f>
        <v>17252.1547278</v>
      </c>
      <c r="Z37" s="26">
        <f>Y37/357866*20000</f>
        <v>964.168416546976</v>
      </c>
      <c r="AA37" s="26">
        <f t="shared" ref="AA37:AA48" si="22">1/Z37*20000</f>
        <v>20.7432639949222</v>
      </c>
    </row>
    <row r="38" ht="18.75" spans="1:27">
      <c r="A38" s="7" t="s">
        <v>9</v>
      </c>
      <c r="B38" s="8">
        <v>94.8797</v>
      </c>
      <c r="C38" s="9">
        <v>94.9529</v>
      </c>
      <c r="D38" s="9">
        <v>94.9979</v>
      </c>
      <c r="E38" s="9">
        <v>95.0278</v>
      </c>
      <c r="F38" s="9">
        <v>94.95</v>
      </c>
      <c r="G38" s="19">
        <f>AVERAGE(B38:F38)</f>
        <v>94.96166</v>
      </c>
      <c r="H38" s="20">
        <v>85.8461</v>
      </c>
      <c r="I38" s="9">
        <v>85.8763</v>
      </c>
      <c r="J38" s="9">
        <v>85.8285</v>
      </c>
      <c r="K38" s="9">
        <v>85.9643</v>
      </c>
      <c r="L38" s="9">
        <v>85.89</v>
      </c>
      <c r="M38" s="19">
        <f>AVERAGE(H38:L38)</f>
        <v>85.88104</v>
      </c>
      <c r="N38" s="24">
        <v>152861.41228</v>
      </c>
      <c r="O38" s="24">
        <v>150056.9174</v>
      </c>
      <c r="P38" s="24">
        <v>270389.567342</v>
      </c>
      <c r="Q38" s="24">
        <v>270380.125676</v>
      </c>
      <c r="R38" s="24">
        <v>155472.414</v>
      </c>
      <c r="S38" s="26">
        <f t="shared" si="21"/>
        <v>199832.0873396</v>
      </c>
      <c r="T38" s="24">
        <v>3938.777264</v>
      </c>
      <c r="U38" s="24">
        <v>4468.4198</v>
      </c>
      <c r="V38" s="24">
        <v>7171.561067</v>
      </c>
      <c r="W38" s="24">
        <v>7198.507903</v>
      </c>
      <c r="X38" s="24">
        <v>4329.54</v>
      </c>
      <c r="Y38" s="26">
        <f>AVERAGE(T38:X38)</f>
        <v>5421.3612068</v>
      </c>
      <c r="Z38" s="26">
        <f>Y38/357866*20000</f>
        <v>302.982748112422</v>
      </c>
      <c r="AA38" s="26">
        <f t="shared" si="22"/>
        <v>66.0103590867787</v>
      </c>
    </row>
    <row r="39" ht="18.75" spans="1:27">
      <c r="A39" s="7" t="s">
        <v>10</v>
      </c>
      <c r="B39" s="8">
        <v>99.888</v>
      </c>
      <c r="C39" s="9">
        <v>99.8879322</v>
      </c>
      <c r="D39" s="9">
        <v>99.88793</v>
      </c>
      <c r="E39" s="9">
        <v>99.887932</v>
      </c>
      <c r="F39" s="9">
        <v>99.88793</v>
      </c>
      <c r="G39" s="19">
        <f>AVERAGE(B39:F39)</f>
        <v>99.88794484</v>
      </c>
      <c r="H39" s="20">
        <v>87.81</v>
      </c>
      <c r="I39" s="9">
        <v>87.81279</v>
      </c>
      <c r="J39" s="9">
        <v>87.81279</v>
      </c>
      <c r="K39" s="9">
        <v>87.8127907</v>
      </c>
      <c r="L39" s="9">
        <v>87.8127907</v>
      </c>
      <c r="M39" s="19">
        <f>AVERAGE(H39:L39)</f>
        <v>87.81223228</v>
      </c>
      <c r="N39" s="24">
        <v>322089.413</v>
      </c>
      <c r="O39" s="24">
        <v>327838.245411</v>
      </c>
      <c r="P39" s="24">
        <v>328996.5864</v>
      </c>
      <c r="Q39" s="24">
        <v>327844.444</v>
      </c>
      <c r="R39" s="24">
        <v>328998.29264</v>
      </c>
      <c r="S39" s="26">
        <f t="shared" si="21"/>
        <v>327153.3962902</v>
      </c>
      <c r="T39" s="24">
        <v>10197.123</v>
      </c>
      <c r="U39" s="24">
        <v>10250.903256</v>
      </c>
      <c r="V39" s="24">
        <v>10137.48094</v>
      </c>
      <c r="W39" s="24">
        <v>10256.0591</v>
      </c>
      <c r="X39" s="24">
        <v>10139.84336</v>
      </c>
      <c r="Y39" s="26">
        <f>AVERAGE(T39:X39)</f>
        <v>10196.2819312</v>
      </c>
      <c r="Z39" s="26">
        <f>Y39/357866*20000</f>
        <v>569.837980204881</v>
      </c>
      <c r="AA39" s="26">
        <f t="shared" si="22"/>
        <v>35.0976956516818</v>
      </c>
    </row>
    <row r="40" ht="18.75" spans="1:27">
      <c r="A40" s="7" t="s">
        <v>11</v>
      </c>
      <c r="B40" s="8">
        <v>99.833</v>
      </c>
      <c r="C40" s="9">
        <v>99.827</v>
      </c>
      <c r="D40" s="9">
        <v>99.83</v>
      </c>
      <c r="E40" s="9">
        <v>99.815</v>
      </c>
      <c r="F40" s="9">
        <v>98.832</v>
      </c>
      <c r="G40" s="19">
        <f>AVERAGE(B40:F40)</f>
        <v>99.6274</v>
      </c>
      <c r="H40" s="20">
        <v>88.059</v>
      </c>
      <c r="I40" s="9">
        <v>88.077</v>
      </c>
      <c r="J40" s="9">
        <v>88.127</v>
      </c>
      <c r="K40" s="9">
        <v>88.039</v>
      </c>
      <c r="L40" s="9">
        <v>88.082</v>
      </c>
      <c r="M40" s="19">
        <f>AVERAGE(H40:L40)</f>
        <v>88.0768</v>
      </c>
      <c r="N40" s="24">
        <v>97312.3591</v>
      </c>
      <c r="O40" s="24">
        <v>97324.788</v>
      </c>
      <c r="P40" s="24">
        <v>31916.4322</v>
      </c>
      <c r="Q40" s="24">
        <v>32205.9832</v>
      </c>
      <c r="R40" s="24">
        <v>35210.678</v>
      </c>
      <c r="S40" s="26">
        <f t="shared" si="21"/>
        <v>58794.0481</v>
      </c>
      <c r="T40" s="24">
        <v>16294.4932</v>
      </c>
      <c r="U40" s="24">
        <v>16206.9788</v>
      </c>
      <c r="V40" s="24">
        <v>13802.3156</v>
      </c>
      <c r="W40" s="24">
        <v>13979.6211</v>
      </c>
      <c r="X40" s="24">
        <v>14320.328</v>
      </c>
      <c r="Y40" s="26">
        <f>AVERAGE(T40:X40)</f>
        <v>14920.74734</v>
      </c>
      <c r="Z40" s="26">
        <f>Y40/357866*20000</f>
        <v>833.87342413082</v>
      </c>
      <c r="AA40" s="26">
        <f t="shared" si="22"/>
        <v>23.9844554595883</v>
      </c>
    </row>
    <row r="41" ht="18.75" spans="1:27">
      <c r="A41" s="7" t="s">
        <v>12</v>
      </c>
      <c r="B41" s="8">
        <v>84.608678157</v>
      </c>
      <c r="C41" s="9">
        <v>84.608678157</v>
      </c>
      <c r="D41" s="9">
        <v>84.60867</v>
      </c>
      <c r="E41" s="9">
        <v>84.6086</v>
      </c>
      <c r="F41" s="9">
        <v>84.6086781</v>
      </c>
      <c r="G41" s="19">
        <f t="shared" ref="G41:G48" si="23">AVERAGE(B41:F41)</f>
        <v>84.6086608828</v>
      </c>
      <c r="H41" s="20">
        <v>78.5604707894</v>
      </c>
      <c r="I41" s="9">
        <v>78.5604707894</v>
      </c>
      <c r="J41" s="9">
        <v>78.56047</v>
      </c>
      <c r="K41" s="9">
        <v>78.56047</v>
      </c>
      <c r="L41" s="9">
        <v>78.56047</v>
      </c>
      <c r="M41" s="19">
        <f t="shared" ref="M41:M48" si="24">AVERAGE(H41:L41)</f>
        <v>78.56047031576</v>
      </c>
      <c r="N41" s="24">
        <v>9882.168356249</v>
      </c>
      <c r="O41" s="24">
        <v>9945.82643</v>
      </c>
      <c r="P41" s="24">
        <v>10247.943376</v>
      </c>
      <c r="Q41" s="24">
        <v>9905.023342015</v>
      </c>
      <c r="R41" s="24">
        <v>10052.06782</v>
      </c>
      <c r="S41" s="26">
        <f t="shared" ref="S41:S48" si="25">AVERAGE(N41:R41)</f>
        <v>10006.6058648528</v>
      </c>
      <c r="T41" s="24">
        <v>14423.0469004</v>
      </c>
      <c r="U41" s="24">
        <v>14278.8618152</v>
      </c>
      <c r="V41" s="24">
        <v>14682.9445905741</v>
      </c>
      <c r="W41" s="24">
        <v>14312.991084</v>
      </c>
      <c r="X41" s="24">
        <v>14542.7879236</v>
      </c>
      <c r="Y41" s="26">
        <f t="shared" ref="Y41:Y48" si="26">AVERAGE(T41:X41)</f>
        <v>14448.1264627548</v>
      </c>
      <c r="Z41" s="26">
        <f>Y41/89466*20000</f>
        <v>3229.85859717766</v>
      </c>
      <c r="AA41" s="26">
        <f t="shared" si="22"/>
        <v>6.19222154724561</v>
      </c>
    </row>
    <row r="42" ht="18.75" spans="1:27">
      <c r="A42" s="7" t="s">
        <v>13</v>
      </c>
      <c r="B42" s="8">
        <v>78.8545</v>
      </c>
      <c r="C42" s="9">
        <v>78.854536919</v>
      </c>
      <c r="D42" s="9">
        <v>78.854536919</v>
      </c>
      <c r="E42" s="9">
        <v>78.85453691</v>
      </c>
      <c r="F42" s="9">
        <v>78.854536</v>
      </c>
      <c r="G42" s="19">
        <f t="shared" si="23"/>
        <v>78.8545293496</v>
      </c>
      <c r="H42" s="20">
        <v>73.76958</v>
      </c>
      <c r="I42" s="9">
        <v>73.769584</v>
      </c>
      <c r="J42" s="9">
        <v>73.769584</v>
      </c>
      <c r="K42" s="9">
        <v>73.76958</v>
      </c>
      <c r="L42" s="9">
        <v>73.7695847</v>
      </c>
      <c r="M42" s="19">
        <f t="shared" si="24"/>
        <v>73.76958254</v>
      </c>
      <c r="N42" s="24">
        <v>661.686672</v>
      </c>
      <c r="O42" s="24">
        <v>638.6054</v>
      </c>
      <c r="P42" s="24">
        <v>712.0740032</v>
      </c>
      <c r="Q42" s="24">
        <v>614.266207</v>
      </c>
      <c r="R42" s="24">
        <v>681.26022264</v>
      </c>
      <c r="S42" s="26">
        <f t="shared" si="25"/>
        <v>661.578500968</v>
      </c>
      <c r="T42" s="24">
        <v>1499.32568</v>
      </c>
      <c r="U42" s="24">
        <v>1501.207716</v>
      </c>
      <c r="V42" s="24">
        <v>1534.862013739</v>
      </c>
      <c r="W42" s="24">
        <v>1480.981533</v>
      </c>
      <c r="X42" s="24">
        <v>1509.3227828</v>
      </c>
      <c r="Y42" s="26">
        <f t="shared" si="26"/>
        <v>1505.1399451078</v>
      </c>
      <c r="Z42" s="26">
        <f>Y42/89466*20000</f>
        <v>336.47194355572</v>
      </c>
      <c r="AA42" s="26">
        <f t="shared" si="22"/>
        <v>59.4403200119655</v>
      </c>
    </row>
    <row r="43" ht="18.75" spans="1:27">
      <c r="A43" s="7" t="s">
        <v>14</v>
      </c>
      <c r="B43" s="8">
        <v>91.3151364</v>
      </c>
      <c r="C43" s="9">
        <v>91.31513647</v>
      </c>
      <c r="D43" s="9">
        <v>91.31513647</v>
      </c>
      <c r="E43" s="9">
        <v>91.31513</v>
      </c>
      <c r="F43" s="9">
        <v>91.315136</v>
      </c>
      <c r="G43" s="19">
        <f t="shared" si="23"/>
        <v>91.315135068</v>
      </c>
      <c r="H43" s="20">
        <v>78.9024972</v>
      </c>
      <c r="I43" s="9">
        <v>78.902497296</v>
      </c>
      <c r="J43" s="9">
        <v>78.902497</v>
      </c>
      <c r="K43" s="9">
        <v>78.90249</v>
      </c>
      <c r="L43" s="9">
        <v>78.9024972</v>
      </c>
      <c r="M43" s="19">
        <f t="shared" si="24"/>
        <v>78.9024957392</v>
      </c>
      <c r="N43" s="24">
        <v>20505.4547735</v>
      </c>
      <c r="O43" s="24">
        <v>20593.207331</v>
      </c>
      <c r="P43" s="24">
        <v>21123.63655</v>
      </c>
      <c r="Q43" s="24">
        <v>20600.96432387</v>
      </c>
      <c r="R43" s="24">
        <v>20876.1216196864</v>
      </c>
      <c r="S43" s="26">
        <f t="shared" si="25"/>
        <v>20739.8769196113</v>
      </c>
      <c r="T43" s="24">
        <v>14609.635209</v>
      </c>
      <c r="U43" s="24">
        <v>14217.5986945</v>
      </c>
      <c r="V43" s="24">
        <v>14791.93542</v>
      </c>
      <c r="W43" s="24">
        <v>14264.451005</v>
      </c>
      <c r="X43" s="24">
        <v>14631.0568</v>
      </c>
      <c r="Y43" s="26">
        <f t="shared" si="26"/>
        <v>14502.9354257</v>
      </c>
      <c r="Z43" s="26">
        <f>Y43/89466*20000</f>
        <v>3242.11106469497</v>
      </c>
      <c r="AA43" s="26">
        <f t="shared" si="22"/>
        <v>6.16882013012768</v>
      </c>
    </row>
    <row r="44" ht="18.75" spans="1:27">
      <c r="A44" s="7" t="s">
        <v>15</v>
      </c>
      <c r="B44" s="8">
        <v>79.85044</v>
      </c>
      <c r="C44" s="8">
        <v>79.85044</v>
      </c>
      <c r="D44" s="9">
        <v>79.8504459</v>
      </c>
      <c r="E44" s="9">
        <v>79.85044</v>
      </c>
      <c r="F44" s="9">
        <v>79.850445</v>
      </c>
      <c r="G44" s="19">
        <f t="shared" si="23"/>
        <v>79.85044218</v>
      </c>
      <c r="H44" s="20">
        <v>74.1342454</v>
      </c>
      <c r="I44" s="8">
        <v>74.134245</v>
      </c>
      <c r="J44" s="9">
        <v>74.134245</v>
      </c>
      <c r="K44" s="9">
        <v>74.1342454</v>
      </c>
      <c r="L44" s="9">
        <v>74.134245</v>
      </c>
      <c r="M44" s="19">
        <f t="shared" si="24"/>
        <v>74.13424516</v>
      </c>
      <c r="N44" s="24">
        <v>1034.139682</v>
      </c>
      <c r="O44" s="24">
        <v>1040.91065</v>
      </c>
      <c r="P44" s="24">
        <v>1104.5716942</v>
      </c>
      <c r="Q44" s="24">
        <v>999.15226</v>
      </c>
      <c r="R44" s="24">
        <v>1080.47452</v>
      </c>
      <c r="S44" s="26">
        <f t="shared" si="25"/>
        <v>1051.84976124</v>
      </c>
      <c r="T44" s="24">
        <v>1502.822879</v>
      </c>
      <c r="U44" s="24">
        <v>1506.38474692</v>
      </c>
      <c r="V44" s="24">
        <v>1539.317361</v>
      </c>
      <c r="W44" s="24">
        <v>1502.1750006</v>
      </c>
      <c r="X44" s="24">
        <v>1517.946528</v>
      </c>
      <c r="Y44" s="26">
        <f t="shared" si="26"/>
        <v>1513.729303104</v>
      </c>
      <c r="Z44" s="26">
        <f>Y44/89466*20000</f>
        <v>338.392082602106</v>
      </c>
      <c r="AA44" s="26">
        <f t="shared" si="22"/>
        <v>59.1030376544499</v>
      </c>
    </row>
    <row r="45" ht="18.75" spans="1:27">
      <c r="A45" s="7" t="s">
        <v>16</v>
      </c>
      <c r="B45" s="8">
        <v>82.758</v>
      </c>
      <c r="C45" s="9">
        <v>82.758</v>
      </c>
      <c r="D45" s="9">
        <v>82.7589</v>
      </c>
      <c r="E45" s="9">
        <v>82.758</v>
      </c>
      <c r="F45" s="9">
        <v>82.758</v>
      </c>
      <c r="G45" s="19">
        <f t="shared" si="23"/>
        <v>82.75818</v>
      </c>
      <c r="H45" s="20">
        <v>80.7157</v>
      </c>
      <c r="I45" s="9">
        <v>80.715</v>
      </c>
      <c r="J45" s="9">
        <v>80.7157</v>
      </c>
      <c r="K45" s="9">
        <v>80.715</v>
      </c>
      <c r="L45" s="9">
        <v>80.715</v>
      </c>
      <c r="M45" s="19">
        <f t="shared" si="24"/>
        <v>80.71528</v>
      </c>
      <c r="N45" s="24">
        <v>33010.46986</v>
      </c>
      <c r="O45" s="24">
        <v>34843.8279</v>
      </c>
      <c r="P45" s="24">
        <v>32144.971208</v>
      </c>
      <c r="Q45" s="24">
        <v>36699.91438</v>
      </c>
      <c r="R45" s="24">
        <v>32221.663242</v>
      </c>
      <c r="S45" s="26">
        <f t="shared" si="25"/>
        <v>33784.169318</v>
      </c>
      <c r="T45" s="24">
        <v>35.74618</v>
      </c>
      <c r="U45" s="24">
        <v>24.5595</v>
      </c>
      <c r="V45" s="24">
        <v>48.4167918</v>
      </c>
      <c r="W45" s="24">
        <v>33.727701</v>
      </c>
      <c r="X45" s="24">
        <v>37.1130095</v>
      </c>
      <c r="Y45" s="26">
        <f t="shared" si="26"/>
        <v>35.91263646</v>
      </c>
      <c r="Z45" s="26">
        <f t="shared" ref="Z41:Z48" si="27">Y45/357866*20000</f>
        <v>2.00704377951524</v>
      </c>
      <c r="AA45" s="26">
        <f t="shared" si="22"/>
        <v>9964.90470418667</v>
      </c>
    </row>
    <row r="46" ht="18.75" spans="1:27">
      <c r="A46" s="7" t="s">
        <v>17</v>
      </c>
      <c r="B46" s="8">
        <v>77.723</v>
      </c>
      <c r="C46" s="9">
        <v>77.792</v>
      </c>
      <c r="D46" s="14">
        <v>77.83</v>
      </c>
      <c r="E46" s="9">
        <v>77.749</v>
      </c>
      <c r="F46" s="9">
        <v>77.6894</v>
      </c>
      <c r="G46" s="19">
        <f t="shared" si="23"/>
        <v>77.75668</v>
      </c>
      <c r="H46" s="20">
        <v>77.4791</v>
      </c>
      <c r="I46" s="9">
        <v>77.6928</v>
      </c>
      <c r="J46" s="23">
        <v>77.58</v>
      </c>
      <c r="K46" s="9">
        <v>77.338</v>
      </c>
      <c r="L46" s="9">
        <v>77.4715</v>
      </c>
      <c r="M46" s="19">
        <f t="shared" si="24"/>
        <v>77.51228</v>
      </c>
      <c r="N46" s="24">
        <v>12462.032775</v>
      </c>
      <c r="O46" s="24">
        <v>6433.0916</v>
      </c>
      <c r="P46" s="24">
        <v>5884.79438</v>
      </c>
      <c r="Q46" s="24">
        <v>9433.526589</v>
      </c>
      <c r="R46" s="24">
        <v>11625.1616</v>
      </c>
      <c r="S46" s="26">
        <f t="shared" si="25"/>
        <v>9167.7213888</v>
      </c>
      <c r="T46" s="24">
        <v>0.6081993</v>
      </c>
      <c r="U46" s="24">
        <v>0.413223678</v>
      </c>
      <c r="V46" s="24">
        <v>0.746598</v>
      </c>
      <c r="W46" s="24">
        <v>0.5195693</v>
      </c>
      <c r="X46" s="24">
        <v>0.598359</v>
      </c>
      <c r="Y46" s="26">
        <f t="shared" si="26"/>
        <v>0.5771898556</v>
      </c>
      <c r="Z46" s="26">
        <f t="shared" si="27"/>
        <v>0.032257317297536</v>
      </c>
      <c r="AA46" s="26">
        <f t="shared" si="22"/>
        <v>620014.361874033</v>
      </c>
    </row>
    <row r="47" ht="18.75" spans="1:27">
      <c r="A47" s="7" t="s">
        <v>18</v>
      </c>
      <c r="B47" s="8">
        <v>77.437</v>
      </c>
      <c r="C47" s="9">
        <v>77.513</v>
      </c>
      <c r="D47" s="9">
        <v>77.559</v>
      </c>
      <c r="E47" s="9">
        <v>77.705</v>
      </c>
      <c r="F47" s="9">
        <v>77.609</v>
      </c>
      <c r="G47" s="19">
        <f t="shared" si="23"/>
        <v>77.5646</v>
      </c>
      <c r="H47" s="8">
        <v>76.458</v>
      </c>
      <c r="I47" s="9">
        <v>76.6416</v>
      </c>
      <c r="J47" s="9">
        <v>76.59</v>
      </c>
      <c r="K47" s="9">
        <v>76.817</v>
      </c>
      <c r="L47" s="9">
        <v>76.7221</v>
      </c>
      <c r="M47" s="19">
        <f t="shared" si="24"/>
        <v>76.64574</v>
      </c>
      <c r="N47" s="24">
        <v>3192.369575</v>
      </c>
      <c r="O47" s="24">
        <v>2957.70014</v>
      </c>
      <c r="P47" s="24">
        <v>5654.08007</v>
      </c>
      <c r="Q47" s="24">
        <v>3045.104687</v>
      </c>
      <c r="R47" s="24">
        <v>3061.5655789</v>
      </c>
      <c r="S47" s="26">
        <f t="shared" si="25"/>
        <v>3582.16401018</v>
      </c>
      <c r="T47" s="24">
        <v>13.7137632218</v>
      </c>
      <c r="U47" s="24">
        <v>12.419217</v>
      </c>
      <c r="V47" s="24">
        <v>23.2239</v>
      </c>
      <c r="W47" s="24">
        <v>14.0626131</v>
      </c>
      <c r="X47" s="24">
        <v>13.1089566</v>
      </c>
      <c r="Y47" s="26">
        <f t="shared" si="26"/>
        <v>15.30568998436</v>
      </c>
      <c r="Z47" s="26">
        <f t="shared" si="27"/>
        <v>0.855386652230723</v>
      </c>
      <c r="AA47" s="26">
        <f t="shared" si="22"/>
        <v>23381.2392885053</v>
      </c>
    </row>
    <row r="48" ht="18" spans="1:27">
      <c r="A48" s="15" t="s">
        <v>19</v>
      </c>
      <c r="B48" s="11">
        <v>72.541</v>
      </c>
      <c r="C48" s="11">
        <v>72.75</v>
      </c>
      <c r="D48" s="16">
        <v>72.62</v>
      </c>
      <c r="E48" s="11">
        <v>72.7926</v>
      </c>
      <c r="F48" s="11">
        <v>72.6582</v>
      </c>
      <c r="G48" s="21">
        <f t="shared" si="23"/>
        <v>72.67236</v>
      </c>
      <c r="H48" s="22">
        <v>72.5725</v>
      </c>
      <c r="I48" s="11">
        <v>72.829</v>
      </c>
      <c r="J48" s="16">
        <v>72.47</v>
      </c>
      <c r="K48" s="11">
        <v>72.6655</v>
      </c>
      <c r="L48" s="11">
        <v>72.7661</v>
      </c>
      <c r="M48" s="21">
        <f t="shared" si="24"/>
        <v>72.66062</v>
      </c>
      <c r="N48" s="25">
        <v>108.021498</v>
      </c>
      <c r="O48" s="25">
        <v>102.1702603</v>
      </c>
      <c r="P48" s="25">
        <v>135.3365278</v>
      </c>
      <c r="Q48" s="25">
        <v>107.87005</v>
      </c>
      <c r="R48" s="25">
        <v>108.60543355</v>
      </c>
      <c r="S48" s="27">
        <f t="shared" si="25"/>
        <v>112.40075393</v>
      </c>
      <c r="T48" s="25">
        <v>0.44747058</v>
      </c>
      <c r="U48" s="25">
        <v>0.399224882</v>
      </c>
      <c r="V48" s="25">
        <v>1.0622843</v>
      </c>
      <c r="W48" s="25">
        <v>0.500912</v>
      </c>
      <c r="X48" s="25">
        <v>0.481930308</v>
      </c>
      <c r="Y48" s="27">
        <f t="shared" si="26"/>
        <v>0.578364414</v>
      </c>
      <c r="Z48" s="27">
        <f t="shared" si="27"/>
        <v>0.03232295965529</v>
      </c>
      <c r="AA48" s="27">
        <f t="shared" si="22"/>
        <v>618755.219611419</v>
      </c>
    </row>
  </sheetData>
  <mergeCells count="15">
    <mergeCell ref="A1:AA1"/>
    <mergeCell ref="B2:G2"/>
    <mergeCell ref="H2:M2"/>
    <mergeCell ref="N2:S2"/>
    <mergeCell ref="T2:Y2"/>
    <mergeCell ref="A17:AA17"/>
    <mergeCell ref="B18:G18"/>
    <mergeCell ref="H18:M18"/>
    <mergeCell ref="N18:S18"/>
    <mergeCell ref="T18:Y18"/>
    <mergeCell ref="A33:AA33"/>
    <mergeCell ref="B34:G34"/>
    <mergeCell ref="H34:M34"/>
    <mergeCell ref="N34:S34"/>
    <mergeCell ref="T34:Y34"/>
  </mergeCells>
  <hyperlinks>
    <hyperlink ref="A4" r:id="rId1" display="Stack-Propagation" tooltip="https://paperswithcode.com/paper/a-stack-propagation-framework-with-token"/>
    <hyperlink ref="A5" r:id="rId2" display="Bi-model with decoder" tooltip="https://paperswithcode.com/paper/a-bi-model-based-rnn-semantic-frame-parsing"/>
    <hyperlink ref="A20" r:id="rId1" display="Stack-Propagation" tooltip="https://paperswithcode.com/paper/a-stack-propagation-framework-with-token"/>
    <hyperlink ref="A21" r:id="rId2" display="Bi-model with decoder" tooltip="https://paperswithcode.com/paper/a-bi-model-based-rnn-semantic-frame-parsing"/>
    <hyperlink ref="A36" r:id="rId1" display="Stack-Propagation" tooltip="https://paperswithcode.com/paper/a-stack-propagation-framework-with-token"/>
    <hyperlink ref="A37" r:id="rId2" display="Bi-model with decoder" tooltip="https://paperswithcode.com/paper/a-bi-model-based-rnn-semantic-frame-parsin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模型性能</vt:lpstr>
      <vt:lpstr>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guozhifang</dc:creator>
  <dcterms:created xsi:type="dcterms:W3CDTF">2022-02-17T02:15:00Z</dcterms:created>
  <dcterms:modified xsi:type="dcterms:W3CDTF">2022-02-21T23:29:41Z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