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santamariaw/Library/Mobile Documents/com~apple~CloudDocs/Chispi/Santamaria/Administraciones/"/>
    </mc:Choice>
  </mc:AlternateContent>
  <xr:revisionPtr revIDLastSave="0" documentId="13_ncr:1_{20A65B86-E0D3-514A-9FF1-B3396EE47E01}" xr6:coauthVersionLast="47" xr6:coauthVersionMax="47" xr10:uidLastSave="{00000000-0000-0000-0000-000000000000}"/>
  <bookViews>
    <workbookView xWindow="-57600" yWindow="-1520" windowWidth="57600" windowHeight="31900" xr2:uid="{34E81505-2159-E949-B531-0AA1393A3145}"/>
  </bookViews>
  <sheets>
    <sheet name="Admin" sheetId="1" r:id="rId1"/>
    <sheet name="ReporteVouche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17" i="1" l="1"/>
  <c r="I78" i="1"/>
  <c r="I77" i="1"/>
  <c r="G35" i="1"/>
  <c r="I35" i="1"/>
  <c r="H35" i="1" s="1"/>
  <c r="G36" i="1"/>
  <c r="I36" i="1"/>
  <c r="H36" i="1" s="1"/>
  <c r="G37" i="1"/>
  <c r="I37" i="1"/>
  <c r="H37" i="1" s="1"/>
  <c r="G38" i="1"/>
  <c r="H38" i="1" s="1"/>
  <c r="I38" i="1"/>
  <c r="G39" i="1"/>
  <c r="I39" i="1"/>
  <c r="H39" i="1" s="1"/>
  <c r="G40" i="1"/>
  <c r="H40" i="1"/>
  <c r="I40" i="1"/>
  <c r="G41" i="1"/>
  <c r="H41" i="1"/>
  <c r="I41" i="1"/>
  <c r="G42" i="1"/>
  <c r="I42" i="1"/>
  <c r="H42" i="1" s="1"/>
  <c r="G43" i="1"/>
  <c r="I43" i="1"/>
  <c r="H43" i="1" s="1"/>
  <c r="G44" i="1"/>
  <c r="I44" i="1"/>
  <c r="H44" i="1" s="1"/>
  <c r="G45" i="1"/>
  <c r="I45" i="1"/>
  <c r="H45" i="1" s="1"/>
  <c r="G46" i="1"/>
  <c r="H46" i="1"/>
  <c r="I46" i="1"/>
  <c r="G47" i="1"/>
  <c r="I47" i="1"/>
  <c r="H47" i="1" s="1"/>
  <c r="G48" i="1"/>
  <c r="H48" i="1" s="1"/>
  <c r="I48" i="1"/>
  <c r="G49" i="1"/>
  <c r="I49" i="1"/>
  <c r="H49" i="1" s="1"/>
  <c r="G50" i="1"/>
  <c r="I50" i="1"/>
  <c r="H50" i="1" s="1"/>
  <c r="G51" i="1"/>
  <c r="H51" i="1"/>
  <c r="I51" i="1"/>
  <c r="G52" i="1"/>
  <c r="I52" i="1"/>
  <c r="H52" i="1" s="1"/>
  <c r="G53" i="1"/>
  <c r="I53" i="1"/>
  <c r="H53" i="1" s="1"/>
  <c r="G54" i="1"/>
  <c r="I54" i="1"/>
  <c r="H54" i="1" s="1"/>
  <c r="G55" i="1"/>
  <c r="I55" i="1"/>
  <c r="H55" i="1" s="1"/>
  <c r="G56" i="1"/>
  <c r="I56" i="1"/>
  <c r="H56" i="1" s="1"/>
  <c r="G57" i="1"/>
  <c r="I57" i="1"/>
  <c r="H57" i="1" s="1"/>
  <c r="G58" i="1"/>
  <c r="H58" i="1" s="1"/>
  <c r="I58" i="1"/>
  <c r="G59" i="1"/>
  <c r="I59" i="1"/>
  <c r="H59" i="1" s="1"/>
  <c r="G60" i="1"/>
  <c r="I60" i="1"/>
  <c r="H60" i="1" s="1"/>
  <c r="G61" i="1"/>
  <c r="H61" i="1"/>
  <c r="I61" i="1"/>
  <c r="G62" i="1"/>
  <c r="I62" i="1"/>
  <c r="H62" i="1" s="1"/>
  <c r="G63" i="1"/>
  <c r="I63" i="1"/>
  <c r="H63" i="1" s="1"/>
  <c r="G64" i="1"/>
  <c r="I64" i="1"/>
  <c r="H64" i="1" s="1"/>
  <c r="G65" i="1"/>
  <c r="I65" i="1"/>
  <c r="H65" i="1" s="1"/>
  <c r="G66" i="1"/>
  <c r="I66" i="1"/>
  <c r="H66" i="1" s="1"/>
  <c r="G67" i="1"/>
  <c r="I67" i="1"/>
  <c r="H67" i="1" s="1"/>
  <c r="G68" i="1"/>
  <c r="H68" i="1" s="1"/>
  <c r="I68" i="1"/>
  <c r="G69" i="1"/>
  <c r="I69" i="1"/>
  <c r="H69" i="1" s="1"/>
  <c r="G70" i="1"/>
  <c r="I70" i="1"/>
  <c r="H70" i="1" s="1"/>
  <c r="G71" i="1"/>
  <c r="H71" i="1"/>
  <c r="I71" i="1"/>
  <c r="G72" i="1"/>
  <c r="I72" i="1"/>
  <c r="H72" i="1" s="1"/>
  <c r="G73" i="1"/>
  <c r="I73" i="1"/>
  <c r="H73" i="1" s="1"/>
  <c r="G74" i="1"/>
  <c r="I74" i="1"/>
  <c r="H74" i="1" s="1"/>
  <c r="G75" i="1"/>
  <c r="I75" i="1"/>
  <c r="H75" i="1" s="1"/>
  <c r="G76" i="1"/>
  <c r="I76" i="1"/>
  <c r="H76" i="1" s="1"/>
  <c r="G6" i="1"/>
  <c r="I6" i="1"/>
  <c r="H6" i="1" s="1"/>
  <c r="G7" i="1"/>
  <c r="I7" i="1"/>
  <c r="H7" i="1" s="1"/>
  <c r="G8" i="1"/>
  <c r="I8" i="1"/>
  <c r="H8" i="1" s="1"/>
  <c r="G9" i="1"/>
  <c r="H9" i="1" s="1"/>
  <c r="I9" i="1"/>
  <c r="G10" i="1"/>
  <c r="I10" i="1"/>
  <c r="H10" i="1" s="1"/>
  <c r="G11" i="1"/>
  <c r="I11" i="1"/>
  <c r="H11" i="1" s="1"/>
  <c r="G12" i="1"/>
  <c r="H12" i="1"/>
  <c r="I12" i="1"/>
  <c r="G13" i="1"/>
  <c r="I13" i="1"/>
  <c r="H13" i="1" s="1"/>
  <c r="G14" i="1"/>
  <c r="I14" i="1"/>
  <c r="H14" i="1" s="1"/>
  <c r="G15" i="1"/>
  <c r="I15" i="1"/>
  <c r="H15" i="1" s="1"/>
  <c r="G16" i="1"/>
  <c r="I16" i="1"/>
  <c r="H16" i="1" s="1"/>
  <c r="G18" i="1"/>
  <c r="I18" i="1"/>
  <c r="H18" i="1" s="1"/>
  <c r="G19" i="1"/>
  <c r="H19" i="1" s="1"/>
  <c r="I19" i="1"/>
  <c r="G20" i="1"/>
  <c r="I20" i="1"/>
  <c r="H20" i="1" s="1"/>
  <c r="G21" i="1"/>
  <c r="I21" i="1"/>
  <c r="H21" i="1" s="1"/>
  <c r="G22" i="1"/>
  <c r="H22" i="1"/>
  <c r="I22" i="1"/>
  <c r="G23" i="1"/>
  <c r="I23" i="1"/>
  <c r="H23" i="1" s="1"/>
  <c r="G24" i="1"/>
  <c r="I24" i="1"/>
  <c r="H24" i="1" s="1"/>
  <c r="G25" i="1"/>
  <c r="I25" i="1"/>
  <c r="H25" i="1" s="1"/>
  <c r="G26" i="1"/>
  <c r="I26" i="1"/>
  <c r="H26" i="1" s="1"/>
  <c r="G27" i="1"/>
  <c r="H27" i="1"/>
  <c r="I27" i="1"/>
  <c r="G28" i="1"/>
  <c r="I28" i="1"/>
  <c r="H28" i="1" s="1"/>
  <c r="G29" i="1"/>
  <c r="H29" i="1" s="1"/>
  <c r="I29" i="1"/>
  <c r="G30" i="1"/>
  <c r="I30" i="1"/>
  <c r="H30" i="1" s="1"/>
  <c r="G31" i="1"/>
  <c r="I31" i="1"/>
  <c r="H31" i="1" s="1"/>
  <c r="G32" i="1"/>
  <c r="H32" i="1"/>
  <c r="I32" i="1"/>
  <c r="G33" i="1"/>
  <c r="I33" i="1"/>
  <c r="H33" i="1" s="1"/>
  <c r="G34" i="1"/>
  <c r="I34" i="1"/>
  <c r="H34" i="1" s="1"/>
  <c r="BZ72" i="1" l="1"/>
  <c r="BW72" i="1" s="1"/>
  <c r="CB72" i="1"/>
  <c r="BZ22" i="1"/>
  <c r="CB22" i="1"/>
  <c r="BW22" i="1" s="1"/>
  <c r="BZ84" i="1"/>
  <c r="BZ85" i="1"/>
  <c r="BZ6" i="1"/>
  <c r="BZ7" i="1"/>
  <c r="BZ8" i="1"/>
  <c r="BZ9" i="1"/>
  <c r="BZ10" i="1"/>
  <c r="BZ11" i="1"/>
  <c r="BZ12" i="1"/>
  <c r="BZ13" i="1"/>
  <c r="BZ14" i="1"/>
  <c r="BZ15" i="1"/>
  <c r="BZ16" i="1"/>
  <c r="BZ17" i="1"/>
  <c r="BZ18" i="1"/>
  <c r="BZ19" i="1"/>
  <c r="BZ20" i="1"/>
  <c r="BZ21" i="1"/>
  <c r="BZ23" i="1"/>
  <c r="BZ24" i="1"/>
  <c r="BZ25" i="1"/>
  <c r="BZ26" i="1"/>
  <c r="BZ27" i="1"/>
  <c r="BZ28" i="1"/>
  <c r="BZ29" i="1"/>
  <c r="BZ30" i="1"/>
  <c r="BZ31" i="1"/>
  <c r="BZ32" i="1"/>
  <c r="BZ33" i="1"/>
  <c r="BZ34" i="1"/>
  <c r="BZ35" i="1"/>
  <c r="BZ36" i="1"/>
  <c r="BZ37" i="1"/>
  <c r="BZ38" i="1"/>
  <c r="BZ39" i="1"/>
  <c r="BZ40" i="1"/>
  <c r="BZ41" i="1"/>
  <c r="BZ42" i="1"/>
  <c r="BZ43" i="1"/>
  <c r="BZ44" i="1"/>
  <c r="BZ45" i="1"/>
  <c r="BZ46" i="1"/>
  <c r="BZ47" i="1"/>
  <c r="BZ48" i="1"/>
  <c r="BZ49" i="1"/>
  <c r="BZ50" i="1"/>
  <c r="BZ51" i="1"/>
  <c r="BZ52" i="1"/>
  <c r="BZ53" i="1"/>
  <c r="BZ54" i="1"/>
  <c r="BZ55" i="1"/>
  <c r="BZ56" i="1"/>
  <c r="BZ57" i="1"/>
  <c r="BZ58" i="1"/>
  <c r="BZ59" i="1"/>
  <c r="BZ60" i="1"/>
  <c r="BZ61" i="1"/>
  <c r="BZ62" i="1"/>
  <c r="BZ63" i="1"/>
  <c r="BZ64" i="1"/>
  <c r="BZ65" i="1"/>
  <c r="BZ66" i="1"/>
  <c r="BZ67" i="1"/>
  <c r="BZ68" i="1"/>
  <c r="BW68" i="1" s="1"/>
  <c r="BZ69" i="1"/>
  <c r="BW69" i="1" s="1"/>
  <c r="BV69" i="1" s="1"/>
  <c r="BZ70" i="1"/>
  <c r="BW70" i="1" s="1"/>
  <c r="BZ71" i="1"/>
  <c r="BW71" i="1" s="1"/>
  <c r="BU71" i="1" s="1"/>
  <c r="BZ73" i="1"/>
  <c r="BW73" i="1" s="1"/>
  <c r="BZ74" i="1"/>
  <c r="BW74" i="1" s="1"/>
  <c r="BV74" i="1" s="1"/>
  <c r="BZ75" i="1"/>
  <c r="BZ76" i="1"/>
  <c r="BZ77" i="1"/>
  <c r="BZ78" i="1"/>
  <c r="BZ79" i="1"/>
  <c r="BZ80" i="1"/>
  <c r="BZ81" i="1"/>
  <c r="BW81" i="1" s="1"/>
  <c r="BZ82" i="1"/>
  <c r="BW82" i="1" s="1"/>
  <c r="BZ83" i="1"/>
  <c r="BW83" i="1" s="1"/>
  <c r="BW66" i="1"/>
  <c r="BW67" i="1"/>
  <c r="BW75" i="1"/>
  <c r="BV75" i="1" s="1"/>
  <c r="BW76" i="1"/>
  <c r="BW77" i="1"/>
  <c r="BW78" i="1"/>
  <c r="BW79" i="1"/>
  <c r="BW80" i="1"/>
  <c r="CB10" i="1"/>
  <c r="BV80" i="1"/>
  <c r="BU72" i="1" l="1"/>
  <c r="BV72" i="1"/>
  <c r="BU22" i="1"/>
  <c r="BV22" i="1"/>
  <c r="BU70" i="1"/>
  <c r="BV70" i="1"/>
  <c r="BU69" i="1"/>
  <c r="BU75" i="1"/>
  <c r="BU74" i="1"/>
  <c r="BV71" i="1"/>
  <c r="BW10" i="1"/>
  <c r="BU10" i="1" s="1"/>
  <c r="BV10" i="1"/>
  <c r="CB53" i="1"/>
  <c r="CB37" i="1"/>
  <c r="CB123" i="1"/>
  <c r="CB122" i="1"/>
  <c r="CB121" i="1"/>
  <c r="CB120" i="1"/>
  <c r="CB119" i="1"/>
  <c r="CB118" i="1"/>
  <c r="CB117" i="1"/>
  <c r="CB116" i="1"/>
  <c r="CB115" i="1"/>
  <c r="CB114" i="1"/>
  <c r="CB113" i="1"/>
  <c r="CB112" i="1"/>
  <c r="CB111" i="1"/>
  <c r="CB110" i="1"/>
  <c r="CB109" i="1"/>
  <c r="CB108" i="1"/>
  <c r="CB107" i="1"/>
  <c r="CB106" i="1"/>
  <c r="CB105" i="1"/>
  <c r="CB104" i="1"/>
  <c r="CB103" i="1"/>
  <c r="CB102" i="1"/>
  <c r="CB101" i="1"/>
  <c r="CB100" i="1"/>
  <c r="CB99" i="1"/>
  <c r="CB98" i="1"/>
  <c r="CB97" i="1"/>
  <c r="CB96" i="1"/>
  <c r="CB95" i="1"/>
  <c r="CB94" i="1"/>
  <c r="CB93" i="1"/>
  <c r="CB92" i="1"/>
  <c r="CB91" i="1"/>
  <c r="CB90" i="1"/>
  <c r="CB89" i="1"/>
  <c r="CB88" i="1"/>
  <c r="CB87" i="1"/>
  <c r="CB86" i="1"/>
  <c r="CB85" i="1"/>
  <c r="CB84" i="1"/>
  <c r="CB83" i="1"/>
  <c r="CB82" i="1"/>
  <c r="CB81" i="1"/>
  <c r="CB80" i="1"/>
  <c r="CB73" i="1"/>
  <c r="CB68" i="1"/>
  <c r="CB67" i="1"/>
  <c r="CB66" i="1"/>
  <c r="CB65" i="1"/>
  <c r="CB64" i="1"/>
  <c r="CB63" i="1"/>
  <c r="CB62" i="1"/>
  <c r="CB61" i="1"/>
  <c r="CB60" i="1"/>
  <c r="CB59" i="1"/>
  <c r="CB58" i="1"/>
  <c r="CB57" i="1"/>
  <c r="CB56" i="1"/>
  <c r="CB55" i="1"/>
  <c r="CB54" i="1"/>
  <c r="CB52" i="1"/>
  <c r="CB51" i="1"/>
  <c r="CB50" i="1"/>
  <c r="CB49" i="1"/>
  <c r="CB48" i="1"/>
  <c r="CB47" i="1"/>
  <c r="CB46" i="1"/>
  <c r="CB45" i="1"/>
  <c r="CB44" i="1"/>
  <c r="CB43" i="1"/>
  <c r="CB42" i="1"/>
  <c r="CB41" i="1"/>
  <c r="CB40" i="1"/>
  <c r="CB39" i="1"/>
  <c r="CB38" i="1"/>
  <c r="CB36" i="1"/>
  <c r="CB35" i="1"/>
  <c r="CB34" i="1"/>
  <c r="CB33" i="1"/>
  <c r="CB32" i="1"/>
  <c r="CB31" i="1"/>
  <c r="CB30" i="1"/>
  <c r="CB29" i="1"/>
  <c r="CB28" i="1"/>
  <c r="CB27" i="1"/>
  <c r="CB26" i="1"/>
  <c r="CB25" i="1"/>
  <c r="CB24" i="1"/>
  <c r="CB23" i="1"/>
  <c r="CB21" i="1"/>
  <c r="CB20" i="1"/>
  <c r="CB19" i="1"/>
  <c r="CB18" i="1"/>
  <c r="CB17" i="1"/>
  <c r="CB16" i="1"/>
  <c r="CB15" i="1"/>
  <c r="CB14" i="1"/>
  <c r="CB13" i="1"/>
  <c r="CB12" i="1"/>
  <c r="CB11" i="1"/>
  <c r="CB9" i="1"/>
  <c r="CB8" i="1"/>
  <c r="CB7" i="1"/>
  <c r="CB5" i="1"/>
  <c r="BZ86" i="1"/>
  <c r="BZ87" i="1"/>
  <c r="BZ88" i="1"/>
  <c r="BZ89" i="1"/>
  <c r="BZ90" i="1"/>
  <c r="BZ91" i="1"/>
  <c r="BZ92" i="1"/>
  <c r="BZ93" i="1"/>
  <c r="BZ94" i="1"/>
  <c r="BZ95" i="1"/>
  <c r="BZ96" i="1"/>
  <c r="BZ97" i="1"/>
  <c r="BZ98" i="1"/>
  <c r="BZ99" i="1"/>
  <c r="BZ100" i="1"/>
  <c r="BZ101" i="1"/>
  <c r="BZ102" i="1"/>
  <c r="BZ103" i="1"/>
  <c r="BZ104" i="1"/>
  <c r="BZ105" i="1"/>
  <c r="BZ106" i="1"/>
  <c r="BZ107" i="1"/>
  <c r="BZ108" i="1"/>
  <c r="BZ109" i="1"/>
  <c r="BZ110" i="1"/>
  <c r="BZ111" i="1"/>
  <c r="BZ112" i="1"/>
  <c r="BZ113" i="1"/>
  <c r="BZ114" i="1"/>
  <c r="BZ115" i="1"/>
  <c r="BZ116" i="1"/>
  <c r="BZ117" i="1"/>
  <c r="BZ118" i="1"/>
  <c r="BZ119" i="1"/>
  <c r="BZ120" i="1"/>
  <c r="BZ121" i="1"/>
  <c r="BZ122" i="1"/>
  <c r="BZ123" i="1"/>
  <c r="BZ5" i="1"/>
  <c r="BV67" i="1" l="1"/>
  <c r="BW65" i="1"/>
  <c r="BV65" i="1" s="1"/>
  <c r="BW53" i="1"/>
  <c r="BV53" i="1" s="1"/>
  <c r="BU68" i="1"/>
  <c r="BV68" i="1"/>
  <c r="BW37" i="1"/>
  <c r="BV37" i="1" s="1"/>
  <c r="BU80" i="1"/>
  <c r="BV81" i="1"/>
  <c r="BW84" i="1"/>
  <c r="BV85" i="1"/>
  <c r="BW85" i="1"/>
  <c r="BU85" i="1" s="1"/>
  <c r="BV86" i="1"/>
  <c r="BW86" i="1"/>
  <c r="BU86" i="1" s="1"/>
  <c r="BV87" i="1"/>
  <c r="BW87" i="1"/>
  <c r="BU87" i="1" s="1"/>
  <c r="BV88" i="1"/>
  <c r="BW88" i="1"/>
  <c r="BU88" i="1" s="1"/>
  <c r="BV89" i="1"/>
  <c r="BW89" i="1"/>
  <c r="BU89" i="1" s="1"/>
  <c r="BV90" i="1"/>
  <c r="BW90" i="1"/>
  <c r="BU90" i="1" s="1"/>
  <c r="BV91" i="1"/>
  <c r="BW91" i="1"/>
  <c r="BU91" i="1" s="1"/>
  <c r="BV92" i="1"/>
  <c r="BW92" i="1"/>
  <c r="BU92" i="1" s="1"/>
  <c r="BV93" i="1"/>
  <c r="BW93" i="1"/>
  <c r="BU93" i="1" s="1"/>
  <c r="BV94" i="1"/>
  <c r="BW94" i="1"/>
  <c r="BU94" i="1" s="1"/>
  <c r="BV95" i="1"/>
  <c r="BW95" i="1"/>
  <c r="BU95" i="1" s="1"/>
  <c r="BV96" i="1"/>
  <c r="BW96" i="1"/>
  <c r="BU96" i="1" s="1"/>
  <c r="BV97" i="1"/>
  <c r="BW97" i="1"/>
  <c r="BU97" i="1" s="1"/>
  <c r="BV98" i="1"/>
  <c r="BW98" i="1"/>
  <c r="BU98" i="1" s="1"/>
  <c r="BV99" i="1"/>
  <c r="BW99" i="1"/>
  <c r="BU99" i="1" s="1"/>
  <c r="BV100" i="1"/>
  <c r="BW100" i="1"/>
  <c r="BU100" i="1" s="1"/>
  <c r="BV101" i="1"/>
  <c r="BW101" i="1"/>
  <c r="BU101" i="1" s="1"/>
  <c r="BV102" i="1"/>
  <c r="BW102" i="1"/>
  <c r="BU102" i="1" s="1"/>
  <c r="BV103" i="1"/>
  <c r="BW103" i="1"/>
  <c r="BU103" i="1" s="1"/>
  <c r="BV104" i="1"/>
  <c r="BW104" i="1"/>
  <c r="BU104" i="1" s="1"/>
  <c r="BV105" i="1"/>
  <c r="BW105" i="1"/>
  <c r="BU105" i="1" s="1"/>
  <c r="BV106" i="1"/>
  <c r="BW106" i="1"/>
  <c r="BU106" i="1" s="1"/>
  <c r="BV107" i="1"/>
  <c r="BW107" i="1"/>
  <c r="BU107" i="1" s="1"/>
  <c r="BV108" i="1"/>
  <c r="BW108" i="1"/>
  <c r="BU108" i="1" s="1"/>
  <c r="BV109" i="1"/>
  <c r="BW109" i="1"/>
  <c r="BU109" i="1" s="1"/>
  <c r="BV110" i="1"/>
  <c r="BW110" i="1"/>
  <c r="BU110" i="1" s="1"/>
  <c r="BV111" i="1"/>
  <c r="BW111" i="1"/>
  <c r="BU111" i="1" s="1"/>
  <c r="BV112" i="1"/>
  <c r="BW112" i="1"/>
  <c r="BU112" i="1" s="1"/>
  <c r="BV113" i="1"/>
  <c r="BW113" i="1"/>
  <c r="BU113" i="1" s="1"/>
  <c r="BV114" i="1"/>
  <c r="BW114" i="1"/>
  <c r="BU114" i="1" s="1"/>
  <c r="BV115" i="1"/>
  <c r="BW115" i="1"/>
  <c r="BU115" i="1" s="1"/>
  <c r="BV116" i="1"/>
  <c r="BW116" i="1"/>
  <c r="BU116" i="1" s="1"/>
  <c r="BV117" i="1"/>
  <c r="BW117" i="1"/>
  <c r="BU117" i="1" s="1"/>
  <c r="BV118" i="1"/>
  <c r="BW118" i="1"/>
  <c r="BU118" i="1" s="1"/>
  <c r="BV119" i="1"/>
  <c r="BW119" i="1"/>
  <c r="BU119" i="1" s="1"/>
  <c r="BV120" i="1"/>
  <c r="BW120" i="1"/>
  <c r="BU120" i="1" s="1"/>
  <c r="BV121" i="1"/>
  <c r="BW121" i="1"/>
  <c r="BU121" i="1" s="1"/>
  <c r="BV122" i="1"/>
  <c r="BW122" i="1"/>
  <c r="BU122" i="1" s="1"/>
  <c r="BV123" i="1"/>
  <c r="BW123" i="1"/>
  <c r="BU123" i="1" s="1"/>
  <c r="BW6" i="1"/>
  <c r="BV6" i="1" s="1"/>
  <c r="BW7" i="1"/>
  <c r="BV7" i="1" s="1"/>
  <c r="BW8" i="1"/>
  <c r="BV8" i="1" s="1"/>
  <c r="BW9" i="1"/>
  <c r="BV9" i="1" s="1"/>
  <c r="BW11" i="1"/>
  <c r="BV11" i="1" s="1"/>
  <c r="BW12" i="1"/>
  <c r="BV12" i="1" s="1"/>
  <c r="BW13" i="1"/>
  <c r="BV13" i="1" s="1"/>
  <c r="BW14" i="1"/>
  <c r="BV14" i="1" s="1"/>
  <c r="BW15" i="1"/>
  <c r="BV15" i="1" s="1"/>
  <c r="BW16" i="1"/>
  <c r="BV16" i="1" s="1"/>
  <c r="BW17" i="1"/>
  <c r="BV17" i="1" s="1"/>
  <c r="BW18" i="1"/>
  <c r="BV18" i="1" s="1"/>
  <c r="BW19" i="1"/>
  <c r="BV19" i="1" s="1"/>
  <c r="BW20" i="1"/>
  <c r="BV20" i="1" s="1"/>
  <c r="BW21" i="1"/>
  <c r="BV21" i="1" s="1"/>
  <c r="BW23" i="1"/>
  <c r="BV23" i="1" s="1"/>
  <c r="BW24" i="1"/>
  <c r="BV24" i="1" s="1"/>
  <c r="BW25" i="1"/>
  <c r="BV25" i="1" s="1"/>
  <c r="BW26" i="1"/>
  <c r="BV26" i="1" s="1"/>
  <c r="BW27" i="1"/>
  <c r="BV27" i="1" s="1"/>
  <c r="BW28" i="1"/>
  <c r="BV28" i="1" s="1"/>
  <c r="BW29" i="1"/>
  <c r="BV29" i="1" s="1"/>
  <c r="BW30" i="1"/>
  <c r="BV30" i="1" s="1"/>
  <c r="BW31" i="1"/>
  <c r="BV31" i="1" s="1"/>
  <c r="BW32" i="1"/>
  <c r="BV32" i="1" s="1"/>
  <c r="BW33" i="1"/>
  <c r="BV33" i="1" s="1"/>
  <c r="BW34" i="1"/>
  <c r="BV34" i="1" s="1"/>
  <c r="BW35" i="1"/>
  <c r="BV35" i="1" s="1"/>
  <c r="BW36" i="1"/>
  <c r="BV36" i="1" s="1"/>
  <c r="BW38" i="1"/>
  <c r="BV38" i="1" s="1"/>
  <c r="BW39" i="1"/>
  <c r="BV39" i="1" s="1"/>
  <c r="BW40" i="1"/>
  <c r="BV40" i="1" s="1"/>
  <c r="BW41" i="1"/>
  <c r="BV41" i="1" s="1"/>
  <c r="BW42" i="1"/>
  <c r="BV42" i="1" s="1"/>
  <c r="BW43" i="1"/>
  <c r="BV43" i="1" s="1"/>
  <c r="BW44" i="1"/>
  <c r="BV44" i="1" s="1"/>
  <c r="BW45" i="1"/>
  <c r="BV45" i="1" s="1"/>
  <c r="BW46" i="1"/>
  <c r="BV46" i="1" s="1"/>
  <c r="BW47" i="1"/>
  <c r="BW48" i="1"/>
  <c r="BW49" i="1"/>
  <c r="BW50" i="1"/>
  <c r="BV50" i="1" s="1"/>
  <c r="BW51" i="1"/>
  <c r="BV51" i="1" s="1"/>
  <c r="BW52" i="1"/>
  <c r="BV52" i="1" s="1"/>
  <c r="BW54" i="1"/>
  <c r="BV54" i="1" s="1"/>
  <c r="BW55" i="1"/>
  <c r="BV55" i="1" s="1"/>
  <c r="BW56" i="1"/>
  <c r="BW57" i="1"/>
  <c r="BW58" i="1"/>
  <c r="BW59" i="1"/>
  <c r="BW60" i="1"/>
  <c r="BW61" i="1"/>
  <c r="BV61" i="1" s="1"/>
  <c r="BW62" i="1"/>
  <c r="BW63" i="1"/>
  <c r="BW64" i="1"/>
  <c r="BW5" i="1"/>
  <c r="BU73" i="1" l="1"/>
  <c r="BV73" i="1"/>
  <c r="BU67" i="1"/>
  <c r="BU65" i="1"/>
  <c r="BU84" i="1"/>
  <c r="BV84" i="1"/>
  <c r="BU53" i="1"/>
  <c r="BU57" i="1"/>
  <c r="BV57" i="1"/>
  <c r="BU48" i="1"/>
  <c r="BV48" i="1"/>
  <c r="BU64" i="1"/>
  <c r="BV64" i="1"/>
  <c r="BU56" i="1"/>
  <c r="BV56" i="1"/>
  <c r="BU47" i="1"/>
  <c r="BV47" i="1"/>
  <c r="BU83" i="1"/>
  <c r="BV83" i="1"/>
  <c r="BU59" i="1"/>
  <c r="BV59" i="1"/>
  <c r="BU82" i="1"/>
  <c r="BV82" i="1"/>
  <c r="BU63" i="1"/>
  <c r="BV63" i="1"/>
  <c r="BU62" i="1"/>
  <c r="BV62" i="1"/>
  <c r="BU60" i="1"/>
  <c r="BV60" i="1"/>
  <c r="BV66" i="1"/>
  <c r="BU66" i="1"/>
  <c r="BU5" i="1"/>
  <c r="BV5" i="1"/>
  <c r="BU58" i="1"/>
  <c r="BV58" i="1"/>
  <c r="BU49" i="1"/>
  <c r="BV49" i="1"/>
  <c r="BU37" i="1"/>
  <c r="BU34" i="1"/>
  <c r="BU15" i="1"/>
  <c r="BU17" i="1"/>
  <c r="BU35" i="1"/>
  <c r="BU25" i="1"/>
  <c r="BU14" i="1"/>
  <c r="BU45" i="1"/>
  <c r="BU44" i="1"/>
  <c r="BU24" i="1"/>
  <c r="BU43" i="1"/>
  <c r="BU23" i="1"/>
  <c r="BU42" i="1"/>
  <c r="BU33" i="1"/>
  <c r="BU13" i="1"/>
  <c r="BU55" i="1"/>
  <c r="BU32" i="1"/>
  <c r="BU12" i="1"/>
  <c r="BU52" i="1"/>
  <c r="BU27" i="1"/>
  <c r="BU6" i="1"/>
  <c r="BU31" i="1"/>
  <c r="BU21" i="1"/>
  <c r="BU11" i="1"/>
  <c r="BU81" i="1"/>
  <c r="BU41" i="1"/>
  <c r="BU40" i="1"/>
  <c r="BU30" i="1"/>
  <c r="BU20" i="1"/>
  <c r="BU39" i="1"/>
  <c r="BU29" i="1"/>
  <c r="BU19" i="1"/>
  <c r="BU9" i="1"/>
  <c r="BU38" i="1"/>
  <c r="BU28" i="1"/>
  <c r="BU18" i="1"/>
  <c r="BU8" i="1"/>
  <c r="BU36" i="1"/>
  <c r="BU26" i="1"/>
  <c r="BU16" i="1"/>
  <c r="BU46" i="1"/>
  <c r="BU50" i="1"/>
  <c r="BU51" i="1"/>
  <c r="BU54" i="1"/>
  <c r="BU61" i="1"/>
  <c r="BU7" i="1"/>
  <c r="AB2" i="2" l="1"/>
  <c r="AB3" i="2"/>
  <c r="AB4" i="2"/>
  <c r="AB5" i="2"/>
  <c r="AB6" i="2"/>
  <c r="AB7" i="2"/>
  <c r="AB8" i="2"/>
  <c r="AB9" i="2"/>
  <c r="AB10" i="2"/>
  <c r="AB11" i="2"/>
  <c r="AB12" i="2"/>
  <c r="AB13" i="2"/>
  <c r="AB14" i="2"/>
  <c r="AB15" i="2"/>
  <c r="AB16" i="2"/>
  <c r="AB17" i="2"/>
  <c r="AB18" i="2"/>
  <c r="AB19" i="2"/>
  <c r="AB20" i="2"/>
  <c r="AB21" i="2"/>
  <c r="AB22" i="2"/>
  <c r="AB23" i="2"/>
  <c r="AB24" i="2"/>
  <c r="AB25" i="2"/>
  <c r="AB26" i="2"/>
  <c r="AB27" i="2"/>
  <c r="AB28" i="2"/>
  <c r="AB29" i="2"/>
  <c r="AB30" i="2"/>
  <c r="AB31" i="2"/>
  <c r="AB32" i="2"/>
  <c r="AB33" i="2"/>
  <c r="AB34" i="2"/>
  <c r="AB35" i="2"/>
  <c r="AB36" i="2"/>
  <c r="AB37" i="2"/>
  <c r="AB38" i="2"/>
  <c r="AB39" i="2"/>
  <c r="AB40" i="2"/>
  <c r="AB41" i="2"/>
  <c r="AB42" i="2"/>
  <c r="AB43" i="2"/>
  <c r="AB44" i="2"/>
  <c r="AB45" i="2"/>
  <c r="AB46" i="2"/>
  <c r="AB47" i="2"/>
  <c r="AB48" i="2"/>
  <c r="AB49" i="2"/>
  <c r="AB50" i="2"/>
  <c r="AB51" i="2"/>
  <c r="AB52" i="2"/>
  <c r="AB53" i="2"/>
  <c r="AB54" i="2"/>
  <c r="AB55" i="2"/>
  <c r="AB56" i="2"/>
  <c r="AB57" i="2"/>
  <c r="AB58" i="2"/>
  <c r="AB59" i="2"/>
  <c r="AB60" i="2"/>
  <c r="AB61" i="2"/>
  <c r="AB62" i="2"/>
  <c r="AB63" i="2"/>
  <c r="AB64" i="2"/>
  <c r="AB65" i="2"/>
  <c r="AB66" i="2"/>
  <c r="AB67" i="2"/>
  <c r="AB68" i="2"/>
  <c r="AB69" i="2"/>
  <c r="AB70" i="2"/>
  <c r="AB71" i="2"/>
  <c r="AB72" i="2"/>
  <c r="AB73" i="2"/>
  <c r="AB74" i="2"/>
  <c r="AB75" i="2"/>
  <c r="AB76" i="2"/>
  <c r="AB77" i="2"/>
  <c r="AB78" i="2"/>
  <c r="AB79" i="2"/>
  <c r="AB80" i="2"/>
  <c r="AB81" i="2"/>
  <c r="AB82" i="2"/>
  <c r="AB83" i="2"/>
  <c r="AB84" i="2"/>
  <c r="AB85" i="2"/>
  <c r="AB86" i="2"/>
  <c r="AB87" i="2"/>
  <c r="AB88" i="2"/>
  <c r="AB89" i="2"/>
  <c r="AB90" i="2"/>
  <c r="AB91" i="2"/>
  <c r="AB92" i="2"/>
  <c r="AB93" i="2"/>
  <c r="AB94" i="2"/>
  <c r="AB95" i="2"/>
  <c r="AB96" i="2"/>
  <c r="AB97" i="2"/>
  <c r="AB98" i="2"/>
  <c r="AB99" i="2"/>
  <c r="A2" i="2" l="1"/>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E10" i="1" l="1"/>
  <c r="G83" i="1"/>
  <c r="G84" i="1"/>
  <c r="E53" i="1"/>
  <c r="I84" i="1"/>
  <c r="E51" i="1"/>
  <c r="E62" i="1"/>
  <c r="E12" i="1"/>
  <c r="E52" i="1"/>
  <c r="E43" i="1"/>
  <c r="E83" i="1"/>
  <c r="E14" i="1"/>
  <c r="E54" i="1"/>
  <c r="E84" i="1"/>
  <c r="E15" i="1"/>
  <c r="E55" i="1"/>
  <c r="E16" i="1"/>
  <c r="E56" i="1"/>
  <c r="E27" i="1"/>
  <c r="E47" i="1"/>
  <c r="E57" i="1"/>
  <c r="E28" i="1"/>
  <c r="E48" i="1"/>
  <c r="E58" i="1"/>
  <c r="I83" i="1"/>
  <c r="H83" i="1" s="1"/>
  <c r="E19" i="1"/>
  <c r="E29" i="1"/>
  <c r="E49" i="1"/>
  <c r="E60" i="1"/>
  <c r="E50" i="1"/>
  <c r="A46" i="2"/>
  <c r="A47" i="2"/>
  <c r="E20" i="1" s="1"/>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E21" i="1" l="1"/>
  <c r="H84" i="1"/>
  <c r="E22" i="1"/>
  <c r="E7" i="1"/>
  <c r="E24" i="1"/>
  <c r="E42" i="1"/>
  <c r="E9" i="1"/>
  <c r="E46" i="1"/>
  <c r="G5" i="1"/>
  <c r="G82" i="1"/>
  <c r="E30" i="1"/>
  <c r="E38" i="1"/>
  <c r="G80" i="1"/>
  <c r="G81" i="1"/>
  <c r="E61" i="1"/>
  <c r="E25" i="1"/>
  <c r="E33" i="1"/>
  <c r="E37" i="1"/>
  <c r="E5" i="1"/>
  <c r="I5" i="1"/>
  <c r="H5" i="1" s="1"/>
  <c r="E13" i="1"/>
  <c r="E6" i="1"/>
  <c r="E59" i="1"/>
  <c r="E26" i="1"/>
  <c r="E23" i="1"/>
  <c r="E34" i="1"/>
  <c r="E32" i="1"/>
  <c r="I85" i="1"/>
  <c r="I80" i="1"/>
  <c r="E80" i="1"/>
  <c r="E31" i="1"/>
  <c r="E11" i="1"/>
  <c r="E17" i="1"/>
  <c r="E39" i="1"/>
  <c r="I81" i="1"/>
  <c r="E18" i="1"/>
  <c r="E44" i="1"/>
  <c r="E40" i="1"/>
  <c r="E89" i="1"/>
  <c r="I91" i="1"/>
  <c r="G88" i="1"/>
  <c r="E86" i="1"/>
  <c r="I86" i="1"/>
  <c r="I89" i="1"/>
  <c r="I87" i="1"/>
  <c r="E85" i="1"/>
  <c r="G91" i="1"/>
  <c r="E91" i="1"/>
  <c r="I90" i="1"/>
  <c r="G86" i="1"/>
  <c r="E35" i="1"/>
  <c r="E41" i="1"/>
  <c r="G87" i="1"/>
  <c r="G90" i="1"/>
  <c r="I82" i="1"/>
  <c r="H82" i="1" s="1"/>
  <c r="E87" i="1"/>
  <c r="E36" i="1"/>
  <c r="E63" i="1"/>
  <c r="E88" i="1"/>
  <c r="G85" i="1"/>
  <c r="G89" i="1"/>
  <c r="E90" i="1"/>
  <c r="I88" i="1"/>
  <c r="E68" i="1"/>
  <c r="E82" i="1"/>
  <c r="H80" i="1" l="1"/>
  <c r="H81" i="1"/>
  <c r="H85" i="1"/>
  <c r="H86" i="1"/>
  <c r="H87" i="1"/>
  <c r="H88" i="1"/>
  <c r="H90" i="1"/>
  <c r="H91" i="1"/>
  <c r="H89" i="1"/>
</calcChain>
</file>

<file path=xl/sharedStrings.xml><?xml version="1.0" encoding="utf-8"?>
<sst xmlns="http://schemas.openxmlformats.org/spreadsheetml/2006/main" count="3500" uniqueCount="914">
  <si>
    <t>Emilio Venegas</t>
  </si>
  <si>
    <t>Tomas</t>
  </si>
  <si>
    <t>Honorarios</t>
  </si>
  <si>
    <t>Lino Saez</t>
  </si>
  <si>
    <t>Katherine Maureira</t>
  </si>
  <si>
    <t>Constanza Segura</t>
  </si>
  <si>
    <t>Rodrigo Navarro</t>
  </si>
  <si>
    <t>Patricia Wilhelm</t>
  </si>
  <si>
    <t>Eugenio Vilicic (Empresa)</t>
  </si>
  <si>
    <t>Camila Ossa</t>
  </si>
  <si>
    <t>Matias Bravo</t>
  </si>
  <si>
    <t>Erik Jorquera</t>
  </si>
  <si>
    <t>Pamela Foxon</t>
  </si>
  <si>
    <t>Olivia Pantoja</t>
  </si>
  <si>
    <t>Elena Retamal</t>
  </si>
  <si>
    <t>Claudio Burgos</t>
  </si>
  <si>
    <t>Claudia Bascuñan</t>
  </si>
  <si>
    <t>Jorge Miranda</t>
  </si>
  <si>
    <t>Alex Gallegos</t>
  </si>
  <si>
    <t>Hector Verdejo</t>
  </si>
  <si>
    <t>Belen Faundez</t>
  </si>
  <si>
    <t>Juan Francisco Gobantes</t>
  </si>
  <si>
    <t>Vanessa Arriagada</t>
  </si>
  <si>
    <t>Nicole Flores</t>
  </si>
  <si>
    <t>Alvaro Penailillo</t>
  </si>
  <si>
    <t>Alvaro Torres</t>
  </si>
  <si>
    <t>Cristopher Romero</t>
  </si>
  <si>
    <t>Admnistración Depto 301 Collao 750 1/2</t>
  </si>
  <si>
    <t>GGCC</t>
  </si>
  <si>
    <t>ENERO</t>
  </si>
  <si>
    <t>FEBRERO</t>
  </si>
  <si>
    <t>MARZO</t>
  </si>
  <si>
    <t>ABRIL</t>
  </si>
  <si>
    <t>MAYO</t>
  </si>
  <si>
    <t>JUNIO</t>
  </si>
  <si>
    <t>JULIO</t>
  </si>
  <si>
    <t>AGOSTO</t>
  </si>
  <si>
    <t>SEPTIEMBRE</t>
  </si>
  <si>
    <t>OCTUBRE</t>
  </si>
  <si>
    <t>NOVIEMBRE</t>
  </si>
  <si>
    <t>DICIEMBRE</t>
  </si>
  <si>
    <t xml:space="preserve">Visitas </t>
  </si>
  <si>
    <t>Comentario</t>
  </si>
  <si>
    <t>OK</t>
  </si>
  <si>
    <t>Sebastian Calderon</t>
  </si>
  <si>
    <t>Juan Jose Contreras</t>
  </si>
  <si>
    <t>Vial y Vives -Dsd S.A.</t>
  </si>
  <si>
    <t>Administración Depto 1504 Salas 245 1 AÑO COMPLETO</t>
  </si>
  <si>
    <t>X</t>
  </si>
  <si>
    <t>Ernesto Opazo</t>
  </si>
  <si>
    <t>Elena Rosales</t>
  </si>
  <si>
    <t>Marcelo de barros</t>
  </si>
  <si>
    <t>Deuda</t>
  </si>
  <si>
    <t>ok</t>
  </si>
  <si>
    <t>deuda</t>
  </si>
  <si>
    <t>Ok</t>
  </si>
  <si>
    <t>Leasity</t>
  </si>
  <si>
    <t>Nº</t>
  </si>
  <si>
    <t>Id Propiedad</t>
  </si>
  <si>
    <t>Arrendatario</t>
  </si>
  <si>
    <t>Inmueble</t>
  </si>
  <si>
    <t>Monto</t>
  </si>
  <si>
    <t>Comisión</t>
  </si>
  <si>
    <t>%</t>
  </si>
  <si>
    <t>Nombre</t>
  </si>
  <si>
    <t>Tipo</t>
  </si>
  <si>
    <t>Nº Boleta Dic.</t>
  </si>
  <si>
    <t>Agua</t>
  </si>
  <si>
    <t>Luz</t>
  </si>
  <si>
    <t>Gas</t>
  </si>
  <si>
    <t>Nº Bol.</t>
  </si>
  <si>
    <t>Id</t>
  </si>
  <si>
    <t>Periodo</t>
  </si>
  <si>
    <t>Propiedad</t>
  </si>
  <si>
    <t>Comuna</t>
  </si>
  <si>
    <t>Dueño</t>
  </si>
  <si>
    <t>Correo Dueño</t>
  </si>
  <si>
    <t>Telefono Dueño</t>
  </si>
  <si>
    <t>Rut Dueño</t>
  </si>
  <si>
    <t>Correo Arrendatario</t>
  </si>
  <si>
    <t>Telefono Arrendatario</t>
  </si>
  <si>
    <t>Rut Arrendatario</t>
  </si>
  <si>
    <t>Fecha de Expiración</t>
  </si>
  <si>
    <t>Fecha de Pago</t>
  </si>
  <si>
    <t>Fecha de Liquidación</t>
  </si>
  <si>
    <t>Monto Total</t>
  </si>
  <si>
    <t>Arriendo Dueño</t>
  </si>
  <si>
    <t>Comisión Administración</t>
  </si>
  <si>
    <t>Monto Multas</t>
  </si>
  <si>
    <t>Multas Dueño</t>
  </si>
  <si>
    <t>Multas Administración</t>
  </si>
  <si>
    <t>Suscripción Leasity</t>
  </si>
  <si>
    <t>Otros Montos</t>
  </si>
  <si>
    <t>Total administración</t>
  </si>
  <si>
    <t>Estado</t>
  </si>
  <si>
    <t>Concepción</t>
  </si>
  <si>
    <t>Tomás Santamaría</t>
  </si>
  <si>
    <t>tomas@santamariagi.cl</t>
  </si>
  <si>
    <t>+56 934553540</t>
  </si>
  <si>
    <t>19.089.610-2</t>
  </si>
  <si>
    <t>-</t>
  </si>
  <si>
    <t/>
  </si>
  <si>
    <t>Paula Edith Inostroza</t>
  </si>
  <si>
    <t>Paulainos@gmail.com</t>
  </si>
  <si>
    <t>+56 975181347</t>
  </si>
  <si>
    <t>16.574.185-4</t>
  </si>
  <si>
    <t>San Pedro de la Paz</t>
  </si>
  <si>
    <t>jfgobantes@gmail.com</t>
  </si>
  <si>
    <t>+56 994837141</t>
  </si>
  <si>
    <t>17.402.039-6</t>
  </si>
  <si>
    <t>Nycole Alejandra Parada</t>
  </si>
  <si>
    <t>nycole.p.m@gmail.com</t>
  </si>
  <si>
    <t>+56 942538214</t>
  </si>
  <si>
    <t>16.836.208-0</t>
  </si>
  <si>
    <t>Marcela García</t>
  </si>
  <si>
    <t>mpgarcia.carmona@gmail.com</t>
  </si>
  <si>
    <t>+56 975383919</t>
  </si>
  <si>
    <t>9.683.159-5</t>
  </si>
  <si>
    <t>Elena Paz Aravena</t>
  </si>
  <si>
    <t>epah_2@yahoo.es</t>
  </si>
  <si>
    <t>+56 979890311</t>
  </si>
  <si>
    <t>12.102.987-1</t>
  </si>
  <si>
    <t>Camila Alejandra Diaz</t>
  </si>
  <si>
    <t>camiladiaz_578@hotmail.com</t>
  </si>
  <si>
    <t>+56 981567989</t>
  </si>
  <si>
    <t>17.043.199-5</t>
  </si>
  <si>
    <t>Talcahuano</t>
  </si>
  <si>
    <t>Teresa Del Pilar Muñoz</t>
  </si>
  <si>
    <t>teresadelpilarmunozpoblete@gmail.com</t>
  </si>
  <si>
    <t>+56 982863177</t>
  </si>
  <si>
    <t>7.914.693-5</t>
  </si>
  <si>
    <t>Alfredo Santamaría</t>
  </si>
  <si>
    <t>paty.wilhelm@gmail.com</t>
  </si>
  <si>
    <t>+56 991282247</t>
  </si>
  <si>
    <t>78.592.560-2</t>
  </si>
  <si>
    <t>Alexander Carlos Dechent</t>
  </si>
  <si>
    <t>alexdechent@udec.cl</t>
  </si>
  <si>
    <t>+56 991596399</t>
  </si>
  <si>
    <t>7.495.206-2</t>
  </si>
  <si>
    <t>Elizabeth Viviana Yáñez</t>
  </si>
  <si>
    <t>elizabeth.viviana.y@gmail.com</t>
  </si>
  <si>
    <t>+56 998726293</t>
  </si>
  <si>
    <t>10.476.368-5</t>
  </si>
  <si>
    <t>Vicuña Mackenna 1480 Depto. 811</t>
  </si>
  <si>
    <t>Yessica Magdalena Vera</t>
  </si>
  <si>
    <t>magdalenaveraa@gmail.com</t>
  </si>
  <si>
    <t>+56 944536117</t>
  </si>
  <si>
    <t>15.282.868-3</t>
  </si>
  <si>
    <t>Cristobal Enrique Inostroza</t>
  </si>
  <si>
    <t>cri.inostroza15@gmail.com</t>
  </si>
  <si>
    <t>+56 962124446</t>
  </si>
  <si>
    <t>17.317.148-K</t>
  </si>
  <si>
    <t>Avelino Enrique García</t>
  </si>
  <si>
    <t>3.124.277-0</t>
  </si>
  <si>
    <t>Hernán Patricio Aguilera</t>
  </si>
  <si>
    <t>hernan.aguilera@telefonica.com</t>
  </si>
  <si>
    <t>+56 995290816</t>
  </si>
  <si>
    <t>9.533.048-7</t>
  </si>
  <si>
    <t>Paula Makarena Muñoz</t>
  </si>
  <si>
    <t>paulamunozgut@gmail.com</t>
  </si>
  <si>
    <t>+56 977077829</t>
  </si>
  <si>
    <t>18.144.639-0</t>
  </si>
  <si>
    <t>José Joel Ignacio Zuñiga</t>
  </si>
  <si>
    <t>agutierrez@transportesjz.cl</t>
  </si>
  <si>
    <t>+56 977988492</t>
  </si>
  <si>
    <t>9.723.278-4</t>
  </si>
  <si>
    <t>Hilda Verónica Medel</t>
  </si>
  <si>
    <t>medeltapia@gmail.com</t>
  </si>
  <si>
    <t>+56 987272302</t>
  </si>
  <si>
    <t>8.595.001-0</t>
  </si>
  <si>
    <t>Alvaro Gonzalo Hermosilla</t>
  </si>
  <si>
    <t>ahermosillaprz@gmail.com</t>
  </si>
  <si>
    <t>+56 995100156</t>
  </si>
  <si>
    <t>13.953.790-4</t>
  </si>
  <si>
    <t>79.567.240-0</t>
  </si>
  <si>
    <t>María José Landeros</t>
  </si>
  <si>
    <t>landerosmjo@gmail.com</t>
  </si>
  <si>
    <t>+56 940710414</t>
  </si>
  <si>
    <t>18.431.313-8</t>
  </si>
  <si>
    <t>Matías Nicolás Señor</t>
  </si>
  <si>
    <t>msenorz@udd.cl</t>
  </si>
  <si>
    <t>+56 997713558</t>
  </si>
  <si>
    <t>18.412.031-3</t>
  </si>
  <si>
    <t>Solange Fabiola Luengo</t>
  </si>
  <si>
    <t>solangeluengo1@gmail.com</t>
  </si>
  <si>
    <t>+56 998204618</t>
  </si>
  <si>
    <t>6.974.190-8</t>
  </si>
  <si>
    <t>Loredana Del Carmen Peña</t>
  </si>
  <si>
    <t>lpenaandrades@gmail.com</t>
  </si>
  <si>
    <t>+56 967877375</t>
  </si>
  <si>
    <t>15.928.459-K</t>
  </si>
  <si>
    <t>Pamela Alejandra Vargas</t>
  </si>
  <si>
    <t>pvargasprosser@gmail.com</t>
  </si>
  <si>
    <t>+56 995007463</t>
  </si>
  <si>
    <t>17.366.723-K</t>
  </si>
  <si>
    <t>Cristian Andres Riquelme</t>
  </si>
  <si>
    <t>criquelme.munoz@gmail.com</t>
  </si>
  <si>
    <t>+56 995993003</t>
  </si>
  <si>
    <t>9.457.346-7</t>
  </si>
  <si>
    <t>Ricardo Antonio Sandoval</t>
  </si>
  <si>
    <t>ricardosandoval26@gmail.com</t>
  </si>
  <si>
    <t>+56 978009341</t>
  </si>
  <si>
    <t>9.647.325-7</t>
  </si>
  <si>
    <t>alex.d.gallegos@gmail.com</t>
  </si>
  <si>
    <t>+56 988388777</t>
  </si>
  <si>
    <t>15.658.593-9</t>
  </si>
  <si>
    <t>Jorge Andrés Peña</t>
  </si>
  <si>
    <t>jorgepenagatica@gmail.com</t>
  </si>
  <si>
    <t>+56 982169800</t>
  </si>
  <si>
    <t>15.530.870-2</t>
  </si>
  <si>
    <t>Marcelo Rodolfo Muñoz</t>
  </si>
  <si>
    <t>mrmunozmo@gmail.com</t>
  </si>
  <si>
    <t>+56 992893129</t>
  </si>
  <si>
    <t>12.152.432-5</t>
  </si>
  <si>
    <t>Daniel Esteban Gutierrez</t>
  </si>
  <si>
    <t>contacto@danielgutierrez.cl</t>
  </si>
  <si>
    <t>+56 966550512</t>
  </si>
  <si>
    <t>17.574.786-9</t>
  </si>
  <si>
    <t>Edificio Centenario/ Freire 960 Depto. 1002</t>
  </si>
  <si>
    <t>Monica Patricia Abasolo</t>
  </si>
  <si>
    <t>8.298.935-8</t>
  </si>
  <si>
    <t>Elisa Riquelme</t>
  </si>
  <si>
    <t>02/02/2022 Todo bien, solo que una parte del baño tenía humedad</t>
  </si>
  <si>
    <t>Se visitó el 08/02/2022 el decomural del departamento está dañado en el living y pieza (Aruñazops de gato) además hay perillas y visagras del ropero sueltas</t>
  </si>
  <si>
    <t xml:space="preserve">Claudio Mansilla/Rayen Borquez </t>
  </si>
  <si>
    <t>Camila Román</t>
  </si>
  <si>
    <t>Camila.roman99@outlook.com</t>
  </si>
  <si>
    <t>20.107.918-7</t>
  </si>
  <si>
    <t>Belén Antonella Faundez</t>
  </si>
  <si>
    <t>belenfaundezmorales@gmail.com</t>
  </si>
  <si>
    <t>+56 957857209</t>
  </si>
  <si>
    <t>19.273.491-6</t>
  </si>
  <si>
    <t xml:space="preserve">CLAUDIO RODRIGO  MANCILLA </t>
  </si>
  <si>
    <t>claro.mancilla@gmail.com</t>
  </si>
  <si>
    <t>9.337.151-8</t>
  </si>
  <si>
    <t>Tomás  Riveros</t>
  </si>
  <si>
    <t>triveros@andessalud.cl</t>
  </si>
  <si>
    <t>950050906</t>
  </si>
  <si>
    <t>15.364.793-3</t>
  </si>
  <si>
    <t>Erik Esteban Jorquera</t>
  </si>
  <si>
    <t>erik16jc@gmail.com</t>
  </si>
  <si>
    <t>+56 998387372</t>
  </si>
  <si>
    <t>19.425.302-8</t>
  </si>
  <si>
    <t>Cristopher Maximiliano Romero</t>
  </si>
  <si>
    <t>cristarcos@gmail.com</t>
  </si>
  <si>
    <t>+56 988572715</t>
  </si>
  <si>
    <t>17.429.269-8</t>
  </si>
  <si>
    <t>Héctor Gabriel Verdejo</t>
  </si>
  <si>
    <t>hector.verdejo.p@gmail.com</t>
  </si>
  <si>
    <t>+56 982925898</t>
  </si>
  <si>
    <t>16.489.846-6</t>
  </si>
  <si>
    <t>Camila Andrea Ossa</t>
  </si>
  <si>
    <t>nut.camilaossa@gmail.com</t>
  </si>
  <si>
    <t>+56 974733163</t>
  </si>
  <si>
    <t>19.155.272-5</t>
  </si>
  <si>
    <t>Matias Sebastián Bravo</t>
  </si>
  <si>
    <t>mabravo2016@udec.cl</t>
  </si>
  <si>
    <t>+56 940165444</t>
  </si>
  <si>
    <t>19.425.500-4</t>
  </si>
  <si>
    <t>pasaje los granados 420</t>
  </si>
  <si>
    <t>Pasaje 27 7609</t>
  </si>
  <si>
    <t>Marcelo Francisco De</t>
  </si>
  <si>
    <t>eng.barros@gmail.com</t>
  </si>
  <si>
    <t>+56 966556520</t>
  </si>
  <si>
    <t>27.682.521-6</t>
  </si>
  <si>
    <t>Emilio Rolando Maureira</t>
  </si>
  <si>
    <t>maureiracatherine@gmail.com</t>
  </si>
  <si>
    <t>+56 997917695</t>
  </si>
  <si>
    <t>5.096.958-4</t>
  </si>
  <si>
    <t>María Olivia Pantoja</t>
  </si>
  <si>
    <t>Olivia@wedesign.cl</t>
  </si>
  <si>
    <t>+56 982335389</t>
  </si>
  <si>
    <t>14.490.244-0</t>
  </si>
  <si>
    <t>Juan José Contreras</t>
  </si>
  <si>
    <t>juaninjuanharry2014@gmail.com</t>
  </si>
  <si>
    <t>+56 978041130</t>
  </si>
  <si>
    <t>14.503.623-2</t>
  </si>
  <si>
    <t>Talvaro913@gmail.com</t>
  </si>
  <si>
    <t>+56 965407695</t>
  </si>
  <si>
    <t>26.324.987-9</t>
  </si>
  <si>
    <t>Claudio Andrés Burgos</t>
  </si>
  <si>
    <t>cburgosaburto@gmail.com</t>
  </si>
  <si>
    <t>14.208.919-K</t>
  </si>
  <si>
    <t>Paula Retamal</t>
  </si>
  <si>
    <t>dra.paula.retamal@gmail.com</t>
  </si>
  <si>
    <t>981897933</t>
  </si>
  <si>
    <t>16.037.221-4</t>
  </si>
  <si>
    <t>Manuel Eduardo Carrillo</t>
  </si>
  <si>
    <t>acaraneda@hotmail.com</t>
  </si>
  <si>
    <t>+56 933203875</t>
  </si>
  <si>
    <t>9.541.779-5</t>
  </si>
  <si>
    <t>Vanessa Soledad Arriagada</t>
  </si>
  <si>
    <t>vanessarriagada1@gmail.com</t>
  </si>
  <si>
    <t>+56 953946910</t>
  </si>
  <si>
    <t>19.121.558-3</t>
  </si>
  <si>
    <t>Elena Virginia Rosales</t>
  </si>
  <si>
    <t>elena-rosal@hotmail.com</t>
  </si>
  <si>
    <t>+56 974760767</t>
  </si>
  <si>
    <t>9.016.174-1</t>
  </si>
  <si>
    <t>Claudia Alejandra Bascuñan</t>
  </si>
  <si>
    <t>claudiabascun@gmail.com</t>
  </si>
  <si>
    <t>+56 953703528</t>
  </si>
  <si>
    <t>16.298.392-K</t>
  </si>
  <si>
    <t>Lino Tomás Saez</t>
  </si>
  <si>
    <t>lsaez@liceomixto.cl</t>
  </si>
  <si>
    <t>+56 968784064</t>
  </si>
  <si>
    <t>13.134.666-2</t>
  </si>
  <si>
    <t>Elisa Macarena Riquelme</t>
  </si>
  <si>
    <t>Lyz-maca@hotmail.com</t>
  </si>
  <si>
    <t>+56 951272821</t>
  </si>
  <si>
    <t>15.218.562-6</t>
  </si>
  <si>
    <t>Paulina Andrea Segura</t>
  </si>
  <si>
    <t>psegurah@udec.cl</t>
  </si>
  <si>
    <t>+56 976055181</t>
  </si>
  <si>
    <t>16.219.215-9</t>
  </si>
  <si>
    <t>Emilio José Venegas</t>
  </si>
  <si>
    <t>emiliojvenegas@gmail.com</t>
  </si>
  <si>
    <t>+56 985618397</t>
  </si>
  <si>
    <t>18.687.081-6</t>
  </si>
  <si>
    <t>Jorge Hernán Miranda</t>
  </si>
  <si>
    <t>JMIRANDA@BIOCENTER.CL</t>
  </si>
  <si>
    <t>+56 998188376</t>
  </si>
  <si>
    <t>8.900.035-1</t>
  </si>
  <si>
    <t>Pablo Luciano Lara</t>
  </si>
  <si>
    <t>laramon94@hotmail.com</t>
  </si>
  <si>
    <t>+56 979655479</t>
  </si>
  <si>
    <t>18.720.340-6</t>
  </si>
  <si>
    <t>valentina.foxon@gmail.com</t>
  </si>
  <si>
    <t>+56 986874826</t>
  </si>
  <si>
    <t>19.192.872-5</t>
  </si>
  <si>
    <t>Elena Betzabeth Retamal</t>
  </si>
  <si>
    <t>elena.retamal11@gmail.com</t>
  </si>
  <si>
    <t>+56 986379153</t>
  </si>
  <si>
    <t>17.769.303-0</t>
  </si>
  <si>
    <t>Raúl Rigoberto Alcaíno</t>
  </si>
  <si>
    <t>ralcainoq@gmail.com</t>
  </si>
  <si>
    <t>+56 956573747</t>
  </si>
  <si>
    <t>5.628.344-7</t>
  </si>
  <si>
    <t>Nicole Alejandra Flores</t>
  </si>
  <si>
    <t>nicole.floresmun@gmail.com</t>
  </si>
  <si>
    <t>+56 944360972</t>
  </si>
  <si>
    <t>19.293.405-2</t>
  </si>
  <si>
    <t>Ernesto Antonio Opazo</t>
  </si>
  <si>
    <t>opfuanto@gmail.com</t>
  </si>
  <si>
    <t>15.150.531-7</t>
  </si>
  <si>
    <t>Sebastián Andrés Calderón</t>
  </si>
  <si>
    <t>Seba.calderdiaz@gmail.com</t>
  </si>
  <si>
    <t>+56 920067496</t>
  </si>
  <si>
    <t>18.120.235-1</t>
  </si>
  <si>
    <t>Alvaro Antonio Peñailillo</t>
  </si>
  <si>
    <t>a.penailillo10@gmail.com</t>
  </si>
  <si>
    <t>+56 971599609</t>
  </si>
  <si>
    <t>19.595.070-9</t>
  </si>
  <si>
    <t>Sergio Desiderio Cabrera</t>
  </si>
  <si>
    <t>paz.cab.97@gmail.com</t>
  </si>
  <si>
    <t>+56 966804477</t>
  </si>
  <si>
    <t>9.888.975-2</t>
  </si>
  <si>
    <t>DEUDA</t>
  </si>
  <si>
    <t>Desiderio Sanhueza 160 Depto 208</t>
  </si>
  <si>
    <t>Se realizó inventario de la propiedad el día 24 de Febrero 2022. No tenía ningún detalle. Dueño dejó lámpara grande en la cocina, otra lámpara de tres ampolletas en el living  y en dormitorios (2)  y corftinas rollers en dormitorios y ventanal de acceso a balcón</t>
  </si>
  <si>
    <t>No</t>
  </si>
  <si>
    <t>Raul Alcaino (Soledad arrienda)</t>
  </si>
  <si>
    <t>NO</t>
  </si>
  <si>
    <t>Manuel Carillo(Adriana Araneda)</t>
  </si>
  <si>
    <t xml:space="preserve"> </t>
  </si>
  <si>
    <t>LISTO</t>
  </si>
  <si>
    <t>NO TIENE PLATAFORMA GGCC.</t>
  </si>
  <si>
    <t xml:space="preserve">Administración Depto 1116 Tres Pascualas </t>
  </si>
  <si>
    <t xml:space="preserve">Administración Depto 307 Barros 1672 </t>
  </si>
  <si>
    <t xml:space="preserve">Administracion Depto. 305 Torre Don Bernardo (Bicentenario) San Martin 42 </t>
  </si>
  <si>
    <t xml:space="preserve">Administración Depto Cerro Caracol (Mama) </t>
  </si>
  <si>
    <t xml:space="preserve">Administración Depto Vellatrix 510 </t>
  </si>
  <si>
    <t xml:space="preserve">Administración Depto Parque Urbano 904-C - </t>
  </si>
  <si>
    <t xml:space="preserve">Administracion Depto Vellatrix 1309 </t>
  </si>
  <si>
    <t xml:space="preserve">Administracion Depto 308 Ongolmo 551 </t>
  </si>
  <si>
    <t xml:space="preserve">Administracion Depto Jardines del Sur 1203 </t>
  </si>
  <si>
    <t xml:space="preserve">Administracion Depto 307 Jardines Del Sur </t>
  </si>
  <si>
    <t xml:space="preserve">Administracion Depto 503 Manuel Rodriguez 1180 </t>
  </si>
  <si>
    <t xml:space="preserve">Administracion Depto 1102 Castellon 64 </t>
  </si>
  <si>
    <t xml:space="preserve">Administracion Depto 405 Terrazas de Andalue </t>
  </si>
  <si>
    <t xml:space="preserve">Administracion Casa Portal San Pedro, pasaje 27, </t>
  </si>
  <si>
    <t xml:space="preserve">Administracion Depto 104 Camino del Arbol 405 Idahue </t>
  </si>
  <si>
    <t xml:space="preserve">Administracion Depto 33 General Gorosteaga 1275 </t>
  </si>
  <si>
    <t xml:space="preserve">Administracion Depto 101 Galvarino 472 </t>
  </si>
  <si>
    <t xml:space="preserve">Administracion Depto 307 Las Heras 1664 </t>
  </si>
  <si>
    <t xml:space="preserve">Administracion Depto. Maipu 513 </t>
  </si>
  <si>
    <t xml:space="preserve">Administracion Depto 1002 Caupolican 150 </t>
  </si>
  <si>
    <t xml:space="preserve">Administracion Casa Los Granados 420 Lomas Coloradas </t>
  </si>
  <si>
    <t xml:space="preserve">Administracion Depto 6B Avenida Alemana 35 </t>
  </si>
  <si>
    <t xml:space="preserve">Administración Depto 1608 Pedro Valdivia 159 </t>
  </si>
  <si>
    <t xml:space="preserve">Administración Depto 516 Freire 1052 </t>
  </si>
  <si>
    <t xml:space="preserve">Administración Oficina 651 Paicavi </t>
  </si>
  <si>
    <t xml:space="preserve">Administración Depto 811 Vicuña Maquena 1480 </t>
  </si>
  <si>
    <t xml:space="preserve">Administración Depto 324 Los Claveles 455 </t>
  </si>
  <si>
    <t xml:space="preserve">Administración Depto 515, Freire 1062 </t>
  </si>
  <si>
    <t xml:space="preserve">Administración Depto 1002 Freire 960 </t>
  </si>
  <si>
    <t xml:space="preserve">Administración Depto 204 Camino del Amanecer 1890 </t>
  </si>
  <si>
    <t xml:space="preserve">Administración Depto 61A Avenidad Andalue 2420 </t>
  </si>
  <si>
    <t xml:space="preserve">Administración Depto 52 B Camino el Venado 1760 </t>
  </si>
  <si>
    <t xml:space="preserve">Administración Depto 605, Calle Nueva 1280 </t>
  </si>
  <si>
    <t xml:space="preserve">Administración Depto 403 General Novoa 796 </t>
  </si>
  <si>
    <t xml:space="preserve">Administración Depto 1003 Salas 89 </t>
  </si>
  <si>
    <t>Servipag 1 (19…)</t>
  </si>
  <si>
    <t>Servipag 2 (77…)</t>
  </si>
  <si>
    <t>8/3/2022 Se realizó visita de rutina, el departamento sigue con los mismos detalles . Hace un tiempo se había pintado pero la humedad volvió a aparecer. Solo se solucionó la pintura descascarada del techo del baño</t>
  </si>
  <si>
    <t>Se visitó el 04 de Marzo 2022 y tiene los mismos detalles. Salvo que quitó mueble de arriba de refrigerador y lo guardo en dormitorio principal. Además quitó soporte de muerta del mismo dormitorio, diciendo que estaba deteriorando la puerta</t>
  </si>
  <si>
    <t>Se visitó el 11/03/2022 Habían muchos arreglos que hizo la administración del edificio. Cambios de ventanas, piezas, acceso a cocina y ventanal acceso a balcón. Además se cambió puerta principal se instalaron extractores de aire en baño chico logia y puertas de dormitorios. Se forró y pintó balcón y paredes dormitorios por dentro y fuera.  En los detalles que hay en el depto. se encontró trizado el lavamanos del baño, falta sello en el lavaplatos cocina y llaves de ducha</t>
  </si>
  <si>
    <t>Administración Casa Los Álamos 108 /Casa lo mendez</t>
  </si>
  <si>
    <t>Se visitó el día 25 de Febrero, Todo ok dentro del departamento pero la bodega tiene una filtración considerable. La arrendataria está guardando las cosas en el balcón debido a esto.</t>
  </si>
  <si>
    <t>Mirella Espinoza</t>
  </si>
  <si>
    <t>Camila Araya</t>
  </si>
  <si>
    <t>Lukas Perez</t>
  </si>
  <si>
    <t>Administración  Depto 307, La Vega 1/2</t>
  </si>
  <si>
    <t>Administración  Depto 403, Francisco de Asis 220</t>
  </si>
  <si>
    <t>Administración  Depto 402, Calle 1 número 6575</t>
  </si>
  <si>
    <t>Betina Solar/cristobal Jaque</t>
  </si>
  <si>
    <t>no</t>
  </si>
  <si>
    <t>Administración Depto 1010, Torre B Rozas Poniente 25</t>
  </si>
  <si>
    <t xml:space="preserve">deuda </t>
  </si>
  <si>
    <t>Luis Riquelme</t>
  </si>
  <si>
    <t>Administracion Depto Camilo Henriquez 2222  (1206)</t>
  </si>
  <si>
    <t>?</t>
  </si>
  <si>
    <t xml:space="preserve">Administración Depto 1505 Rozas 25 </t>
  </si>
  <si>
    <t xml:space="preserve">Administración Depto 1710 Rozas 25 </t>
  </si>
  <si>
    <t xml:space="preserve">Administración depto 603 Lientur 831 </t>
  </si>
  <si>
    <t>Se realizó visita el día Viernes 08 de Abril, en general la casa está igual que inventario anterior solo que en el segundo dormitorio a mano izquierda había una pequeña filtración, además, los adoquines del patio están cediendo aún más con la lluvia (arrendatario comenta que habían ollos que se taparon con carretillas y materiales de construccion cuando llegaron, pero que al sacar estos implementos se dieron cuenta que tapaban unos ollos</t>
  </si>
  <si>
    <t>El departamento sigue en las mismas condiciones de inventario anterior, salvo que la ceramica de la cocina sigue inflandose, además la arrendataria pidió permiso para pintar el baño</t>
  </si>
  <si>
    <t>Edificio Espacio Mayor/ Freire 1627, Dpto. 1204</t>
  </si>
  <si>
    <t xml:space="preserve">ok </t>
  </si>
  <si>
    <t xml:space="preserve"> NO</t>
  </si>
  <si>
    <t>Carolina Andrea Godoy</t>
  </si>
  <si>
    <t>cgodoyortiz@gmail.com</t>
  </si>
  <si>
    <t>15.592.048-3</t>
  </si>
  <si>
    <t>Antonio De la Rosa</t>
  </si>
  <si>
    <t>administracion@titanchile.com</t>
  </si>
  <si>
    <t>24.334.779-3</t>
  </si>
  <si>
    <t>Piñones 30, 21</t>
  </si>
  <si>
    <t>Chiguayante</t>
  </si>
  <si>
    <t>Carolina Beatriz Roa</t>
  </si>
  <si>
    <t>fikar.carolina@gmail.com</t>
  </si>
  <si>
    <t>13.692.634-9</t>
  </si>
  <si>
    <t>Luizeida Mercedes</t>
  </si>
  <si>
    <t>uzcateguiluizeida@gmail.com</t>
  </si>
  <si>
    <t>27.154.394-8</t>
  </si>
  <si>
    <t>Sergio Erasmo Sobarzo</t>
  </si>
  <si>
    <t>j_sobarz@hotmail.com</t>
  </si>
  <si>
    <t>984174867</t>
  </si>
  <si>
    <t>6.432.901-4</t>
  </si>
  <si>
    <t>Lukas Gonzalo Perez</t>
  </si>
  <si>
    <t>lukasperez358@gmail.com</t>
  </si>
  <si>
    <t>942884456</t>
  </si>
  <si>
    <t>19.133.053-6</t>
  </si>
  <si>
    <t>Angélica Maribel Araya</t>
  </si>
  <si>
    <t>aaraya70@hotmail.com</t>
  </si>
  <si>
    <t>+56988896116</t>
  </si>
  <si>
    <t>11.533.045-4</t>
  </si>
  <si>
    <t>Bettina Raquel  Solar</t>
  </si>
  <si>
    <t>cristobaldh7@gmail.com</t>
  </si>
  <si>
    <t>12.561.678-K</t>
  </si>
  <si>
    <t>Luis Alberto Farias</t>
  </si>
  <si>
    <t>lfariasfernandez@gmail.com</t>
  </si>
  <si>
    <t>957198395</t>
  </si>
  <si>
    <t>14.013.271-3</t>
  </si>
  <si>
    <t>Mirella Del Carmen Espinoza</t>
  </si>
  <si>
    <t>mirespinoza@hotmail.com</t>
  </si>
  <si>
    <t>990153302</t>
  </si>
  <si>
    <t>8.019.516-8</t>
  </si>
  <si>
    <t>Evelyn Cecilia Rivera</t>
  </si>
  <si>
    <t>ec.rivera.seitz@gmail.com</t>
  </si>
  <si>
    <t>931996325</t>
  </si>
  <si>
    <t>15.183.469-8</t>
  </si>
  <si>
    <t>Camila Paz Araya</t>
  </si>
  <si>
    <t>camila.a.rojo@gmail.com</t>
  </si>
  <si>
    <t>961929332</t>
  </si>
  <si>
    <t>17.711.852-4</t>
  </si>
  <si>
    <t>Matías Sebastián Rojas</t>
  </si>
  <si>
    <t>matirojas5@hotmail.com</t>
  </si>
  <si>
    <t>951225605</t>
  </si>
  <si>
    <t>17.740.227-3</t>
  </si>
  <si>
    <t xml:space="preserve">Luis Alberto Riquelme </t>
  </si>
  <si>
    <t>luisalberto01973@gmail.com</t>
  </si>
  <si>
    <t>962772281</t>
  </si>
  <si>
    <t>12.526.752-1</t>
  </si>
  <si>
    <t>Gianinna Fatme Osorio</t>
  </si>
  <si>
    <t>gianinnafatme15@gmail.com</t>
  </si>
  <si>
    <t>975361247</t>
  </si>
  <si>
    <t>16.724.698-2</t>
  </si>
  <si>
    <t>Luiceyda Uzcategui</t>
  </si>
  <si>
    <t>Administración Casa 21 calle los Piñones 30, Chiguayante</t>
  </si>
  <si>
    <t>Administración Depto 115 Canto del Valle 177, San Sebastian</t>
  </si>
  <si>
    <t>Administración Depto 1502 Salas 245</t>
  </si>
  <si>
    <t>Monto Arriendo</t>
  </si>
  <si>
    <t>Administración Depto 508, Avenida San andrés 202</t>
  </si>
  <si>
    <t>Se visitó propiedad día 25 de Mayo, en general está bien cuidado pero la pintura de las puertas se está  descascarando. Además la llama de la cocina está alta y las paredes están un poco sucias( lo normal por el uso)</t>
  </si>
  <si>
    <t>Se visitó el día 24 de Abri y estaba en buenas condiciones</t>
  </si>
  <si>
    <t>Super bien cuidado el depto. Pero se filtra agua de las ventanas principales, Alex ya está al tanto</t>
  </si>
  <si>
    <t>Se realizó visita el día Viernes 27 de Mayo, se vió que la chapa tiene problemas y el citófono no funciona</t>
  </si>
  <si>
    <t>Se visitó departamento de Claudio bURGOS EL Cual tenía cortina roller sin instalar (maestro tio de seba quedó de instalar repuesto que rompió y no ha ibtenido respuesta) además comenta que el calefont está con problemas</t>
  </si>
  <si>
    <t>d</t>
  </si>
  <si>
    <t>Anna Ratova</t>
  </si>
  <si>
    <t>Admnistración Casa número 970, San Marcos 200, Talcahuano</t>
  </si>
  <si>
    <t>Verónica Francisca Vallejos</t>
  </si>
  <si>
    <t>veronica.vallejos.beltran@gmail.com</t>
  </si>
  <si>
    <t>979301104</t>
  </si>
  <si>
    <t>16.328.093-0</t>
  </si>
  <si>
    <t>Adianys Gonzalez</t>
  </si>
  <si>
    <t>adianysgh@gmail.com</t>
  </si>
  <si>
    <t>27.693.549-6</t>
  </si>
  <si>
    <t>Carola  Peñaloza</t>
  </si>
  <si>
    <t>cpenalozadiaz@gmail.com</t>
  </si>
  <si>
    <t>985283429</t>
  </si>
  <si>
    <t>11.392.702-K</t>
  </si>
  <si>
    <t>Moises Nuñez</t>
  </si>
  <si>
    <t>Adianiz</t>
  </si>
  <si>
    <t>Admnistración Depto 1008, Rosas 25</t>
  </si>
  <si>
    <t>Admnistración Depto 707, Tucapel 664</t>
  </si>
  <si>
    <t>Luis Meneses</t>
  </si>
  <si>
    <t>Mildred Mahir</t>
  </si>
  <si>
    <t>Patricio Puga</t>
  </si>
  <si>
    <t>Administración Depto 211 Paicavi Sur 960 Valle Escondido</t>
  </si>
  <si>
    <t xml:space="preserve">Administración Depto 110 Paicavi Sur 960 Valle Escondido </t>
  </si>
  <si>
    <t>Administración Depto 1406, Pedro de Valdivia 1284</t>
  </si>
  <si>
    <t>Mauricio Aguilera</t>
  </si>
  <si>
    <t>Hugo Hidalgo</t>
  </si>
  <si>
    <t>Cristian Cifuentes</t>
  </si>
  <si>
    <t>Administración Depto 206, Calle 3 norte 950, San Pedro de la Paz</t>
  </si>
  <si>
    <t>Administración Oficina Inmunomedica 904 A</t>
  </si>
  <si>
    <t>Administración Depto 1701 B, Avenida Costaner Interior 7488, San Pedro de la Paz</t>
  </si>
  <si>
    <t>Se visitó el Miércoles 15 de Junio y está todo oK. Prácticamente igual a como se entregó, se le envi´p correo a María José Suarez con todo y quedó satisfecha</t>
  </si>
  <si>
    <t>Administración depto 1202 B Colo colo</t>
  </si>
  <si>
    <t>Inmunomédica Concepción</t>
  </si>
  <si>
    <t>lleiva@inmunomedica.cl</t>
  </si>
  <si>
    <t>76.268.430-6</t>
  </si>
  <si>
    <t>Javier Ignacio Valderrama</t>
  </si>
  <si>
    <t>J.val.sot@gmail.com</t>
  </si>
  <si>
    <t>948779111</t>
  </si>
  <si>
    <t>17.825.314-K</t>
  </si>
  <si>
    <t>Cristian Fernando Cifuentes</t>
  </si>
  <si>
    <t>cristian_cifuentes2005@yahoo.com</t>
  </si>
  <si>
    <t>984493143</t>
  </si>
  <si>
    <t>14.373.303-3</t>
  </si>
  <si>
    <t>Calle 8 970</t>
  </si>
  <si>
    <t>anna.ratova.ar@gmail.com</t>
  </si>
  <si>
    <t>987305920</t>
  </si>
  <si>
    <t>23.884.014-7</t>
  </si>
  <si>
    <t xml:space="preserve">Crisitan Andrés Villa </t>
  </si>
  <si>
    <t>cvilla@stks.cl</t>
  </si>
  <si>
    <t>957334262</t>
  </si>
  <si>
    <t>17.348.352-K</t>
  </si>
  <si>
    <t>Camila Alexandra Monasterio</t>
  </si>
  <si>
    <t>Carterasyaccesoriosbluerose@gmail.com</t>
  </si>
  <si>
    <t>958205713</t>
  </si>
  <si>
    <t>16.956.365-9</t>
  </si>
  <si>
    <t>Mauricio Fredy Aguilera</t>
  </si>
  <si>
    <t>mafdos85@gmail.com</t>
  </si>
  <si>
    <t>942739758</t>
  </si>
  <si>
    <t>10.958.285-9</t>
  </si>
  <si>
    <t>Patricio Rodrigo Puga</t>
  </si>
  <si>
    <t>patriciorpuga@gmial.com</t>
  </si>
  <si>
    <t>985570749</t>
  </si>
  <si>
    <t>11.882.399-0</t>
  </si>
  <si>
    <t>Yelimar de los Angeles Rendon</t>
  </si>
  <si>
    <t>Rendongarcia.yelimar@gmail.com</t>
  </si>
  <si>
    <t>974006102</t>
  </si>
  <si>
    <t>25.686.750-8</t>
  </si>
  <si>
    <t>Mildred Mayr</t>
  </si>
  <si>
    <t>mildred@mayr.cl</t>
  </si>
  <si>
    <t>979574610</t>
  </si>
  <si>
    <t>12.301.682-3</t>
  </si>
  <si>
    <t>Luis Enrique Meneses</t>
  </si>
  <si>
    <t>lmeneses@ingenieriamv.cl</t>
  </si>
  <si>
    <t>998735042</t>
  </si>
  <si>
    <t>11.517.233-6</t>
  </si>
  <si>
    <t>Juan Luis Correa</t>
  </si>
  <si>
    <t>jlcorreahe@gmail.com</t>
  </si>
  <si>
    <t>982150899</t>
  </si>
  <si>
    <t>8.109.891-3</t>
  </si>
  <si>
    <t xml:space="preserve">Sandra  Zapata </t>
  </si>
  <si>
    <t>sandra.zapata@pytltda.cl</t>
  </si>
  <si>
    <t>998847929</t>
  </si>
  <si>
    <t>11.956.920-6</t>
  </si>
  <si>
    <t>Camila Fernanda Indo</t>
  </si>
  <si>
    <t>camila.indo.m@gmail.com</t>
  </si>
  <si>
    <t>+56 940255406</t>
  </si>
  <si>
    <t>17.041.049-1</t>
  </si>
  <si>
    <t>Victoria Rossana Hidalgo</t>
  </si>
  <si>
    <t>victorita86@hotmail.com</t>
  </si>
  <si>
    <t>931886035</t>
  </si>
  <si>
    <t>16.282.764-2</t>
  </si>
  <si>
    <t>Patricia Veronica Sepulveda</t>
  </si>
  <si>
    <t>psepul68@hotmail.com</t>
  </si>
  <si>
    <t>+56 998742180</t>
  </si>
  <si>
    <t>10.570.868-8</t>
  </si>
  <si>
    <t>Denisse Riveros</t>
  </si>
  <si>
    <t>riverosdenisse00@gmail.com</t>
  </si>
  <si>
    <t>944992573</t>
  </si>
  <si>
    <t>12.982.377-1</t>
  </si>
  <si>
    <t>abapm1719@gmail.com</t>
  </si>
  <si>
    <t>Visita realizada día 25 de Julio, todo está en perfectas condiciones</t>
  </si>
  <si>
    <t>pendiente</t>
  </si>
  <si>
    <t>Sergio Andrés Trabold</t>
  </si>
  <si>
    <t>straboldj@gmail.com</t>
  </si>
  <si>
    <t>985153028</t>
  </si>
  <si>
    <t>18.292.433-4</t>
  </si>
  <si>
    <t>Sergio Travolt</t>
  </si>
  <si>
    <t>Administración Depto 22 Torre 5, Antilhue 25, Lonco Parque</t>
  </si>
  <si>
    <t>Mauricio Torres</t>
  </si>
  <si>
    <t>Carolina Miranda</t>
  </si>
  <si>
    <t>Keila Urrutia</t>
  </si>
  <si>
    <t>Administración Depto 2104, Castellon 152, Concepcion</t>
  </si>
  <si>
    <t>Administración Depto 1508, Rozas 25, Concepción</t>
  </si>
  <si>
    <t>x</t>
  </si>
  <si>
    <t>Ana Luisa Gutierrez</t>
  </si>
  <si>
    <t>Real 1</t>
  </si>
  <si>
    <t>Real 2</t>
  </si>
  <si>
    <t>ID</t>
  </si>
  <si>
    <t>Mes</t>
  </si>
  <si>
    <t>Enero</t>
  </si>
  <si>
    <t>Febrero</t>
  </si>
  <si>
    <t>Marzo</t>
  </si>
  <si>
    <t>Abril</t>
  </si>
  <si>
    <t>Mayo</t>
  </si>
  <si>
    <t>Junio</t>
  </si>
  <si>
    <t>Julio</t>
  </si>
  <si>
    <t>Agosto</t>
  </si>
  <si>
    <t>Septiembre</t>
  </si>
  <si>
    <t>Octubre</t>
  </si>
  <si>
    <t>Noviembre</t>
  </si>
  <si>
    <t>Diciembre</t>
  </si>
  <si>
    <t>Real 3</t>
  </si>
  <si>
    <t>Mes Visita</t>
  </si>
  <si>
    <t>FechaAnalisis</t>
  </si>
  <si>
    <t>Programada 1</t>
  </si>
  <si>
    <t>Programada 2</t>
  </si>
  <si>
    <t>Programada 3</t>
  </si>
  <si>
    <t>Días</t>
  </si>
  <si>
    <t>Monica Quezada</t>
  </si>
  <si>
    <t>María José Suarez</t>
  </si>
  <si>
    <t>Sebastián Realizó inventario día 25 de Mayo</t>
  </si>
  <si>
    <t>se visitó el viernes 19 de Agosto y me pidió de manera urgente cambiar chapa, ella la compró y le envié boleta a Marcela, el depto tenía un poco de humedad en el baño pero ella quitó la mayoria</t>
  </si>
  <si>
    <t>Todo bien en la propiedad pero está comenzando a aparecer humedad en el dormitorio</t>
  </si>
  <si>
    <t>El departamento está bien, pero uno de sus platillos grandes está quemando el mueble derecho de la cocina, ya que queda muy cerca del fogón y no se puede mover</t>
  </si>
  <si>
    <t>el departamento está muy bien cuidado pero la puerta del baño suite está sin chapa ya que arrendatario quedó encerrado y tuvo que quitarla, se comprometió a instalarla pronto</t>
  </si>
  <si>
    <t>Mantienen muy limpio el depto, este tiene detalles en papel mural (que estaban de antes) y estpa apareciendo humedad en primer dormitorio a mano izquierda. Arrendatarios solicitaron permiso para pintar (duela debe comprar materiales y ellos ofrecen mano de obra)</t>
  </si>
  <si>
    <t>Edificio cerro Caracol/ Doctor Wilhelm 1000 Depto. 1001, B</t>
  </si>
  <si>
    <t>Hansel Silva</t>
  </si>
  <si>
    <t>hanselsilva@gmail.com</t>
  </si>
  <si>
    <t>990944258</t>
  </si>
  <si>
    <t>10.994.478-5</t>
  </si>
  <si>
    <t>Carlos Cornell</t>
  </si>
  <si>
    <t>ccornellmartinez@gmail.com</t>
  </si>
  <si>
    <t>27.881.011-9</t>
  </si>
  <si>
    <t>Orompello 1470 Depto. 1506</t>
  </si>
  <si>
    <t>Paulo Nicolás Pucheau</t>
  </si>
  <si>
    <t>ppucheub@gmail.com</t>
  </si>
  <si>
    <t>996425177</t>
  </si>
  <si>
    <t>12.454.749-0</t>
  </si>
  <si>
    <t>Andrea del Carmen Ojeda</t>
  </si>
  <si>
    <t>andreosan26@hotmail.com</t>
  </si>
  <si>
    <t>932414687</t>
  </si>
  <si>
    <t>14.043.424-8</t>
  </si>
  <si>
    <t>Manquimavida  600 Depto. 101, F</t>
  </si>
  <si>
    <t>Juan Ramón  Rondón</t>
  </si>
  <si>
    <t>juanrrh@gmail.com</t>
  </si>
  <si>
    <t>984666355</t>
  </si>
  <si>
    <t>26.367.974-1</t>
  </si>
  <si>
    <t xml:space="preserve">Cesar Humberto Rodríguez </t>
  </si>
  <si>
    <t>rodriguezkoo@gmail.com</t>
  </si>
  <si>
    <t>991958597</t>
  </si>
  <si>
    <t>12.173.779-5</t>
  </si>
  <si>
    <t>Castellón 152 Depto. 2104</t>
  </si>
  <si>
    <t>Mauricio Antonio Torres</t>
  </si>
  <si>
    <t>mauricio.torres.rivas@gmail.com</t>
  </si>
  <si>
    <t>958454285</t>
  </si>
  <si>
    <t>14.031.339-4</t>
  </si>
  <si>
    <t>Carmen Lilian Guzman</t>
  </si>
  <si>
    <t>carmenliguz@gmail.com</t>
  </si>
  <si>
    <t>988031315</t>
  </si>
  <si>
    <t>13.321.464-K</t>
  </si>
  <si>
    <t>Rozas 25 Depto. 1508, B</t>
  </si>
  <si>
    <t>Keila  Urrutia</t>
  </si>
  <si>
    <t>urrutiakeila@gmail.com</t>
  </si>
  <si>
    <t>17.499.235-5</t>
  </si>
  <si>
    <t>finaestampaandalue@gmail.com</t>
  </si>
  <si>
    <t>983524836</t>
  </si>
  <si>
    <t>22.490.797-4</t>
  </si>
  <si>
    <t>Karen Denisse García</t>
  </si>
  <si>
    <t>Karengarciavas@gmail.com</t>
  </si>
  <si>
    <t>97988263</t>
  </si>
  <si>
    <t>17.896.743-6</t>
  </si>
  <si>
    <t>Monica Eliana Quezada</t>
  </si>
  <si>
    <t>Lorena_lavin_faundez@hotmail.com</t>
  </si>
  <si>
    <t>962645915</t>
  </si>
  <si>
    <t>8.234.032-7</t>
  </si>
  <si>
    <t>Maria Eugenia Campusano</t>
  </si>
  <si>
    <t>mary.campusano@gmail.com</t>
  </si>
  <si>
    <t>990600424</t>
  </si>
  <si>
    <t>15.069.302-0</t>
  </si>
  <si>
    <t>Michelle Francisca Vera</t>
  </si>
  <si>
    <t>Michelleveraalmendra@gmail.com</t>
  </si>
  <si>
    <t>953097236</t>
  </si>
  <si>
    <t>18.812.844-0</t>
  </si>
  <si>
    <t>Paulo Pucheu</t>
  </si>
  <si>
    <t>Cesar Rodriguez</t>
  </si>
  <si>
    <t>Juan Rondon</t>
  </si>
  <si>
    <t>Administración Depto Orompello 1470</t>
  </si>
  <si>
    <t>Administración Depto 101, Torre F, Manquimavida 600</t>
  </si>
  <si>
    <t>Administración Doctor Wilhelm 1000 Depto. 1001, B</t>
  </si>
  <si>
    <t>Hansel y Gretel</t>
  </si>
  <si>
    <t>Servipag 3 (77.145.014-8)</t>
  </si>
  <si>
    <t xml:space="preserve"> para verificar que papel mural que se instaló el día 29 de Agosto bhubiese quedado bien. En general el depto está en buenas condiciones, post venta quedó de ir en la semana a impermeabilizar</t>
  </si>
  <si>
    <t>Techo del baño tiene un cambio de color considerable.Debido a la humedad que se genera ahí</t>
  </si>
  <si>
    <t>Se visitó en compañía de maestro para que revisara filtración, el deaprtamento en general se mantiene en buen estado, salvo unas pocas rallas que hay en el piso</t>
  </si>
  <si>
    <t>Michelle Vera</t>
  </si>
  <si>
    <t>pl</t>
  </si>
  <si>
    <t>Departamento se encuentra en muy buen estado. Salvo citófono que se encuentra colgando de los cables y está apareciendo una filtración en el techo al lado izquierdo del acceso principal</t>
  </si>
  <si>
    <t>Tienen 2 gatos y hay un par de detalles en el mural, instalaron malla en balcón y una cortina encima de roller (dormitorio suite)</t>
  </si>
  <si>
    <t>mantienen limpio el depto, tiene algunas manchas en lamalfombra  (que se nota intentaron sacar) y humedad en el techo de balcón, baños y techo habitaciones. A simple vista es por la humedad que tiene estos edificios no se ve alguna fultración</t>
  </si>
  <si>
    <t>Seba hizo inventario hsbían varias cosas que faltaron</t>
  </si>
  <si>
    <t>mo</t>
  </si>
  <si>
    <t>En general estaba todo bien, paredes de ventanas y techos de baños sin señal de humedad</t>
  </si>
  <si>
    <t>Alfredo Santamaria</t>
  </si>
  <si>
    <t>Carolina Andressa</t>
  </si>
  <si>
    <t>Nicolas Paez</t>
  </si>
  <si>
    <t>Avelino Garcia</t>
  </si>
  <si>
    <t>Administración Estacionamiento 6 Inmunomedica San Martin 920</t>
  </si>
  <si>
    <t>Administración Depto 1504, Rozas 25, Concepción</t>
  </si>
  <si>
    <t>Administración Oficina 101, Paicavi 651, Concepcion</t>
  </si>
  <si>
    <t>Sergio Fuentes</t>
  </si>
  <si>
    <t>Camila Rodriguez</t>
  </si>
  <si>
    <t>Carlos Mirando</t>
  </si>
  <si>
    <t>Marisol Sanchez</t>
  </si>
  <si>
    <t>Maribel Delgado</t>
  </si>
  <si>
    <t>Rodrigo Neira</t>
  </si>
  <si>
    <t>Amanda Dasilva</t>
  </si>
  <si>
    <t>Ignacio Boeri</t>
  </si>
  <si>
    <t>Administración Depto 302 Maipu 1637, Concepcion</t>
  </si>
  <si>
    <t>Administración Depto 209, Valle Andalien 1224, Lomas de San Sebastian, Concepcion</t>
  </si>
  <si>
    <t>Administración Depto 503 B, Avenida Costanera Andalien 182, Concepcion</t>
  </si>
  <si>
    <t>Administración Casa 5, Nueva Palena 2740, Chiguayante</t>
  </si>
  <si>
    <t>Luz Marina Arriagada</t>
  </si>
  <si>
    <t>Sergio Cabrera</t>
  </si>
  <si>
    <t>Mirna Ulloa</t>
  </si>
  <si>
    <t>Carlos Cornelli</t>
  </si>
  <si>
    <t>GYL SPA</t>
  </si>
  <si>
    <t>Hector Echazu</t>
  </si>
  <si>
    <t>Titan Maquinaria</t>
  </si>
  <si>
    <t>Karen Garcia</t>
  </si>
  <si>
    <t>Sandra Zapata</t>
  </si>
  <si>
    <t>Cristian Villa</t>
  </si>
  <si>
    <t>Carmen Guzman</t>
  </si>
  <si>
    <t>Andres del Carmen Ojeda</t>
  </si>
  <si>
    <t>Nueva Palena  2740</t>
  </si>
  <si>
    <t>iboeri@hotmail.com</t>
  </si>
  <si>
    <t>982308320</t>
  </si>
  <si>
    <t>17.617.798-5</t>
  </si>
  <si>
    <t>Amanda Da Silva</t>
  </si>
  <si>
    <t>amandaadvoliveira@gmail.com</t>
  </si>
  <si>
    <t>999433426</t>
  </si>
  <si>
    <t>26.730.438-6</t>
  </si>
  <si>
    <t>Rodrigo Matías Neira</t>
  </si>
  <si>
    <t>rodrigo.neira.lema@gmail.com</t>
  </si>
  <si>
    <t>998721130</t>
  </si>
  <si>
    <t>17.350.706-2</t>
  </si>
  <si>
    <t>Maribel  Delgado</t>
  </si>
  <si>
    <t>madelgn@gmail.com</t>
  </si>
  <si>
    <t>972661932</t>
  </si>
  <si>
    <t>13.105.326-6</t>
  </si>
  <si>
    <t>ropasesiempre@hotmail.com</t>
  </si>
  <si>
    <t>966254779</t>
  </si>
  <si>
    <t>10.956.468-0</t>
  </si>
  <si>
    <t>Nicoás Páez</t>
  </si>
  <si>
    <t>npaez.carvallo@gmail.com</t>
  </si>
  <si>
    <t>990794978</t>
  </si>
  <si>
    <t>18.808.338-2</t>
  </si>
  <si>
    <t>Carolina Andressa De Castro</t>
  </si>
  <si>
    <t>7carolinadecastro@gmail.com</t>
  </si>
  <si>
    <t>999330854</t>
  </si>
  <si>
    <t>15.218.154-K</t>
  </si>
  <si>
    <t>935476575</t>
  </si>
  <si>
    <t>Marisol De Lourdes Sánchez</t>
  </si>
  <si>
    <t>marisolss@gmail.com</t>
  </si>
  <si>
    <t>972705817</t>
  </si>
  <si>
    <t>10.414.127-7</t>
  </si>
  <si>
    <t>carlosdemiranda.cl@gmail.com</t>
  </si>
  <si>
    <t>961419091</t>
  </si>
  <si>
    <t>18.143.046-K</t>
  </si>
  <si>
    <t>Mirna Adriana Ulloa</t>
  </si>
  <si>
    <t>adrianaulloa75@gmail.com</t>
  </si>
  <si>
    <t>937239949</t>
  </si>
  <si>
    <t>12.745.556-2</t>
  </si>
  <si>
    <t>Camila Francisca Rodríguez</t>
  </si>
  <si>
    <t>Camila.rolate@gmail.com</t>
  </si>
  <si>
    <t>962086563</t>
  </si>
  <si>
    <t>17.613.451-8</t>
  </si>
  <si>
    <t>Sergio Ignacio  Fuentes</t>
  </si>
  <si>
    <t>nicoleulloab@gmail.com</t>
  </si>
  <si>
    <t>981205810</t>
  </si>
  <si>
    <t>16.009.516-4</t>
  </si>
  <si>
    <t>Juan Gutierrez</t>
  </si>
  <si>
    <t>Todo bien, arrendarario solucionó de manera particular el destape de lavaplatos, y ha limpiado periodicamente la humedad de la pared de la ventana de la cocina, baldosa de cocina sigue rota y ha avanzado un poco</t>
  </si>
  <si>
    <t>Natalia Hernández</t>
  </si>
  <si>
    <t xml:space="preserve">Administracion Depto 1101 Collao 400 </t>
  </si>
  <si>
    <t>Esteban Moraga</t>
  </si>
  <si>
    <t>El arrendatario tiene bien cuidado el depto pero aparecieron manchas de humedad en el vertice a lado de ventana mpas notorios en la parte inferior, se está gestionando con post venta</t>
  </si>
  <si>
    <t>Todo bien pero persiste la filtración del bao a pesar de las veces que ha asistido post venta, en la reunión cpon ellos me comentaron que necesitan de 5 días de corrido para trabajar ahí y dejar que se seque sin que utilicen baño, arrendatarios dicen que quizá en verano podrían dejar el depto para que lo reparen</t>
  </si>
  <si>
    <t>Victoria hidalgo</t>
  </si>
  <si>
    <t>Collao 400, Depto. 1101</t>
  </si>
  <si>
    <t>Natalia Belén Hernández</t>
  </si>
  <si>
    <t>hernandezo@udd.cl</t>
  </si>
  <si>
    <t>974519715</t>
  </si>
  <si>
    <t>17.289.760-6</t>
  </si>
  <si>
    <t>Esteban Iván Moraga</t>
  </si>
  <si>
    <t>esteban.moraga.es@gmail.com</t>
  </si>
  <si>
    <t>992076898</t>
  </si>
  <si>
    <t>19.333.342-7</t>
  </si>
  <si>
    <t>GENERADO</t>
  </si>
  <si>
    <t>Nonguen 171, Depto. 303</t>
  </si>
  <si>
    <t>Konrad Scheel</t>
  </si>
  <si>
    <t>Kssaelzer@gmail.com</t>
  </si>
  <si>
    <t>998211810</t>
  </si>
  <si>
    <t>8.271.242-9</t>
  </si>
  <si>
    <t>Yeny Elisa Soto</t>
  </si>
  <si>
    <t>yenysp@gmail.com</t>
  </si>
  <si>
    <t>923771483</t>
  </si>
  <si>
    <t>13.392.883-9</t>
  </si>
  <si>
    <t>Avenida Costanera de Andalien 182, Depto. 503, B</t>
  </si>
  <si>
    <t>Paicavi 651, Of. 101</t>
  </si>
  <si>
    <t>Rozas 25, Depto. 1504, B</t>
  </si>
  <si>
    <t>San Martín  920, Estac. 6</t>
  </si>
  <si>
    <t>Orompello 1470, Depto. 1506</t>
  </si>
  <si>
    <t>Manquimavida  600, Depto. 101, F</t>
  </si>
  <si>
    <t>Castellón 152, Depto. 2104</t>
  </si>
  <si>
    <t>Rozas 25, Depto. 1508, B</t>
  </si>
  <si>
    <t>Edificio cerro Caracol/ Doctor Wilhelm 1000, Depto. 1001, B</t>
  </si>
  <si>
    <t>Antilhue 25, Depto. 22, 5</t>
  </si>
  <si>
    <t>San Martín 920, Of. 904, A</t>
  </si>
  <si>
    <t>Avenida Costanera Interior  7488, Depto. 1701, B</t>
  </si>
  <si>
    <t>Calle Tres Norte 950, Depto. 206</t>
  </si>
  <si>
    <t>Pedro de Valdivia 1284, Depto. 1406</t>
  </si>
  <si>
    <t>Calle 1 6575, Depto. 402</t>
  </si>
  <si>
    <t>edificio lientur/ Calle Lientur 831, Depto. 603</t>
  </si>
  <si>
    <t>Francisco de Asis 220, Depto. 403, Llaima</t>
  </si>
  <si>
    <t>Tucapel 664, Depto. 707</t>
  </si>
  <si>
    <t>Colo colo  1372, Depto. 1202 B</t>
  </si>
  <si>
    <t>Avenida San Andres 202, Depto. 508</t>
  </si>
  <si>
    <t>Desiderio Sanhueza 160, Depto. 208, D</t>
  </si>
  <si>
    <t>Valle Andalién  1224, Depto. 209</t>
  </si>
  <si>
    <t>Carlos Jesús De Miranda</t>
  </si>
  <si>
    <t>La Vega 597, Depto. 307, Torre Roble</t>
  </si>
  <si>
    <t>Pedro de Valdivia 159, Depto. 1608</t>
  </si>
  <si>
    <t>Los Álamos 108</t>
  </si>
  <si>
    <t>Juan Edmundo Gutiérrez</t>
  </si>
  <si>
    <t>5.854.607-0</t>
  </si>
  <si>
    <t>Mylenka Estrella Landeros</t>
  </si>
  <si>
    <t>Mylenka.97@gmail.com</t>
  </si>
  <si>
    <t>949967456</t>
  </si>
  <si>
    <t>19.773.419-1</t>
  </si>
  <si>
    <t>Hipólito Salas 245, Depto. 1502</t>
  </si>
  <si>
    <t>Canto del Valle 1777, Depto. 115</t>
  </si>
  <si>
    <t>Martínez de Rozas Poniente  25, Depto. 1010, B</t>
  </si>
  <si>
    <t>Condominio Jardines del sur 7310, Depto. 307, B</t>
  </si>
  <si>
    <t>edificio Don Camilo/  Camilo Henriquez 2222, Depto. 1206</t>
  </si>
  <si>
    <t>Valle Paicaví Sur 960, Depto. 110</t>
  </si>
  <si>
    <t>Avenida Alemana 35, Depto. 6, B</t>
  </si>
  <si>
    <t>Edificio Vista carrera/ Los carreras 1931, Depto. 510</t>
  </si>
  <si>
    <t>Condominio Jardines del sur 7310, Depto. 1203, B</t>
  </si>
  <si>
    <t>Condominio General Gorostiaga 1275, Depto. 33, torre 3</t>
  </si>
  <si>
    <t>Vicuña Mackenna 1480, Depto. 811</t>
  </si>
  <si>
    <t>Terrazas de Andalué/ Camino al Venado 1780, Depto. 405, Lascar</t>
  </si>
  <si>
    <t>Calle Nueva 1280, Depto. 605, C</t>
  </si>
  <si>
    <t>Edificio Vista carrera/ Los carreras 1931, Depto. 1309</t>
  </si>
  <si>
    <t>Portal Bicentenario/ San Martín 42, Depto. 305, Don Bernardo</t>
  </si>
  <si>
    <t>Edificio Ciprés/ Camino del Ártbol Idahue 405, Depto. 104</t>
  </si>
  <si>
    <t>chacabuco 180, Depto. 1003</t>
  </si>
  <si>
    <t>Edificio Vista Biobio/ Martinez de Rosas 25, Depto. 1505</t>
  </si>
  <si>
    <t>Edificio Let's go/ Castellón 64, Depto. 1102</t>
  </si>
  <si>
    <t>Maipú 513-525, Depto. 1, B</t>
  </si>
  <si>
    <t>Edificio cerro Caracol/ Doctor Wilhelm 1000, Depto. 702, A</t>
  </si>
  <si>
    <t>Freire 1052, Depto. 516</t>
  </si>
  <si>
    <t>Condominio Altamura/ Los Claveles 455, Depto. 324</t>
  </si>
  <si>
    <t>Ongolmo 551, Depto. 308</t>
  </si>
  <si>
    <t>Las Heras 1664, Depto. 307</t>
  </si>
  <si>
    <t>Parque las tres Pascualas ll/ V. Mackena 1498-B, Depto. 1116, B</t>
  </si>
  <si>
    <t>Barros arana 1672, Depto. 307</t>
  </si>
  <si>
    <t>Edificio espacio Mayor/ Freire 1627, Depto. 1204</t>
  </si>
  <si>
    <t>Paicavi 651, Of. Segundo Piso</t>
  </si>
  <si>
    <t>Caupolicán 150, Depto. 1002</t>
  </si>
  <si>
    <t>Camino del amanecer 1890, Depto. 204</t>
  </si>
  <si>
    <t>Freire 1052, Depto. 515</t>
  </si>
  <si>
    <t>Edificio Parque Rodríguez/ Manuel R. 1180, Depto. 503</t>
  </si>
  <si>
    <t>Valle Paicaví Sur 960, Depto. 211</t>
  </si>
  <si>
    <t>General Novoa 796, Depto. 403</t>
  </si>
  <si>
    <t>Camino el Venado 1760, Depto. 52, B</t>
  </si>
  <si>
    <t>Virginia Idalia Merino</t>
  </si>
  <si>
    <t>vmerino.velozo@gmail.com</t>
  </si>
  <si>
    <t>978887155</t>
  </si>
  <si>
    <t>6.994.944-4</t>
  </si>
  <si>
    <t>Edificio Vista Biobio/ Martinez de Rosas 25, Depto. 1710</t>
  </si>
  <si>
    <t>Rozas  25, Depto. 1008, A</t>
  </si>
  <si>
    <t>Edificio Centenario/ Freire 960, Depto. 1002</t>
  </si>
  <si>
    <t>Condominio Galvarino/ Galvarino 472, Depto. 101</t>
  </si>
  <si>
    <t>Av. Andalué 2420, Depto. 61, A</t>
  </si>
  <si>
    <t>Condominio Parque Urbano ll 450, Depto. 904, C</t>
  </si>
  <si>
    <t>Maipu 1637, Depto. 302</t>
  </si>
  <si>
    <t>Collao 750, Depto. 301</t>
  </si>
  <si>
    <t>Yeni Soto</t>
  </si>
  <si>
    <t>Konrad Schell</t>
  </si>
  <si>
    <t>Matias Seguel</t>
  </si>
  <si>
    <t>Paula Chavez</t>
  </si>
  <si>
    <t xml:space="preserve">Administración Depto 303, Nonguen 171 </t>
  </si>
  <si>
    <t>Administración Depto 809, Anibal Pinto 36, Concepcion</t>
  </si>
  <si>
    <t>Francisco Garces</t>
  </si>
  <si>
    <t>Virginia Merino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</si>
</sst>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1" formatCode="_-* #,##0_-;\-* #,##0_-;_-* &quot;-&quot;_-;_-@_-"/>
    <numFmt numFmtId="164" formatCode="[$-F400]h:mm:ss\ AM/PM"/>
    <numFmt numFmtId="165" formatCode="&quot;$&quot;\ #,##0"/>
    <numFmt numFmtId="166" formatCode="0.0%"/>
    <numFmt numFmtId="167" formatCode="mmmm\ yyyy"/>
    <numFmt numFmtId="168" formatCode="[$$-409]#,##0;\-[$$-409]#,##0"/>
  </numFmts>
  <fonts count="16" x14ac:knownFonts="1">
    <font>
      <sz val="12"/>
      <color theme="1"/>
      <name val="Calibri"/>
      <family val="2"/>
      <scheme val="minor"/>
    </font>
    <font>
      <sz val="12"/>
      <color theme="1"/>
      <name val="Calibri"/>
      <family val="2"/>
      <scheme val="minor"/>
    </font>
    <font>
      <sz val="8"/>
      <name val="Calibri"/>
      <family val="2"/>
      <scheme val="minor"/>
    </font>
    <font>
      <sz val="12"/>
      <color rgb="FF000000"/>
      <name val="Calibri"/>
      <family val="2"/>
      <scheme val="minor"/>
    </font>
    <font>
      <b/>
      <sz val="12"/>
      <color theme="0"/>
      <name val="Calibri"/>
      <family val="2"/>
      <scheme val="minor"/>
    </font>
    <font>
      <b/>
      <sz val="14"/>
      <color theme="0"/>
      <name val="Calibri"/>
      <family val="2"/>
      <scheme val="minor"/>
    </font>
    <font>
      <b/>
      <sz val="36"/>
      <color theme="1"/>
      <name val="Calibri"/>
      <family val="2"/>
      <scheme val="minor"/>
    </font>
    <font>
      <b/>
      <sz val="11"/>
      <name val="Calibri"/>
      <family val="2"/>
    </font>
    <font>
      <b/>
      <sz val="11"/>
      <color theme="0"/>
      <name val="Calibri"/>
      <family val="2"/>
    </font>
    <font>
      <sz val="12"/>
      <color rgb="FFFF0000"/>
      <name val="Calibri"/>
      <family val="2"/>
      <scheme val="minor"/>
    </font>
    <font>
      <b/>
      <sz val="12"/>
      <color theme="1"/>
      <name val="Calibri"/>
      <family val="2"/>
      <scheme val="minor"/>
    </font>
    <font>
      <sz val="12"/>
      <color theme="0"/>
      <name val="Calibri"/>
      <family val="2"/>
      <scheme val="minor"/>
    </font>
    <font>
      <sz val="12"/>
      <name val="Calibri"/>
      <family val="2"/>
      <scheme val="minor"/>
    </font>
    <font>
      <sz val="12"/>
      <color rgb="FFFABEC6"/>
      <name val="Calibri"/>
      <family val="2"/>
      <scheme val="minor"/>
    </font>
    <font>
      <b/>
      <sz val="12"/>
      <color rgb="FFFF0000"/>
      <name val="Calibri"/>
      <family val="2"/>
      <scheme val="minor"/>
    </font>
    <font>
      <b/>
      <sz val="12"/>
      <name val="Calibri"/>
      <family val="2"/>
      <scheme val="minor"/>
    </font>
  </fonts>
  <fills count="17">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4"/>
        <bgColor indexed="64"/>
      </patternFill>
    </fill>
    <fill>
      <patternFill patternType="solid">
        <fgColor rgb="FFF8CBD2"/>
        <bgColor indexed="64"/>
      </patternFill>
    </fill>
    <fill>
      <patternFill patternType="solid">
        <fgColor theme="9"/>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rgb="FFFF0000"/>
        <bgColor indexed="64"/>
      </patternFill>
    </fill>
    <fill>
      <patternFill patternType="solid">
        <fgColor theme="3" tint="0.79998168889431442"/>
        <bgColor indexed="64"/>
      </patternFill>
    </fill>
    <fill>
      <patternFill patternType="solid">
        <fgColor rgb="FFFF00E4"/>
        <bgColor indexed="64"/>
      </patternFill>
    </fill>
    <fill>
      <patternFill patternType="solid">
        <fgColor theme="8" tint="0.79998168889431442"/>
        <bgColor indexed="64"/>
      </patternFill>
    </fill>
    <fill>
      <patternFill patternType="solid">
        <fgColor theme="5" tint="0.399975585192419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medium">
        <color indexed="64"/>
      </left>
      <right style="thin">
        <color indexed="64"/>
      </right>
      <top/>
      <bottom/>
      <diagonal/>
    </border>
  </borders>
  <cellStyleXfs count="4">
    <xf numFmtId="0" fontId="0" fillId="0" borderId="0"/>
    <xf numFmtId="9"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cellStyleXfs>
  <cellXfs count="121">
    <xf numFmtId="0" fontId="0" fillId="0" borderId="0" xfId="0"/>
    <xf numFmtId="0" fontId="0" fillId="2" borderId="1" xfId="0" applyFill="1" applyBorder="1"/>
    <xf numFmtId="164" fontId="0" fillId="2" borderId="1" xfId="0" applyNumberFormat="1" applyFill="1" applyBorder="1"/>
    <xf numFmtId="165" fontId="0" fillId="2" borderId="1" xfId="0" applyNumberFormat="1" applyFill="1" applyBorder="1"/>
    <xf numFmtId="166" fontId="0" fillId="2" borderId="1" xfId="1" applyNumberFormat="1" applyFont="1" applyFill="1" applyBorder="1"/>
    <xf numFmtId="165" fontId="3" fillId="2" borderId="1" xfId="0" applyNumberFormat="1" applyFont="1" applyFill="1" applyBorder="1"/>
    <xf numFmtId="0" fontId="0" fillId="2" borderId="2" xfId="0" applyFill="1" applyBorder="1"/>
    <xf numFmtId="0" fontId="0" fillId="2" borderId="2" xfId="0" applyFill="1" applyBorder="1" applyAlignment="1">
      <alignment horizontal="center" vertical="center"/>
    </xf>
    <xf numFmtId="0" fontId="0" fillId="0" borderId="0" xfId="0" applyAlignment="1">
      <alignment horizontal="center"/>
    </xf>
    <xf numFmtId="0" fontId="0" fillId="3" borderId="0" xfId="0" applyFill="1" applyAlignment="1">
      <alignment horizontal="center"/>
    </xf>
    <xf numFmtId="0" fontId="0" fillId="4" borderId="0" xfId="0" applyFill="1" applyAlignment="1">
      <alignment horizontal="center"/>
    </xf>
    <xf numFmtId="0" fontId="4" fillId="5" borderId="0" xfId="0" applyFont="1" applyFill="1" applyAlignment="1">
      <alignment horizontal="center" vertical="center"/>
    </xf>
    <xf numFmtId="0" fontId="4" fillId="5" borderId="6" xfId="0" applyFont="1" applyFill="1" applyBorder="1" applyAlignment="1">
      <alignment horizontal="center" vertical="center"/>
    </xf>
    <xf numFmtId="0" fontId="4" fillId="5" borderId="7" xfId="0" applyFont="1" applyFill="1" applyBorder="1" applyAlignment="1">
      <alignment horizontal="center" vertical="center"/>
    </xf>
    <xf numFmtId="41" fontId="0" fillId="0" borderId="0" xfId="3" applyFont="1" applyAlignment="1">
      <alignment horizontal="center"/>
    </xf>
    <xf numFmtId="41" fontId="0" fillId="4" borderId="0" xfId="3" applyFont="1" applyFill="1" applyAlignment="1">
      <alignment horizontal="center"/>
    </xf>
    <xf numFmtId="41" fontId="0" fillId="0" borderId="0" xfId="3" applyFont="1" applyAlignment="1">
      <alignment horizontal="left" vertical="center" wrapText="1"/>
    </xf>
    <xf numFmtId="165" fontId="3" fillId="2" borderId="2" xfId="0" applyNumberFormat="1" applyFont="1" applyFill="1" applyBorder="1"/>
    <xf numFmtId="0" fontId="4" fillId="7" borderId="0" xfId="0" applyFont="1" applyFill="1" applyAlignment="1">
      <alignment horizontal="center" vertical="center"/>
    </xf>
    <xf numFmtId="0" fontId="4" fillId="7" borderId="6" xfId="0" applyFont="1" applyFill="1" applyBorder="1" applyAlignment="1">
      <alignment horizontal="center" vertical="center"/>
    </xf>
    <xf numFmtId="0" fontId="4" fillId="7" borderId="7" xfId="0" applyFont="1" applyFill="1" applyBorder="1" applyAlignment="1">
      <alignment horizontal="center" vertical="center"/>
    </xf>
    <xf numFmtId="41" fontId="0" fillId="2" borderId="1" xfId="3" applyFont="1" applyFill="1" applyBorder="1"/>
    <xf numFmtId="0" fontId="6" fillId="0" borderId="0" xfId="0" applyFont="1" applyAlignment="1">
      <alignment horizontal="left"/>
    </xf>
    <xf numFmtId="0" fontId="0" fillId="2" borderId="8" xfId="0" applyFill="1" applyBorder="1" applyAlignment="1">
      <alignment horizontal="center"/>
    </xf>
    <xf numFmtId="0" fontId="0" fillId="6" borderId="1" xfId="0" applyFill="1" applyBorder="1" applyAlignment="1">
      <alignment horizontal="center"/>
    </xf>
    <xf numFmtId="0" fontId="0" fillId="6" borderId="9" xfId="0" applyFill="1" applyBorder="1" applyAlignment="1">
      <alignment horizontal="center"/>
    </xf>
    <xf numFmtId="0" fontId="7" fillId="0" borderId="0" xfId="0" applyFont="1" applyAlignment="1">
      <alignment horizontal="center" vertical="center"/>
    </xf>
    <xf numFmtId="167" fontId="7" fillId="0" borderId="0" xfId="0" applyNumberFormat="1" applyFont="1" applyAlignment="1">
      <alignment horizontal="center" vertical="center"/>
    </xf>
    <xf numFmtId="14" fontId="7" fillId="0" borderId="0" xfId="0" applyNumberFormat="1" applyFont="1" applyAlignment="1">
      <alignment horizontal="center" vertical="center"/>
    </xf>
    <xf numFmtId="168" fontId="7" fillId="0" borderId="0" xfId="0" applyNumberFormat="1" applyFont="1" applyAlignment="1">
      <alignment horizontal="center" vertical="center"/>
    </xf>
    <xf numFmtId="0" fontId="0" fillId="0" borderId="0" xfId="0" applyAlignment="1">
      <alignment horizontal="left" vertical="center" wrapText="1"/>
    </xf>
    <xf numFmtId="167" fontId="0" fillId="0" borderId="0" xfId="0" applyNumberFormat="1" applyAlignment="1">
      <alignment horizontal="left" vertical="center" wrapText="1"/>
    </xf>
    <xf numFmtId="14" fontId="0" fillId="0" borderId="0" xfId="0" applyNumberFormat="1" applyAlignment="1">
      <alignment horizontal="left" vertical="center" wrapText="1"/>
    </xf>
    <xf numFmtId="168" fontId="0" fillId="0" borderId="0" xfId="0" applyNumberFormat="1" applyAlignment="1">
      <alignment horizontal="left" vertical="center" wrapText="1"/>
    </xf>
    <xf numFmtId="0" fontId="0" fillId="8" borderId="0" xfId="0" applyFill="1"/>
    <xf numFmtId="0" fontId="8" fillId="7" borderId="0" xfId="0" applyFont="1" applyFill="1" applyAlignment="1">
      <alignment horizontal="center" vertical="center"/>
    </xf>
    <xf numFmtId="41" fontId="0" fillId="8" borderId="0" xfId="3" applyFont="1" applyFill="1"/>
    <xf numFmtId="165" fontId="0" fillId="0" borderId="0" xfId="0" applyNumberFormat="1"/>
    <xf numFmtId="165" fontId="9" fillId="0" borderId="0" xfId="0" applyNumberFormat="1" applyFont="1"/>
    <xf numFmtId="0" fontId="9" fillId="2" borderId="8" xfId="0" applyFont="1" applyFill="1" applyBorder="1" applyAlignment="1">
      <alignment horizontal="center"/>
    </xf>
    <xf numFmtId="41" fontId="1" fillId="2" borderId="1" xfId="3" applyFont="1" applyFill="1" applyBorder="1"/>
    <xf numFmtId="166" fontId="1" fillId="2" borderId="1" xfId="1" applyNumberFormat="1" applyFont="1" applyFill="1" applyBorder="1"/>
    <xf numFmtId="41" fontId="1" fillId="2" borderId="2" xfId="2" applyFont="1" applyFill="1" applyBorder="1"/>
    <xf numFmtId="0" fontId="0" fillId="2" borderId="13" xfId="0" applyFill="1" applyBorder="1" applyAlignment="1">
      <alignment horizontal="center"/>
    </xf>
    <xf numFmtId="0" fontId="0" fillId="6" borderId="11" xfId="0" applyFill="1" applyBorder="1" applyAlignment="1">
      <alignment horizontal="center"/>
    </xf>
    <xf numFmtId="0" fontId="0" fillId="6" borderId="14" xfId="0" applyFill="1" applyBorder="1" applyAlignment="1">
      <alignment horizontal="center"/>
    </xf>
    <xf numFmtId="0" fontId="10" fillId="8" borderId="0" xfId="0" applyFont="1" applyFill="1" applyAlignment="1">
      <alignment horizontal="center" vertical="center"/>
    </xf>
    <xf numFmtId="0" fontId="10" fillId="11" borderId="1" xfId="0" applyFont="1" applyFill="1" applyBorder="1" applyAlignment="1">
      <alignment horizontal="center" vertical="center"/>
    </xf>
    <xf numFmtId="0" fontId="0" fillId="8" borderId="0" xfId="0" applyFill="1" applyAlignment="1">
      <alignment horizontal="center"/>
    </xf>
    <xf numFmtId="0" fontId="11" fillId="10" borderId="0" xfId="0" applyFont="1" applyFill="1" applyAlignment="1">
      <alignment horizontal="center"/>
    </xf>
    <xf numFmtId="41" fontId="1" fillId="13" borderId="1" xfId="3" applyFont="1" applyFill="1" applyBorder="1"/>
    <xf numFmtId="0" fontId="12" fillId="2" borderId="1" xfId="0" applyFont="1" applyFill="1" applyBorder="1"/>
    <xf numFmtId="0" fontId="12" fillId="0" borderId="0" xfId="0" applyFont="1"/>
    <xf numFmtId="165" fontId="12" fillId="0" borderId="0" xfId="0" applyNumberFormat="1" applyFont="1"/>
    <xf numFmtId="41" fontId="12" fillId="10" borderId="1" xfId="3" applyFont="1" applyFill="1" applyBorder="1"/>
    <xf numFmtId="41" fontId="12" fillId="2" borderId="1" xfId="3" applyFont="1" applyFill="1" applyBorder="1"/>
    <xf numFmtId="164" fontId="12" fillId="2" borderId="1" xfId="0" applyNumberFormat="1" applyFont="1" applyFill="1" applyBorder="1"/>
    <xf numFmtId="165" fontId="12" fillId="2" borderId="1" xfId="0" applyNumberFormat="1" applyFont="1" applyFill="1" applyBorder="1"/>
    <xf numFmtId="41" fontId="12" fillId="2" borderId="2" xfId="2" applyFont="1" applyFill="1" applyBorder="1"/>
    <xf numFmtId="0" fontId="12" fillId="2" borderId="8" xfId="0" applyFont="1" applyFill="1" applyBorder="1" applyAlignment="1">
      <alignment horizontal="center"/>
    </xf>
    <xf numFmtId="0" fontId="12" fillId="6" borderId="1" xfId="0" applyFont="1" applyFill="1" applyBorder="1" applyAlignment="1">
      <alignment horizontal="center"/>
    </xf>
    <xf numFmtId="0" fontId="12" fillId="6" borderId="9" xfId="0" applyFont="1" applyFill="1" applyBorder="1" applyAlignment="1">
      <alignment horizontal="center"/>
    </xf>
    <xf numFmtId="41" fontId="12" fillId="8" borderId="1" xfId="3" applyFont="1" applyFill="1" applyBorder="1"/>
    <xf numFmtId="168" fontId="8" fillId="5" borderId="0" xfId="0" applyNumberFormat="1" applyFont="1" applyFill="1" applyAlignment="1">
      <alignment horizontal="center" vertical="center"/>
    </xf>
    <xf numFmtId="168" fontId="0" fillId="15" borderId="0" xfId="0" applyNumberFormat="1" applyFill="1"/>
    <xf numFmtId="41" fontId="1" fillId="8" borderId="1" xfId="3" applyFont="1" applyFill="1" applyBorder="1"/>
    <xf numFmtId="0" fontId="0" fillId="2" borderId="11" xfId="0" applyFill="1" applyBorder="1"/>
    <xf numFmtId="41" fontId="1" fillId="10" borderId="1" xfId="3" applyFont="1" applyFill="1" applyBorder="1"/>
    <xf numFmtId="0" fontId="9" fillId="6" borderId="1" xfId="0" applyFont="1" applyFill="1" applyBorder="1" applyAlignment="1">
      <alignment horizontal="center"/>
    </xf>
    <xf numFmtId="0" fontId="9" fillId="6" borderId="9" xfId="0" applyFont="1" applyFill="1" applyBorder="1" applyAlignment="1">
      <alignment horizontal="center"/>
    </xf>
    <xf numFmtId="0" fontId="9" fillId="2" borderId="1" xfId="0" applyFont="1" applyFill="1" applyBorder="1"/>
    <xf numFmtId="0" fontId="9" fillId="0" borderId="0" xfId="0" applyFont="1"/>
    <xf numFmtId="0" fontId="0" fillId="9" borderId="1" xfId="0" applyFill="1" applyBorder="1" applyAlignment="1">
      <alignment horizontal="center"/>
    </xf>
    <xf numFmtId="41" fontId="1" fillId="14" borderId="1" xfId="3" applyFont="1" applyFill="1" applyBorder="1"/>
    <xf numFmtId="0" fontId="13" fillId="6" borderId="1" xfId="0" applyFont="1" applyFill="1" applyBorder="1" applyAlignment="1">
      <alignment horizontal="center"/>
    </xf>
    <xf numFmtId="0" fontId="0" fillId="6" borderId="15" xfId="0" applyFill="1" applyBorder="1" applyAlignment="1">
      <alignment horizontal="center"/>
    </xf>
    <xf numFmtId="0" fontId="0" fillId="2" borderId="16" xfId="0" applyFill="1" applyBorder="1" applyAlignment="1">
      <alignment horizontal="center"/>
    </xf>
    <xf numFmtId="0" fontId="14" fillId="2" borderId="8" xfId="0" applyFont="1" applyFill="1" applyBorder="1" applyAlignment="1">
      <alignment horizontal="center"/>
    </xf>
    <xf numFmtId="0" fontId="10" fillId="2" borderId="8" xfId="0" applyFont="1" applyFill="1" applyBorder="1" applyAlignment="1">
      <alignment horizontal="center"/>
    </xf>
    <xf numFmtId="49" fontId="0" fillId="2" borderId="1" xfId="0" applyNumberFormat="1" applyFill="1" applyBorder="1"/>
    <xf numFmtId="165" fontId="9" fillId="2" borderId="1" xfId="0" applyNumberFormat="1" applyFont="1" applyFill="1" applyBorder="1"/>
    <xf numFmtId="0" fontId="9" fillId="2" borderId="2" xfId="0" applyFont="1" applyFill="1" applyBorder="1" applyAlignment="1">
      <alignment horizontal="center" vertical="center"/>
    </xf>
    <xf numFmtId="0" fontId="10" fillId="2" borderId="13" xfId="0" applyFont="1" applyFill="1" applyBorder="1" applyAlignment="1">
      <alignment horizontal="center"/>
    </xf>
    <xf numFmtId="0" fontId="15" fillId="2" borderId="8" xfId="0" applyFont="1" applyFill="1" applyBorder="1" applyAlignment="1">
      <alignment horizontal="center"/>
    </xf>
    <xf numFmtId="0" fontId="10" fillId="12" borderId="8" xfId="0" applyFont="1" applyFill="1" applyBorder="1" applyAlignment="1">
      <alignment horizontal="center"/>
    </xf>
    <xf numFmtId="165" fontId="10" fillId="0" borderId="0" xfId="0" applyNumberFormat="1" applyFont="1"/>
    <xf numFmtId="41" fontId="10" fillId="10" borderId="1" xfId="3" applyFont="1" applyFill="1" applyBorder="1"/>
    <xf numFmtId="41" fontId="10" fillId="2" borderId="1" xfId="3" applyFont="1" applyFill="1" applyBorder="1"/>
    <xf numFmtId="0" fontId="10" fillId="2" borderId="1" xfId="0" applyFont="1" applyFill="1" applyBorder="1"/>
    <xf numFmtId="49" fontId="10" fillId="2" borderId="1" xfId="0" applyNumberFormat="1" applyFont="1" applyFill="1" applyBorder="1"/>
    <xf numFmtId="164" fontId="10" fillId="2" borderId="1" xfId="0" applyNumberFormat="1" applyFont="1" applyFill="1" applyBorder="1"/>
    <xf numFmtId="165" fontId="10" fillId="2" borderId="1" xfId="0" applyNumberFormat="1" applyFont="1" applyFill="1" applyBorder="1"/>
    <xf numFmtId="41" fontId="10" fillId="2" borderId="2" xfId="2" applyFont="1" applyFill="1" applyBorder="1"/>
    <xf numFmtId="0" fontId="10" fillId="6" borderId="1" xfId="0" applyFont="1" applyFill="1" applyBorder="1" applyAlignment="1">
      <alignment horizontal="center"/>
    </xf>
    <xf numFmtId="0" fontId="10" fillId="6" borderId="9" xfId="0" applyFont="1" applyFill="1" applyBorder="1" applyAlignment="1">
      <alignment horizontal="center"/>
    </xf>
    <xf numFmtId="0" fontId="10" fillId="0" borderId="0" xfId="0" applyFont="1"/>
    <xf numFmtId="0" fontId="5" fillId="5" borderId="4" xfId="0" applyFont="1" applyFill="1" applyBorder="1" applyAlignment="1">
      <alignment horizontal="center"/>
    </xf>
    <xf numFmtId="14" fontId="0" fillId="2" borderId="12" xfId="0" applyNumberFormat="1" applyFill="1" applyBorder="1"/>
    <xf numFmtId="0" fontId="4" fillId="5" borderId="1" xfId="0" applyFont="1" applyFill="1" applyBorder="1" applyAlignment="1">
      <alignment horizontal="center" vertical="center"/>
    </xf>
    <xf numFmtId="0" fontId="0" fillId="0" borderId="1" xfId="0" applyBorder="1"/>
    <xf numFmtId="14" fontId="0" fillId="8" borderId="12" xfId="0" applyNumberFormat="1" applyFill="1" applyBorder="1"/>
    <xf numFmtId="0" fontId="0" fillId="8" borderId="10" xfId="0" applyFill="1" applyBorder="1"/>
    <xf numFmtId="14" fontId="0" fillId="8" borderId="10" xfId="0" applyNumberFormat="1" applyFill="1" applyBorder="1"/>
    <xf numFmtId="0" fontId="9" fillId="8" borderId="10" xfId="0" applyFont="1" applyFill="1" applyBorder="1"/>
    <xf numFmtId="14" fontId="12" fillId="8" borderId="10" xfId="0" applyNumberFormat="1" applyFont="1" applyFill="1" applyBorder="1"/>
    <xf numFmtId="0" fontId="12" fillId="8" borderId="10" xfId="0" applyFont="1" applyFill="1" applyBorder="1"/>
    <xf numFmtId="14" fontId="10" fillId="8" borderId="10" xfId="0" applyNumberFormat="1" applyFont="1" applyFill="1" applyBorder="1"/>
    <xf numFmtId="0" fontId="0" fillId="8" borderId="12" xfId="0" applyFill="1" applyBorder="1"/>
    <xf numFmtId="0" fontId="10" fillId="8" borderId="10" xfId="0" applyFont="1" applyFill="1" applyBorder="1"/>
    <xf numFmtId="1" fontId="0" fillId="2" borderId="12" xfId="3" applyNumberFormat="1" applyFont="1" applyFill="1" applyBorder="1" applyAlignment="1">
      <alignment horizontal="center"/>
    </xf>
    <xf numFmtId="0" fontId="11" fillId="16" borderId="0" xfId="0" applyFont="1" applyFill="1" applyAlignment="1">
      <alignment horizontal="center"/>
    </xf>
    <xf numFmtId="0" fontId="0" fillId="16" borderId="0" xfId="0" applyFill="1" applyAlignment="1">
      <alignment horizontal="center"/>
    </xf>
    <xf numFmtId="41" fontId="0" fillId="16" borderId="0" xfId="3" applyFont="1" applyFill="1" applyAlignment="1">
      <alignment horizontal="left" vertical="center" wrapText="1"/>
    </xf>
    <xf numFmtId="41" fontId="1" fillId="16" borderId="1" xfId="3" applyFont="1" applyFill="1" applyBorder="1"/>
    <xf numFmtId="41" fontId="0" fillId="16" borderId="0" xfId="3" applyFont="1" applyFill="1" applyAlignment="1">
      <alignment horizontal="center"/>
    </xf>
    <xf numFmtId="0" fontId="5" fillId="7" borderId="3" xfId="0" applyFont="1" applyFill="1" applyBorder="1" applyAlignment="1">
      <alignment horizontal="center"/>
    </xf>
    <xf numFmtId="0" fontId="5" fillId="7" borderId="4" xfId="0" applyFont="1" applyFill="1" applyBorder="1" applyAlignment="1">
      <alignment horizontal="center"/>
    </xf>
    <xf numFmtId="0" fontId="5" fillId="7" borderId="5" xfId="0" applyFont="1" applyFill="1" applyBorder="1" applyAlignment="1">
      <alignment horizontal="center"/>
    </xf>
    <xf numFmtId="0" fontId="5" fillId="5" borderId="3" xfId="0" applyFont="1" applyFill="1" applyBorder="1" applyAlignment="1">
      <alignment horizontal="center"/>
    </xf>
    <xf numFmtId="0" fontId="5" fillId="5" borderId="4" xfId="0" applyFont="1" applyFill="1" applyBorder="1" applyAlignment="1">
      <alignment horizontal="center"/>
    </xf>
    <xf numFmtId="0" fontId="5" fillId="5" borderId="5" xfId="0" applyFont="1" applyFill="1" applyBorder="1" applyAlignment="1">
      <alignment horizontal="center"/>
    </xf>
  </cellXfs>
  <cellStyles count="4">
    <cellStyle name="Millares [0]" xfId="3" builtinId="6"/>
    <cellStyle name="Millares [0] 2" xfId="2" xr:uid="{0B40DC78-0D96-5940-B1F4-90A7D5C23B80}"/>
    <cellStyle name="Normal" xfId="0" builtinId="0"/>
    <cellStyle name="Porcentaje" xfId="1" builtinId="5"/>
  </cellStyles>
  <dxfs count="2">
    <dxf>
      <font>
        <color rgb="FF006100"/>
      </font>
      <fill>
        <patternFill>
          <bgColor rgb="FFC6EFCE"/>
        </patternFill>
      </fill>
    </dxf>
    <dxf>
      <font>
        <color rgb="FF9C5700"/>
      </font>
      <fill>
        <patternFill>
          <bgColor rgb="FFFFEB9C"/>
        </patternFill>
      </fill>
    </dxf>
  </dxfs>
  <tableStyles count="0" defaultTableStyle="TableStyleMedium2" defaultPivotStyle="PivotStyleLight16"/>
  <colors>
    <mruColors>
      <color rgb="FFFC6A5D"/>
      <color rgb="FFFF00E4"/>
      <color rgb="FFFABEC6"/>
      <color rgb="FFF8CBD2"/>
      <color rgb="FFFFE8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7C771-8FE9-664F-A9CD-6DFFC65F90A3}">
  <dimension ref="A1:DG123"/>
  <sheetViews>
    <sheetView showGridLines="0" tabSelected="1" zoomScale="97" zoomScaleNormal="97" workbookViewId="0">
      <pane xSplit="6" ySplit="4" topLeftCell="G29" activePane="bottomRight" state="frozen"/>
      <selection pane="topRight" activeCell="H1" sqref="H1"/>
      <selection pane="bottomLeft" activeCell="A5" sqref="A5"/>
      <selection pane="bottomRight" activeCell="D71" sqref="D71"/>
    </sheetView>
  </sheetViews>
  <sheetFormatPr baseColWidth="10" defaultRowHeight="16" x14ac:dyDescent="0.2"/>
  <cols>
    <col min="1" max="1" width="6" customWidth="1"/>
    <col min="2" max="2" width="5.6640625" style="8" customWidth="1"/>
    <col min="3" max="3" width="12.83203125" style="14" customWidth="1"/>
    <col min="4" max="4" width="28" customWidth="1"/>
    <col min="5" max="5" width="24.6640625" customWidth="1"/>
    <col min="6" max="6" width="54.5" customWidth="1"/>
    <col min="7" max="7" width="11.5" customWidth="1"/>
    <col min="8" max="8" width="6.83203125" customWidth="1"/>
    <col min="9" max="9" width="10" customWidth="1"/>
    <col min="10" max="10" width="12.33203125" hidden="1" customWidth="1"/>
    <col min="11" max="11" width="10.5" hidden="1" customWidth="1"/>
    <col min="12" max="12" width="10.33203125" hidden="1" customWidth="1"/>
    <col min="13" max="13" width="6.1640625" hidden="1" customWidth="1"/>
    <col min="14" max="16" width="6.6640625" hidden="1" customWidth="1"/>
    <col min="17" max="17" width="0.33203125" hidden="1" customWidth="1"/>
    <col min="18" max="18" width="3.83203125" hidden="1" customWidth="1"/>
    <col min="19" max="21" width="0.1640625" hidden="1" customWidth="1"/>
    <col min="22" max="22" width="11.6640625" hidden="1" customWidth="1"/>
    <col min="23" max="23" width="7" hidden="1" customWidth="1"/>
    <col min="24" max="26" width="0.1640625" hidden="1" customWidth="1"/>
    <col min="27" max="27" width="0.5" hidden="1" customWidth="1"/>
    <col min="28" max="28" width="8.6640625" hidden="1" customWidth="1"/>
    <col min="29" max="30" width="0.1640625" hidden="1" customWidth="1"/>
    <col min="31" max="31" width="3.33203125" hidden="1" customWidth="1"/>
    <col min="32" max="32" width="0.1640625" hidden="1" customWidth="1"/>
    <col min="33" max="33" width="7" hidden="1" customWidth="1"/>
    <col min="34" max="36" width="6.6640625" hidden="1" customWidth="1"/>
    <col min="37" max="37" width="8" hidden="1" customWidth="1"/>
    <col min="38" max="38" width="7" hidden="1" customWidth="1"/>
    <col min="39" max="41" width="6.6640625" hidden="1" customWidth="1"/>
    <col min="42" max="42" width="8" hidden="1" customWidth="1"/>
    <col min="43" max="43" width="7" bestFit="1" customWidth="1"/>
    <col min="44" max="46" width="6.6640625" customWidth="1"/>
    <col min="47" max="47" width="8" bestFit="1" customWidth="1"/>
    <col min="48" max="48" width="7" bestFit="1" customWidth="1"/>
    <col min="49" max="51" width="6.6640625" customWidth="1"/>
    <col min="52" max="52" width="8" bestFit="1" customWidth="1"/>
    <col min="53" max="53" width="7" bestFit="1" customWidth="1"/>
    <col min="54" max="56" width="6.6640625" customWidth="1"/>
    <col min="57" max="57" width="8" bestFit="1" customWidth="1"/>
    <col min="58" max="58" width="7" bestFit="1" customWidth="1"/>
    <col min="59" max="61" width="6.6640625" customWidth="1"/>
    <col min="62" max="62" width="8" bestFit="1" customWidth="1"/>
    <col min="63" max="63" width="7" bestFit="1" customWidth="1"/>
    <col min="64" max="66" width="6.6640625" customWidth="1"/>
    <col min="67" max="67" width="8" bestFit="1" customWidth="1"/>
    <col min="68" max="68" width="7" bestFit="1" customWidth="1"/>
    <col min="69" max="71" width="6.6640625" customWidth="1"/>
    <col min="72" max="72" width="8" bestFit="1" customWidth="1"/>
    <col min="73" max="73" width="8.33203125" style="8" customWidth="1"/>
    <col min="74" max="74" width="12.83203125" customWidth="1"/>
    <col min="75" max="75" width="12.83203125" hidden="1" customWidth="1"/>
    <col min="76" max="77" width="12.83203125" customWidth="1"/>
    <col min="78" max="78" width="13.5" customWidth="1"/>
    <col min="79" max="79" width="13" customWidth="1"/>
    <col min="80" max="81" width="13.1640625" customWidth="1"/>
    <col min="82" max="82" width="171" customWidth="1"/>
  </cols>
  <sheetData>
    <row r="1" spans="1:111" x14ac:dyDescent="0.2">
      <c r="D1" s="49" t="s">
        <v>403</v>
      </c>
      <c r="E1" s="48" t="s">
        <v>402</v>
      </c>
      <c r="F1" s="110" t="s">
        <v>709</v>
      </c>
    </row>
    <row r="2" spans="1:111" ht="48" thickBot="1" x14ac:dyDescent="0.6">
      <c r="B2" s="22" t="s">
        <v>56</v>
      </c>
      <c r="D2" s="47" t="s">
        <v>366</v>
      </c>
      <c r="E2" s="46" t="s">
        <v>365</v>
      </c>
    </row>
    <row r="3" spans="1:111" ht="19" x14ac:dyDescent="0.25">
      <c r="M3" s="115" t="s">
        <v>29</v>
      </c>
      <c r="N3" s="116"/>
      <c r="O3" s="116"/>
      <c r="P3" s="116"/>
      <c r="Q3" s="117"/>
      <c r="R3" s="118" t="s">
        <v>30</v>
      </c>
      <c r="S3" s="119"/>
      <c r="T3" s="119"/>
      <c r="U3" s="119"/>
      <c r="V3" s="120"/>
      <c r="W3" s="115" t="s">
        <v>31</v>
      </c>
      <c r="X3" s="116"/>
      <c r="Y3" s="116"/>
      <c r="Z3" s="116"/>
      <c r="AA3" s="117"/>
      <c r="AB3" s="118" t="s">
        <v>32</v>
      </c>
      <c r="AC3" s="119"/>
      <c r="AD3" s="119"/>
      <c r="AE3" s="119"/>
      <c r="AF3" s="120"/>
      <c r="AG3" s="115" t="s">
        <v>33</v>
      </c>
      <c r="AH3" s="116"/>
      <c r="AI3" s="116"/>
      <c r="AJ3" s="116"/>
      <c r="AK3" s="117"/>
      <c r="AL3" s="118" t="s">
        <v>34</v>
      </c>
      <c r="AM3" s="119"/>
      <c r="AN3" s="119"/>
      <c r="AO3" s="119"/>
      <c r="AP3" s="120"/>
      <c r="AQ3" s="115" t="s">
        <v>35</v>
      </c>
      <c r="AR3" s="116"/>
      <c r="AS3" s="116"/>
      <c r="AT3" s="116"/>
      <c r="AU3" s="117"/>
      <c r="AV3" s="118" t="s">
        <v>36</v>
      </c>
      <c r="AW3" s="119"/>
      <c r="AX3" s="119"/>
      <c r="AY3" s="119"/>
      <c r="AZ3" s="120"/>
      <c r="BA3" s="115" t="s">
        <v>37</v>
      </c>
      <c r="BB3" s="116"/>
      <c r="BC3" s="116"/>
      <c r="BD3" s="116"/>
      <c r="BE3" s="117"/>
      <c r="BF3" s="118" t="s">
        <v>38</v>
      </c>
      <c r="BG3" s="119"/>
      <c r="BH3" s="119"/>
      <c r="BI3" s="119"/>
      <c r="BJ3" s="120"/>
      <c r="BK3" s="115" t="s">
        <v>39</v>
      </c>
      <c r="BL3" s="116"/>
      <c r="BM3" s="116"/>
      <c r="BN3" s="116"/>
      <c r="BO3" s="117"/>
      <c r="BP3" s="118" t="s">
        <v>40</v>
      </c>
      <c r="BQ3" s="119"/>
      <c r="BR3" s="119"/>
      <c r="BS3" s="119"/>
      <c r="BT3" s="120"/>
      <c r="BU3" s="96"/>
      <c r="BV3" s="96"/>
      <c r="BW3" s="96"/>
      <c r="BX3" s="119" t="s">
        <v>41</v>
      </c>
      <c r="BY3" s="119"/>
      <c r="BZ3" s="119"/>
      <c r="CA3" s="119"/>
      <c r="CB3" s="119"/>
      <c r="CC3" s="119"/>
      <c r="CD3" s="119"/>
    </row>
    <row r="4" spans="1:111" x14ac:dyDescent="0.2">
      <c r="B4" s="11" t="s">
        <v>57</v>
      </c>
      <c r="C4" s="11" t="s">
        <v>58</v>
      </c>
      <c r="D4" s="11" t="s">
        <v>59</v>
      </c>
      <c r="E4" s="11" t="s">
        <v>75</v>
      </c>
      <c r="F4" s="11" t="s">
        <v>60</v>
      </c>
      <c r="G4" s="11" t="s">
        <v>61</v>
      </c>
      <c r="H4" s="11" t="s">
        <v>63</v>
      </c>
      <c r="I4" s="11" t="s">
        <v>62</v>
      </c>
      <c r="J4" s="11" t="s">
        <v>64</v>
      </c>
      <c r="K4" s="11" t="s">
        <v>65</v>
      </c>
      <c r="L4" s="11" t="s">
        <v>66</v>
      </c>
      <c r="M4" s="19" t="s">
        <v>70</v>
      </c>
      <c r="N4" s="18" t="s">
        <v>28</v>
      </c>
      <c r="O4" s="18" t="s">
        <v>67</v>
      </c>
      <c r="P4" s="18" t="s">
        <v>68</v>
      </c>
      <c r="Q4" s="20" t="s">
        <v>69</v>
      </c>
      <c r="R4" s="12" t="s">
        <v>70</v>
      </c>
      <c r="S4" s="11" t="s">
        <v>28</v>
      </c>
      <c r="T4" s="11" t="s">
        <v>67</v>
      </c>
      <c r="U4" s="11" t="s">
        <v>68</v>
      </c>
      <c r="V4" s="13" t="s">
        <v>69</v>
      </c>
      <c r="W4" s="19" t="s">
        <v>70</v>
      </c>
      <c r="X4" s="18" t="s">
        <v>28</v>
      </c>
      <c r="Y4" s="18" t="s">
        <v>67</v>
      </c>
      <c r="Z4" s="18" t="s">
        <v>68</v>
      </c>
      <c r="AA4" s="20" t="s">
        <v>69</v>
      </c>
      <c r="AB4" s="12" t="s">
        <v>70</v>
      </c>
      <c r="AC4" s="11" t="s">
        <v>28</v>
      </c>
      <c r="AD4" s="11" t="s">
        <v>67</v>
      </c>
      <c r="AE4" s="11" t="s">
        <v>68</v>
      </c>
      <c r="AF4" s="13" t="s">
        <v>69</v>
      </c>
      <c r="AG4" s="19" t="s">
        <v>70</v>
      </c>
      <c r="AH4" s="18" t="s">
        <v>28</v>
      </c>
      <c r="AI4" s="18" t="s">
        <v>67</v>
      </c>
      <c r="AJ4" s="18" t="s">
        <v>68</v>
      </c>
      <c r="AK4" s="20" t="s">
        <v>69</v>
      </c>
      <c r="AL4" s="12" t="s">
        <v>70</v>
      </c>
      <c r="AM4" s="11" t="s">
        <v>28</v>
      </c>
      <c r="AN4" s="11" t="s">
        <v>67</v>
      </c>
      <c r="AO4" s="11" t="s">
        <v>68</v>
      </c>
      <c r="AP4" s="13" t="s">
        <v>69</v>
      </c>
      <c r="AQ4" s="19" t="s">
        <v>70</v>
      </c>
      <c r="AR4" s="18" t="s">
        <v>28</v>
      </c>
      <c r="AS4" s="18" t="s">
        <v>67</v>
      </c>
      <c r="AT4" s="18" t="s">
        <v>68</v>
      </c>
      <c r="AU4" s="20" t="s">
        <v>69</v>
      </c>
      <c r="AV4" s="12" t="s">
        <v>70</v>
      </c>
      <c r="AW4" s="11" t="s">
        <v>28</v>
      </c>
      <c r="AX4" s="11" t="s">
        <v>67</v>
      </c>
      <c r="AY4" s="11" t="s">
        <v>68</v>
      </c>
      <c r="AZ4" s="13" t="s">
        <v>69</v>
      </c>
      <c r="BA4" s="19" t="s">
        <v>70</v>
      </c>
      <c r="BB4" s="18" t="s">
        <v>28</v>
      </c>
      <c r="BC4" s="18" t="s">
        <v>67</v>
      </c>
      <c r="BD4" s="18" t="s">
        <v>68</v>
      </c>
      <c r="BE4" s="20" t="s">
        <v>69</v>
      </c>
      <c r="BF4" s="12" t="s">
        <v>70</v>
      </c>
      <c r="BG4" s="11" t="s">
        <v>28</v>
      </c>
      <c r="BH4" s="11" t="s">
        <v>67</v>
      </c>
      <c r="BI4" s="11" t="s">
        <v>68</v>
      </c>
      <c r="BJ4" s="13" t="s">
        <v>69</v>
      </c>
      <c r="BK4" s="19" t="s">
        <v>70</v>
      </c>
      <c r="BL4" s="18" t="s">
        <v>28</v>
      </c>
      <c r="BM4" s="18" t="s">
        <v>67</v>
      </c>
      <c r="BN4" s="18" t="s">
        <v>68</v>
      </c>
      <c r="BO4" s="20" t="s">
        <v>69</v>
      </c>
      <c r="BP4" s="12" t="s">
        <v>70</v>
      </c>
      <c r="BQ4" s="11" t="s">
        <v>28</v>
      </c>
      <c r="BR4" s="11" t="s">
        <v>67</v>
      </c>
      <c r="BS4" s="11" t="s">
        <v>68</v>
      </c>
      <c r="BT4" s="13" t="s">
        <v>69</v>
      </c>
      <c r="BU4" s="11" t="s">
        <v>635</v>
      </c>
      <c r="BV4" s="11" t="s">
        <v>630</v>
      </c>
      <c r="BW4" s="11" t="s">
        <v>631</v>
      </c>
      <c r="BX4" s="11" t="s">
        <v>632</v>
      </c>
      <c r="BY4" s="11" t="s">
        <v>613</v>
      </c>
      <c r="BZ4" s="11" t="s">
        <v>633</v>
      </c>
      <c r="CA4" s="11" t="s">
        <v>614</v>
      </c>
      <c r="CB4" s="11" t="s">
        <v>634</v>
      </c>
      <c r="CC4" s="11" t="s">
        <v>629</v>
      </c>
      <c r="CD4" s="11" t="s">
        <v>42</v>
      </c>
      <c r="DF4" s="98" t="s">
        <v>615</v>
      </c>
      <c r="DG4" s="98" t="s">
        <v>616</v>
      </c>
    </row>
    <row r="5" spans="1:111" x14ac:dyDescent="0.2">
      <c r="A5" s="38"/>
      <c r="B5" s="65">
        <v>1</v>
      </c>
      <c r="C5" s="40">
        <v>6092</v>
      </c>
      <c r="D5" s="1" t="s">
        <v>512</v>
      </c>
      <c r="E5" s="79" t="str">
        <f>VLOOKUP(C5,ReporteVoucher!$A$1:$AA$120,7,0)</f>
        <v>Patricia Veronica Sepulveda</v>
      </c>
      <c r="F5" s="2" t="s">
        <v>367</v>
      </c>
      <c r="G5" s="3">
        <f>VLOOKUP(C5,ReporteVoucher!$A$1:$AB$120,28,0)</f>
        <v>400000</v>
      </c>
      <c r="H5" s="41">
        <f>IFERROR(I5/G5,0)</f>
        <v>7.0000000000000007E-2</v>
      </c>
      <c r="I5" s="3">
        <f>VLOOKUP(C5,ReporteVoucher!$A$1:$AA$120,20,0)</f>
        <v>28000</v>
      </c>
      <c r="J5" s="3" t="s">
        <v>1</v>
      </c>
      <c r="K5" s="3" t="s">
        <v>2</v>
      </c>
      <c r="L5" s="42">
        <v>180</v>
      </c>
      <c r="M5" s="43">
        <v>231</v>
      </c>
      <c r="N5" s="44" t="s">
        <v>43</v>
      </c>
      <c r="O5" s="44" t="s">
        <v>43</v>
      </c>
      <c r="P5" s="44" t="s">
        <v>54</v>
      </c>
      <c r="Q5" s="45" t="s">
        <v>360</v>
      </c>
      <c r="R5" s="43">
        <v>284</v>
      </c>
      <c r="S5" s="44" t="s">
        <v>54</v>
      </c>
      <c r="T5" s="44" t="s">
        <v>54</v>
      </c>
      <c r="U5" s="44" t="s">
        <v>54</v>
      </c>
      <c r="V5" s="45" t="s">
        <v>360</v>
      </c>
      <c r="W5" s="43">
        <v>335</v>
      </c>
      <c r="X5" s="44" t="s">
        <v>54</v>
      </c>
      <c r="Y5" s="44" t="s">
        <v>54</v>
      </c>
      <c r="Z5" s="44" t="s">
        <v>54</v>
      </c>
      <c r="AA5" s="45" t="s">
        <v>360</v>
      </c>
      <c r="AB5" s="43">
        <v>394</v>
      </c>
      <c r="AC5" s="44" t="s">
        <v>53</v>
      </c>
      <c r="AD5" s="44" t="s">
        <v>53</v>
      </c>
      <c r="AE5" s="44" t="s">
        <v>53</v>
      </c>
      <c r="AF5" s="45" t="s">
        <v>360</v>
      </c>
      <c r="AG5" s="43">
        <v>501</v>
      </c>
      <c r="AH5" s="44" t="s">
        <v>53</v>
      </c>
      <c r="AI5" s="44" t="s">
        <v>53</v>
      </c>
      <c r="AJ5" s="44" t="s">
        <v>53</v>
      </c>
      <c r="AK5" s="45" t="s">
        <v>360</v>
      </c>
      <c r="AL5" s="43">
        <v>502</v>
      </c>
      <c r="AM5" s="44" t="s">
        <v>53</v>
      </c>
      <c r="AN5" s="44" t="s">
        <v>53</v>
      </c>
      <c r="AO5" s="44" t="s">
        <v>53</v>
      </c>
      <c r="AP5" s="45" t="s">
        <v>360</v>
      </c>
      <c r="AQ5" s="82">
        <v>555</v>
      </c>
      <c r="AR5" s="44" t="s">
        <v>54</v>
      </c>
      <c r="AS5" s="44" t="s">
        <v>53</v>
      </c>
      <c r="AT5" s="44" t="s">
        <v>53</v>
      </c>
      <c r="AU5" s="45" t="s">
        <v>360</v>
      </c>
      <c r="AV5" s="82">
        <v>613</v>
      </c>
      <c r="AW5" s="44" t="s">
        <v>54</v>
      </c>
      <c r="AX5" s="44" t="s">
        <v>53</v>
      </c>
      <c r="AY5" s="44" t="s">
        <v>53</v>
      </c>
      <c r="AZ5" s="45" t="s">
        <v>360</v>
      </c>
      <c r="BA5" s="43">
        <v>665</v>
      </c>
      <c r="BB5" s="44" t="s">
        <v>54</v>
      </c>
      <c r="BC5" s="44" t="s">
        <v>53</v>
      </c>
      <c r="BD5" s="44" t="s">
        <v>53</v>
      </c>
      <c r="BE5" s="45" t="s">
        <v>360</v>
      </c>
      <c r="BF5" s="82">
        <v>737</v>
      </c>
      <c r="BG5" s="44" t="s">
        <v>54</v>
      </c>
      <c r="BH5" s="44" t="s">
        <v>54</v>
      </c>
      <c r="BI5" s="44" t="s">
        <v>54</v>
      </c>
      <c r="BJ5" s="45" t="s">
        <v>360</v>
      </c>
      <c r="BK5" s="43"/>
      <c r="BL5" s="44"/>
      <c r="BM5" s="44"/>
      <c r="BN5" s="44"/>
      <c r="BO5" s="45" t="s">
        <v>360</v>
      </c>
      <c r="BP5" s="43"/>
      <c r="BQ5" s="44"/>
      <c r="BR5" s="44"/>
      <c r="BS5" s="44"/>
      <c r="BT5" s="45" t="s">
        <v>360</v>
      </c>
      <c r="BU5" s="109">
        <f ca="1">IFERROR((BW5+29)-TODAY(),"")</f>
        <v>53</v>
      </c>
      <c r="BV5" s="97" t="str">
        <f t="shared" ref="BV5:BV64" si="0">IF(BX5&gt;0,VLOOKUP(MONTH(BW5),$DF$5:$DG$16,2,0),"")</f>
        <v>Noviembre</v>
      </c>
      <c r="BW5" s="97">
        <f>IF(BX5&gt;0,MAX(BX5:CC5),"")</f>
        <v>44886</v>
      </c>
      <c r="BX5" s="97">
        <v>44713</v>
      </c>
      <c r="BY5" s="100">
        <v>44706</v>
      </c>
      <c r="BZ5" s="97">
        <f>IF(BY5&gt;1,BY5+180,"")</f>
        <v>44886</v>
      </c>
      <c r="CA5" s="102"/>
      <c r="CB5" s="97" t="str">
        <f>IF(CA5&gt;1,CA5+180,"")</f>
        <v/>
      </c>
      <c r="CC5" s="107"/>
      <c r="CD5" s="66" t="s">
        <v>638</v>
      </c>
      <c r="DF5" s="99">
        <v>1</v>
      </c>
      <c r="DG5" s="99" t="s">
        <v>617</v>
      </c>
    </row>
    <row r="6" spans="1:111" x14ac:dyDescent="0.2">
      <c r="A6" s="38"/>
      <c r="B6" s="67">
        <v>2</v>
      </c>
      <c r="C6" s="40">
        <v>6100</v>
      </c>
      <c r="D6" s="1" t="s">
        <v>3</v>
      </c>
      <c r="E6" s="79" t="str">
        <f>VLOOKUP(C6,ReporteVoucher!$A$1:$AA$120,7,0)</f>
        <v>Hilda Verónica Medel</v>
      </c>
      <c r="F6" s="2" t="s">
        <v>368</v>
      </c>
      <c r="G6" s="3">
        <f>VLOOKUP(C6,ReporteVoucher!$A$1:$AB$120,28,0)</f>
        <v>477755</v>
      </c>
      <c r="H6" s="41">
        <f t="shared" ref="H6:H69" si="1">IFERROR(I6/G6,0)</f>
        <v>7.0000313968456629E-2</v>
      </c>
      <c r="I6" s="3">
        <f>VLOOKUP(C6,ReporteVoucher!$A$1:$AA$120,20,0)</f>
        <v>33443</v>
      </c>
      <c r="J6" s="3" t="s">
        <v>1</v>
      </c>
      <c r="K6" s="3" t="s">
        <v>2</v>
      </c>
      <c r="L6" s="42">
        <v>178</v>
      </c>
      <c r="M6" s="23">
        <v>230</v>
      </c>
      <c r="N6" s="24" t="s">
        <v>43</v>
      </c>
      <c r="O6" s="24" t="s">
        <v>54</v>
      </c>
      <c r="P6" s="24" t="s">
        <v>54</v>
      </c>
      <c r="Q6" s="25" t="s">
        <v>360</v>
      </c>
      <c r="R6" s="23">
        <v>285</v>
      </c>
      <c r="S6" s="24" t="s">
        <v>43</v>
      </c>
      <c r="T6" s="24" t="s">
        <v>53</v>
      </c>
      <c r="U6" s="24" t="s">
        <v>53</v>
      </c>
      <c r="V6" s="25" t="s">
        <v>360</v>
      </c>
      <c r="W6" s="23">
        <v>336</v>
      </c>
      <c r="X6" s="24" t="s">
        <v>53</v>
      </c>
      <c r="Y6" s="24" t="s">
        <v>53</v>
      </c>
      <c r="Z6" s="24" t="s">
        <v>53</v>
      </c>
      <c r="AA6" s="25" t="s">
        <v>360</v>
      </c>
      <c r="AB6" s="23">
        <v>395</v>
      </c>
      <c r="AC6" s="24" t="s">
        <v>53</v>
      </c>
      <c r="AD6" s="24" t="s">
        <v>418</v>
      </c>
      <c r="AE6" s="24" t="s">
        <v>54</v>
      </c>
      <c r="AF6" s="25" t="s">
        <v>360</v>
      </c>
      <c r="AG6" s="23">
        <v>447</v>
      </c>
      <c r="AH6" s="24" t="s">
        <v>53</v>
      </c>
      <c r="AI6" s="24" t="s">
        <v>53</v>
      </c>
      <c r="AJ6" s="24" t="s">
        <v>53</v>
      </c>
      <c r="AK6" s="25" t="s">
        <v>360</v>
      </c>
      <c r="AL6" s="23">
        <v>503</v>
      </c>
      <c r="AM6" s="24" t="s">
        <v>53</v>
      </c>
      <c r="AN6" s="24" t="s">
        <v>53</v>
      </c>
      <c r="AO6" s="24" t="s">
        <v>53</v>
      </c>
      <c r="AP6" s="25" t="s">
        <v>360</v>
      </c>
      <c r="AQ6" s="78">
        <v>556</v>
      </c>
      <c r="AR6" s="24" t="s">
        <v>53</v>
      </c>
      <c r="AS6" s="24" t="s">
        <v>53</v>
      </c>
      <c r="AT6" s="24" t="s">
        <v>53</v>
      </c>
      <c r="AU6" s="25" t="s">
        <v>360</v>
      </c>
      <c r="AV6" s="78">
        <v>614</v>
      </c>
      <c r="AW6" s="24" t="s">
        <v>53</v>
      </c>
      <c r="AX6" s="24" t="s">
        <v>53</v>
      </c>
      <c r="AY6" s="24" t="s">
        <v>53</v>
      </c>
      <c r="AZ6" s="25" t="s">
        <v>360</v>
      </c>
      <c r="BA6" s="23">
        <v>666</v>
      </c>
      <c r="BB6" s="24" t="s">
        <v>54</v>
      </c>
      <c r="BC6" s="24" t="s">
        <v>54</v>
      </c>
      <c r="BD6" s="24" t="s">
        <v>54</v>
      </c>
      <c r="BE6" s="25" t="s">
        <v>360</v>
      </c>
      <c r="BF6" s="78">
        <v>738</v>
      </c>
      <c r="BG6" s="24"/>
      <c r="BH6" s="24"/>
      <c r="BI6" s="24"/>
      <c r="BJ6" s="25" t="s">
        <v>360</v>
      </c>
      <c r="BK6" s="23"/>
      <c r="BL6" s="24"/>
      <c r="BM6" s="24"/>
      <c r="BN6" s="24"/>
      <c r="BO6" s="25" t="s">
        <v>360</v>
      </c>
      <c r="BP6" s="23"/>
      <c r="BQ6" s="24"/>
      <c r="BR6" s="24"/>
      <c r="BS6" s="24"/>
      <c r="BT6" s="25" t="s">
        <v>360</v>
      </c>
      <c r="BU6" s="109">
        <f t="shared" ref="BU6:BU65" ca="1" si="2">IFERROR((BW6+29)-TODAY(),"")</f>
        <v>145</v>
      </c>
      <c r="BV6" s="97" t="str">
        <f t="shared" si="0"/>
        <v>Febrero</v>
      </c>
      <c r="BW6" s="97">
        <f t="shared" ref="BW6:BW64" si="3">IF(BX6&gt;0,MAX(BX6:CC6),"")</f>
        <v>44978</v>
      </c>
      <c r="BX6" s="97">
        <v>44713</v>
      </c>
      <c r="BY6" s="102">
        <v>44798</v>
      </c>
      <c r="BZ6" s="97">
        <f t="shared" ref="BZ6:BZ69" si="4">IF(BY6&gt;1,BY6+180,"")</f>
        <v>44978</v>
      </c>
      <c r="CA6" s="102"/>
      <c r="CB6" s="97"/>
      <c r="CC6" s="101"/>
      <c r="CD6" s="1" t="s">
        <v>642</v>
      </c>
      <c r="DF6" s="99">
        <v>2</v>
      </c>
      <c r="DG6" s="99" t="s">
        <v>618</v>
      </c>
    </row>
    <row r="7" spans="1:111" ht="17" customHeight="1" x14ac:dyDescent="0.2">
      <c r="A7" s="37"/>
      <c r="B7" s="65">
        <v>3</v>
      </c>
      <c r="C7" s="40">
        <v>6080</v>
      </c>
      <c r="D7" s="1" t="s">
        <v>4</v>
      </c>
      <c r="E7" s="79" t="str">
        <f>VLOOKUP(C7,ReporteVoucher!$A$1:$AA$120,7,0)</f>
        <v>María José Landeros</v>
      </c>
      <c r="F7" s="2" t="s">
        <v>369</v>
      </c>
      <c r="G7" s="3">
        <f>VLOOKUP(C7,ReporteVoucher!$A$1:$AB$120,28,0)</f>
        <v>350000</v>
      </c>
      <c r="H7" s="41">
        <f t="shared" si="1"/>
        <v>7.0000000000000007E-2</v>
      </c>
      <c r="I7" s="3">
        <f>VLOOKUP(C7,ReporteVoucher!$A$1:$AA$120,20,0)</f>
        <v>24500</v>
      </c>
      <c r="J7" s="3" t="s">
        <v>1</v>
      </c>
      <c r="K7" s="3" t="s">
        <v>2</v>
      </c>
      <c r="L7" s="42">
        <v>209</v>
      </c>
      <c r="M7" s="23">
        <v>262</v>
      </c>
      <c r="N7" s="24" t="s">
        <v>43</v>
      </c>
      <c r="O7" s="24" t="s">
        <v>54</v>
      </c>
      <c r="P7" s="24" t="s">
        <v>54</v>
      </c>
      <c r="Q7" s="25" t="s">
        <v>54</v>
      </c>
      <c r="R7" s="23">
        <v>286</v>
      </c>
      <c r="S7" s="24" t="s">
        <v>53</v>
      </c>
      <c r="T7" s="24" t="s">
        <v>54</v>
      </c>
      <c r="U7" s="24" t="s">
        <v>54</v>
      </c>
      <c r="V7" s="25"/>
      <c r="W7" s="23">
        <v>337</v>
      </c>
      <c r="X7" s="24" t="s">
        <v>54</v>
      </c>
      <c r="Y7" s="24" t="s">
        <v>54</v>
      </c>
      <c r="Z7" s="24" t="s">
        <v>54</v>
      </c>
      <c r="AA7" s="25" t="s">
        <v>54</v>
      </c>
      <c r="AB7" s="8">
        <v>396</v>
      </c>
      <c r="AC7" s="24" t="s">
        <v>54</v>
      </c>
      <c r="AD7" s="24" t="s">
        <v>418</v>
      </c>
      <c r="AE7" s="24" t="s">
        <v>54</v>
      </c>
      <c r="AF7" s="25" t="s">
        <v>54</v>
      </c>
      <c r="AG7" s="23">
        <v>448</v>
      </c>
      <c r="AH7" s="24" t="s">
        <v>53</v>
      </c>
      <c r="AI7" s="24" t="s">
        <v>53</v>
      </c>
      <c r="AJ7" s="24" t="s">
        <v>53</v>
      </c>
      <c r="AK7" s="25" t="s">
        <v>53</v>
      </c>
      <c r="AL7" s="23">
        <v>504</v>
      </c>
      <c r="AM7" s="24" t="s">
        <v>53</v>
      </c>
      <c r="AN7" s="24" t="s">
        <v>53</v>
      </c>
      <c r="AO7" s="24" t="s">
        <v>53</v>
      </c>
      <c r="AP7" s="25" t="s">
        <v>53</v>
      </c>
      <c r="AQ7" s="78">
        <v>557</v>
      </c>
      <c r="AR7" s="24" t="s">
        <v>53</v>
      </c>
      <c r="AS7" s="24" t="s">
        <v>53</v>
      </c>
      <c r="AT7" s="24" t="s">
        <v>53</v>
      </c>
      <c r="AU7" s="25" t="s">
        <v>53</v>
      </c>
      <c r="AV7" s="78">
        <v>615</v>
      </c>
      <c r="AW7" s="24" t="s">
        <v>53</v>
      </c>
      <c r="AX7" s="24" t="s">
        <v>53</v>
      </c>
      <c r="AY7" s="24" t="s">
        <v>53</v>
      </c>
      <c r="AZ7" s="25" t="s">
        <v>53</v>
      </c>
      <c r="BA7" s="23">
        <v>667</v>
      </c>
      <c r="BB7" s="24" t="s">
        <v>54</v>
      </c>
      <c r="BC7" s="24" t="s">
        <v>54</v>
      </c>
      <c r="BD7" s="24" t="s">
        <v>54</v>
      </c>
      <c r="BE7" s="25" t="s">
        <v>54</v>
      </c>
      <c r="BF7" s="78">
        <v>739</v>
      </c>
      <c r="BG7" s="24" t="s">
        <v>54</v>
      </c>
      <c r="BH7" s="24" t="s">
        <v>54</v>
      </c>
      <c r="BI7" s="24" t="s">
        <v>54</v>
      </c>
      <c r="BJ7" s="25" t="s">
        <v>54</v>
      </c>
      <c r="BK7" s="23"/>
      <c r="BL7" s="24"/>
      <c r="BM7" s="24"/>
      <c r="BN7" s="24"/>
      <c r="BO7" s="25"/>
      <c r="BP7" s="23"/>
      <c r="BQ7" s="24"/>
      <c r="BR7" s="24"/>
      <c r="BS7" s="24"/>
      <c r="BT7" s="25"/>
      <c r="BU7" s="109">
        <f t="shared" ca="1" si="2"/>
        <v>-25</v>
      </c>
      <c r="BV7" s="97" t="str">
        <f t="shared" si="0"/>
        <v>Septiembre</v>
      </c>
      <c r="BW7" s="97">
        <f t="shared" si="3"/>
        <v>44808</v>
      </c>
      <c r="BX7" s="97">
        <v>44621</v>
      </c>
      <c r="BY7" s="102">
        <v>44628</v>
      </c>
      <c r="BZ7" s="97">
        <f t="shared" si="4"/>
        <v>44808</v>
      </c>
      <c r="CA7" s="102"/>
      <c r="CB7" s="97" t="str">
        <f t="shared" ref="CB7:CB72" si="5">IF(CA7&gt;1,CA7+180,"")</f>
        <v/>
      </c>
      <c r="CC7" s="101"/>
      <c r="CD7" s="1" t="s">
        <v>404</v>
      </c>
      <c r="DF7" s="99">
        <v>3</v>
      </c>
      <c r="DG7" s="99" t="s">
        <v>619</v>
      </c>
    </row>
    <row r="8" spans="1:111" x14ac:dyDescent="0.2">
      <c r="A8" s="37"/>
      <c r="B8" s="65">
        <v>4</v>
      </c>
      <c r="C8" s="40">
        <v>6104</v>
      </c>
      <c r="D8" s="1" t="s">
        <v>5</v>
      </c>
      <c r="E8" s="79" t="s">
        <v>612</v>
      </c>
      <c r="F8" s="2" t="s">
        <v>424</v>
      </c>
      <c r="G8" s="3">
        <f>VLOOKUP(C8,ReporteVoucher!$A$1:$AB$120,28,0)</f>
        <v>450000</v>
      </c>
      <c r="H8" s="41">
        <f t="shared" si="1"/>
        <v>7.0000000000000007E-2</v>
      </c>
      <c r="I8" s="3">
        <f>VLOOKUP(C8,ReporteVoucher!$A$1:$AA$120,20,0)</f>
        <v>31500</v>
      </c>
      <c r="J8" s="3" t="s">
        <v>1</v>
      </c>
      <c r="K8" s="3" t="s">
        <v>2</v>
      </c>
      <c r="L8" s="42">
        <v>186</v>
      </c>
      <c r="M8" s="23">
        <v>227</v>
      </c>
      <c r="N8" s="24" t="s">
        <v>43</v>
      </c>
      <c r="O8" s="24" t="s">
        <v>43</v>
      </c>
      <c r="P8" s="24" t="s">
        <v>43</v>
      </c>
      <c r="Q8" s="25" t="s">
        <v>360</v>
      </c>
      <c r="R8" s="23">
        <v>287</v>
      </c>
      <c r="S8" s="24" t="s">
        <v>43</v>
      </c>
      <c r="T8" s="24" t="s">
        <v>53</v>
      </c>
      <c r="U8" s="24" t="s">
        <v>53</v>
      </c>
      <c r="V8" s="25" t="s">
        <v>360</v>
      </c>
      <c r="W8" s="23">
        <v>338</v>
      </c>
      <c r="X8" s="24"/>
      <c r="Y8" s="24" t="s">
        <v>53</v>
      </c>
      <c r="Z8" s="24" t="s">
        <v>53</v>
      </c>
      <c r="AA8" s="25" t="s">
        <v>360</v>
      </c>
      <c r="AB8" s="23">
        <v>397</v>
      </c>
      <c r="AC8" s="24" t="s">
        <v>53</v>
      </c>
      <c r="AD8" s="24" t="s">
        <v>53</v>
      </c>
      <c r="AE8" s="24" t="s">
        <v>53</v>
      </c>
      <c r="AF8" s="25" t="s">
        <v>360</v>
      </c>
      <c r="AG8" s="23">
        <v>449</v>
      </c>
      <c r="AH8" s="24" t="s">
        <v>53</v>
      </c>
      <c r="AI8" s="24" t="s">
        <v>53</v>
      </c>
      <c r="AJ8" s="24" t="s">
        <v>53</v>
      </c>
      <c r="AK8" s="25" t="s">
        <v>360</v>
      </c>
      <c r="AL8" s="23">
        <v>505</v>
      </c>
      <c r="AM8" s="24" t="s">
        <v>53</v>
      </c>
      <c r="AN8" s="24" t="s">
        <v>53</v>
      </c>
      <c r="AO8" s="24" t="s">
        <v>53</v>
      </c>
      <c r="AP8" s="25" t="s">
        <v>360</v>
      </c>
      <c r="AQ8" s="78">
        <v>558</v>
      </c>
      <c r="AR8" s="24" t="s">
        <v>53</v>
      </c>
      <c r="AS8" s="24" t="s">
        <v>53</v>
      </c>
      <c r="AT8" s="24" t="s">
        <v>53</v>
      </c>
      <c r="AU8" s="25" t="s">
        <v>360</v>
      </c>
      <c r="AV8" s="78">
        <v>616</v>
      </c>
      <c r="AW8" s="24" t="s">
        <v>53</v>
      </c>
      <c r="AX8" s="24" t="s">
        <v>53</v>
      </c>
      <c r="AY8" s="24" t="s">
        <v>53</v>
      </c>
      <c r="AZ8" s="25" t="s">
        <v>360</v>
      </c>
      <c r="BA8" s="23">
        <v>668</v>
      </c>
      <c r="BB8" s="24" t="s">
        <v>53</v>
      </c>
      <c r="BC8" s="24" t="s">
        <v>53</v>
      </c>
      <c r="BD8" s="24" t="s">
        <v>53</v>
      </c>
      <c r="BE8" s="25" t="s">
        <v>360</v>
      </c>
      <c r="BF8" s="78">
        <v>740</v>
      </c>
      <c r="BG8" s="24" t="s">
        <v>53</v>
      </c>
      <c r="BH8" s="24" t="s">
        <v>54</v>
      </c>
      <c r="BI8" s="24" t="s">
        <v>54</v>
      </c>
      <c r="BJ8" s="25" t="s">
        <v>360</v>
      </c>
      <c r="BK8" s="23"/>
      <c r="BL8" s="24"/>
      <c r="BM8" s="24"/>
      <c r="BN8" s="24"/>
      <c r="BO8" s="25" t="s">
        <v>360</v>
      </c>
      <c r="BP8" s="23"/>
      <c r="BQ8" s="24"/>
      <c r="BR8" s="24"/>
      <c r="BS8" s="24"/>
      <c r="BT8" s="25" t="s">
        <v>360</v>
      </c>
      <c r="BU8" s="109">
        <f t="shared" ca="1" si="2"/>
        <v>-29</v>
      </c>
      <c r="BV8" s="97" t="str">
        <f t="shared" si="0"/>
        <v>Agosto</v>
      </c>
      <c r="BW8" s="97">
        <f t="shared" si="3"/>
        <v>44804</v>
      </c>
      <c r="BX8" s="97">
        <v>44594</v>
      </c>
      <c r="BY8" s="102">
        <v>44624</v>
      </c>
      <c r="BZ8" s="97">
        <f t="shared" si="4"/>
        <v>44804</v>
      </c>
      <c r="CA8" s="102"/>
      <c r="CB8" s="97" t="str">
        <f t="shared" si="5"/>
        <v/>
      </c>
      <c r="CC8" s="101"/>
      <c r="CD8" s="1" t="s">
        <v>405</v>
      </c>
      <c r="DF8" s="99">
        <v>4</v>
      </c>
      <c r="DG8" s="99" t="s">
        <v>620</v>
      </c>
    </row>
    <row r="9" spans="1:111" ht="15" customHeight="1" x14ac:dyDescent="0.2">
      <c r="A9" s="37"/>
      <c r="B9" s="67">
        <v>5</v>
      </c>
      <c r="C9" s="40">
        <v>6088</v>
      </c>
      <c r="D9" s="1" t="s">
        <v>6</v>
      </c>
      <c r="E9" s="79" t="str">
        <f>VLOOKUP(C9,ReporteVoucher!$A$1:$AA$120,7,0)</f>
        <v>Patricia Wilhelm</v>
      </c>
      <c r="F9" s="2" t="s">
        <v>370</v>
      </c>
      <c r="G9" s="3">
        <f>VLOOKUP(C9,ReporteVoucher!$A$1:$AB$120,28,0)</f>
        <v>761941</v>
      </c>
      <c r="H9" s="41">
        <f t="shared" si="1"/>
        <v>7.000017061688503E-2</v>
      </c>
      <c r="I9" s="3">
        <f>VLOOKUP(C9,ReporteVoucher!$A$1:$AA$120,20,0)</f>
        <v>53336</v>
      </c>
      <c r="J9" s="3" t="s">
        <v>1</v>
      </c>
      <c r="K9" s="3" t="s">
        <v>2</v>
      </c>
      <c r="L9" s="42">
        <v>185</v>
      </c>
      <c r="M9" s="23">
        <v>260</v>
      </c>
      <c r="N9" s="24" t="s">
        <v>43</v>
      </c>
      <c r="O9" s="24" t="s">
        <v>43</v>
      </c>
      <c r="P9" s="24" t="s">
        <v>54</v>
      </c>
      <c r="Q9" s="25" t="s">
        <v>43</v>
      </c>
      <c r="R9" s="23">
        <v>288</v>
      </c>
      <c r="S9" s="24" t="s">
        <v>53</v>
      </c>
      <c r="T9" s="24" t="s">
        <v>54</v>
      </c>
      <c r="U9" s="24" t="s">
        <v>54</v>
      </c>
      <c r="V9" s="25" t="s">
        <v>54</v>
      </c>
      <c r="W9" s="23">
        <v>339</v>
      </c>
      <c r="X9" s="24" t="s">
        <v>53</v>
      </c>
      <c r="Y9" s="24" t="s">
        <v>54</v>
      </c>
      <c r="Z9" s="24" t="s">
        <v>53</v>
      </c>
      <c r="AA9" s="25" t="s">
        <v>53</v>
      </c>
      <c r="AB9" s="23">
        <v>398</v>
      </c>
      <c r="AC9" s="24" t="s">
        <v>428</v>
      </c>
      <c r="AD9" s="24" t="s">
        <v>418</v>
      </c>
      <c r="AE9" s="24" t="s">
        <v>53</v>
      </c>
      <c r="AF9" s="25" t="s">
        <v>53</v>
      </c>
      <c r="AG9" s="23">
        <v>450</v>
      </c>
      <c r="AH9" s="24" t="s">
        <v>53</v>
      </c>
      <c r="AI9" s="24" t="s">
        <v>53</v>
      </c>
      <c r="AJ9" s="24" t="s">
        <v>53</v>
      </c>
      <c r="AK9" s="25" t="s">
        <v>53</v>
      </c>
      <c r="AL9" s="23">
        <v>506</v>
      </c>
      <c r="AM9" s="24" t="s">
        <v>53</v>
      </c>
      <c r="AN9" s="24" t="s">
        <v>53</v>
      </c>
      <c r="AO9" s="24" t="s">
        <v>53</v>
      </c>
      <c r="AP9" s="25" t="s">
        <v>53</v>
      </c>
      <c r="AQ9" s="78">
        <v>559</v>
      </c>
      <c r="AR9" s="24" t="s">
        <v>53</v>
      </c>
      <c r="AS9" s="24" t="s">
        <v>53</v>
      </c>
      <c r="AT9" s="24" t="s">
        <v>53</v>
      </c>
      <c r="AU9" s="25"/>
      <c r="AV9" s="78">
        <v>617</v>
      </c>
      <c r="AW9" s="24" t="s">
        <v>53</v>
      </c>
      <c r="AX9" s="24" t="s">
        <v>53</v>
      </c>
      <c r="AY9" s="24" t="s">
        <v>53</v>
      </c>
      <c r="AZ9" s="25"/>
      <c r="BA9" s="23">
        <v>669</v>
      </c>
      <c r="BB9" s="24" t="s">
        <v>54</v>
      </c>
      <c r="BC9" s="24" t="s">
        <v>54</v>
      </c>
      <c r="BD9" s="24" t="s">
        <v>54</v>
      </c>
      <c r="BE9" s="25" t="s">
        <v>54</v>
      </c>
      <c r="BF9" s="78">
        <v>741</v>
      </c>
      <c r="BG9" s="24"/>
      <c r="BH9" s="24"/>
      <c r="BI9" s="24"/>
      <c r="BJ9" s="25"/>
      <c r="BK9" s="23"/>
      <c r="BL9" s="24"/>
      <c r="BM9" s="24"/>
      <c r="BN9" s="24"/>
      <c r="BO9" s="25"/>
      <c r="BP9" s="23"/>
      <c r="BQ9" s="24"/>
      <c r="BR9" s="24"/>
      <c r="BS9" s="24"/>
      <c r="BT9" s="25"/>
      <c r="BU9" s="109">
        <f t="shared" ca="1" si="2"/>
        <v>-59</v>
      </c>
      <c r="BV9" s="97" t="str">
        <f t="shared" si="0"/>
        <v>Agosto</v>
      </c>
      <c r="BW9" s="97">
        <f t="shared" si="3"/>
        <v>44774</v>
      </c>
      <c r="BX9" s="97">
        <v>44774</v>
      </c>
      <c r="BY9" s="101"/>
      <c r="BZ9" s="97" t="str">
        <f t="shared" si="4"/>
        <v/>
      </c>
      <c r="CA9" s="102"/>
      <c r="CB9" s="97" t="str">
        <f t="shared" si="5"/>
        <v/>
      </c>
      <c r="CC9" s="101"/>
      <c r="CD9" s="1"/>
      <c r="DF9" s="99">
        <v>5</v>
      </c>
      <c r="DG9" s="99" t="s">
        <v>621</v>
      </c>
    </row>
    <row r="10" spans="1:111" ht="16" customHeight="1" x14ac:dyDescent="0.2">
      <c r="A10" s="37"/>
      <c r="B10" s="65">
        <v>6</v>
      </c>
      <c r="C10" s="40">
        <v>6074</v>
      </c>
      <c r="D10" s="1" t="s">
        <v>694</v>
      </c>
      <c r="E10" s="79" t="str">
        <f>VLOOKUP(C10,ReporteVoucher!$A$1:$AA$120,7,0)</f>
        <v>Alfredo Santamaría</v>
      </c>
      <c r="F10" s="2" t="s">
        <v>371</v>
      </c>
      <c r="G10" s="3">
        <f>VLOOKUP(C10,ReporteVoucher!$A$1:$AB$120,28,0)</f>
        <v>430000</v>
      </c>
      <c r="H10" s="41">
        <f t="shared" si="1"/>
        <v>7.0000000000000007E-2</v>
      </c>
      <c r="I10" s="3">
        <f>VLOOKUP(C10,ReporteVoucher!$A$1:$AA$120,20,0)</f>
        <v>30100</v>
      </c>
      <c r="J10" s="3" t="s">
        <v>1</v>
      </c>
      <c r="K10" s="3" t="s">
        <v>2</v>
      </c>
      <c r="L10" s="42">
        <v>188</v>
      </c>
      <c r="M10" s="23">
        <v>241</v>
      </c>
      <c r="N10" s="24" t="s">
        <v>43</v>
      </c>
      <c r="O10" s="24" t="s">
        <v>43</v>
      </c>
      <c r="P10" s="24" t="s">
        <v>52</v>
      </c>
      <c r="Q10" s="45" t="s">
        <v>360</v>
      </c>
      <c r="R10" s="23">
        <v>289</v>
      </c>
      <c r="S10" s="24" t="s">
        <v>43</v>
      </c>
      <c r="T10" s="24" t="s">
        <v>53</v>
      </c>
      <c r="U10" s="24" t="s">
        <v>53</v>
      </c>
      <c r="V10" s="45" t="s">
        <v>360</v>
      </c>
      <c r="W10" s="23">
        <v>340</v>
      </c>
      <c r="X10" s="24" t="s">
        <v>53</v>
      </c>
      <c r="Y10" s="24" t="s">
        <v>53</v>
      </c>
      <c r="Z10" s="24" t="s">
        <v>53</v>
      </c>
      <c r="AA10" s="45" t="s">
        <v>360</v>
      </c>
      <c r="AB10" s="23">
        <v>399</v>
      </c>
      <c r="AC10" s="24" t="s">
        <v>53</v>
      </c>
      <c r="AD10" s="24" t="s">
        <v>53</v>
      </c>
      <c r="AE10" s="24" t="s">
        <v>53</v>
      </c>
      <c r="AF10" s="45" t="s">
        <v>360</v>
      </c>
      <c r="AG10" s="23">
        <v>451</v>
      </c>
      <c r="AH10" s="24" t="s">
        <v>53</v>
      </c>
      <c r="AI10" s="24" t="s">
        <v>53</v>
      </c>
      <c r="AJ10" s="24" t="s">
        <v>54</v>
      </c>
      <c r="AK10" s="45"/>
      <c r="AL10" s="23">
        <v>507</v>
      </c>
      <c r="AM10" s="24" t="s">
        <v>53</v>
      </c>
      <c r="AN10" s="24" t="s">
        <v>53</v>
      </c>
      <c r="AO10" s="24" t="s">
        <v>53</v>
      </c>
      <c r="AP10" s="45" t="s">
        <v>360</v>
      </c>
      <c r="AQ10" s="23" t="s">
        <v>362</v>
      </c>
      <c r="AR10" s="24" t="s">
        <v>53</v>
      </c>
      <c r="AS10" s="24" t="s">
        <v>53</v>
      </c>
      <c r="AT10" s="24" t="s">
        <v>53</v>
      </c>
      <c r="AU10" s="45" t="s">
        <v>360</v>
      </c>
      <c r="AV10" s="78">
        <v>618</v>
      </c>
      <c r="AW10" s="24" t="s">
        <v>53</v>
      </c>
      <c r="AX10" s="24" t="s">
        <v>53</v>
      </c>
      <c r="AY10" s="24" t="s">
        <v>53</v>
      </c>
      <c r="AZ10" s="45" t="s">
        <v>360</v>
      </c>
      <c r="BA10" s="23">
        <v>670</v>
      </c>
      <c r="BB10" s="24" t="s">
        <v>53</v>
      </c>
      <c r="BC10" s="24" t="s">
        <v>53</v>
      </c>
      <c r="BD10" s="24" t="s">
        <v>53</v>
      </c>
      <c r="BE10" s="45" t="s">
        <v>360</v>
      </c>
      <c r="BF10" s="78">
        <v>742</v>
      </c>
      <c r="BG10" s="24" t="s">
        <v>53</v>
      </c>
      <c r="BH10" s="24" t="s">
        <v>53</v>
      </c>
      <c r="BI10" s="24" t="s">
        <v>54</v>
      </c>
      <c r="BJ10" s="45" t="s">
        <v>360</v>
      </c>
      <c r="BK10" s="23"/>
      <c r="BL10" s="24"/>
      <c r="BM10" s="24"/>
      <c r="BN10" s="24"/>
      <c r="BO10" s="45" t="s">
        <v>360</v>
      </c>
      <c r="BP10" s="23"/>
      <c r="BQ10" s="24"/>
      <c r="BR10" s="24"/>
      <c r="BS10" s="24"/>
      <c r="BT10" s="45" t="s">
        <v>360</v>
      </c>
      <c r="BU10" s="109">
        <f t="shared" ca="1" si="2"/>
        <v>-59</v>
      </c>
      <c r="BV10" s="97" t="str">
        <f t="shared" si="0"/>
        <v>Agosto</v>
      </c>
      <c r="BW10" s="97">
        <f t="shared" si="3"/>
        <v>44774</v>
      </c>
      <c r="BX10" s="97">
        <v>44594</v>
      </c>
      <c r="BY10" s="102">
        <v>44594</v>
      </c>
      <c r="BZ10" s="97">
        <f t="shared" si="4"/>
        <v>44774</v>
      </c>
      <c r="CA10" s="102"/>
      <c r="CB10" s="97" t="str">
        <f t="shared" si="5"/>
        <v/>
      </c>
      <c r="CC10" s="101"/>
      <c r="CD10" s="1" t="s">
        <v>222</v>
      </c>
      <c r="DF10" s="99">
        <v>6</v>
      </c>
      <c r="DG10" s="99" t="s">
        <v>622</v>
      </c>
    </row>
    <row r="11" spans="1:111" x14ac:dyDescent="0.2">
      <c r="A11" s="37"/>
      <c r="B11" s="65">
        <v>7</v>
      </c>
      <c r="C11" s="40">
        <v>6072</v>
      </c>
      <c r="D11" s="1" t="s">
        <v>8</v>
      </c>
      <c r="E11" s="79" t="str">
        <f>VLOOKUP(C11,ReporteVoucher!$A$1:$AA$120,7,0)</f>
        <v>Paula Edith Inostroza</v>
      </c>
      <c r="F11" s="2" t="s">
        <v>372</v>
      </c>
      <c r="G11" s="3">
        <f>VLOOKUP(C11,ReporteVoucher!$A$1:$AB$120,28,0)</f>
        <v>697132</v>
      </c>
      <c r="H11" s="41">
        <f t="shared" si="1"/>
        <v>6.9999655732343374E-2</v>
      </c>
      <c r="I11" s="3">
        <f>VLOOKUP(C11,ReporteVoucher!$A$1:$AA$120,20,0)</f>
        <v>48799</v>
      </c>
      <c r="J11" s="3" t="s">
        <v>1</v>
      </c>
      <c r="K11" s="3" t="s">
        <v>2</v>
      </c>
      <c r="L11" s="42">
        <v>182</v>
      </c>
      <c r="M11" s="23">
        <v>247</v>
      </c>
      <c r="N11" s="24" t="s">
        <v>54</v>
      </c>
      <c r="O11" s="24" t="s">
        <v>54</v>
      </c>
      <c r="P11" s="24" t="s">
        <v>54</v>
      </c>
      <c r="Q11" s="45" t="s">
        <v>360</v>
      </c>
      <c r="R11" s="23">
        <v>283</v>
      </c>
      <c r="S11" s="24" t="s">
        <v>43</v>
      </c>
      <c r="T11" s="24" t="s">
        <v>53</v>
      </c>
      <c r="U11" s="24" t="s">
        <v>53</v>
      </c>
      <c r="V11" s="45" t="s">
        <v>360</v>
      </c>
      <c r="W11" s="23">
        <v>323</v>
      </c>
      <c r="X11" s="24" t="s">
        <v>53</v>
      </c>
      <c r="Y11" s="24" t="s">
        <v>53</v>
      </c>
      <c r="Z11" s="24" t="s">
        <v>53</v>
      </c>
      <c r="AA11" s="45" t="s">
        <v>360</v>
      </c>
      <c r="AB11" s="23">
        <v>439</v>
      </c>
      <c r="AC11" s="24" t="s">
        <v>53</v>
      </c>
      <c r="AD11" s="24" t="s">
        <v>53</v>
      </c>
      <c r="AE11" s="24" t="s">
        <v>53</v>
      </c>
      <c r="AF11" s="45" t="s">
        <v>360</v>
      </c>
      <c r="AG11" s="23">
        <v>452</v>
      </c>
      <c r="AH11" s="24" t="s">
        <v>54</v>
      </c>
      <c r="AI11" s="24" t="s">
        <v>54</v>
      </c>
      <c r="AJ11" s="24" t="s">
        <v>54</v>
      </c>
      <c r="AK11" s="45" t="s">
        <v>360</v>
      </c>
      <c r="AL11" s="23">
        <v>511</v>
      </c>
      <c r="AM11" s="24" t="s">
        <v>53</v>
      </c>
      <c r="AN11" s="24" t="s">
        <v>53</v>
      </c>
      <c r="AO11" s="24" t="s">
        <v>53</v>
      </c>
      <c r="AP11" s="45" t="s">
        <v>360</v>
      </c>
      <c r="AQ11" s="78">
        <v>561</v>
      </c>
      <c r="AR11" s="24" t="s">
        <v>53</v>
      </c>
      <c r="AS11" s="24" t="s">
        <v>53</v>
      </c>
      <c r="AT11" s="24" t="s">
        <v>53</v>
      </c>
      <c r="AU11" s="45" t="s">
        <v>360</v>
      </c>
      <c r="AV11" s="23">
        <v>619</v>
      </c>
      <c r="AW11" s="24" t="s">
        <v>53</v>
      </c>
      <c r="AX11" s="24" t="s">
        <v>53</v>
      </c>
      <c r="AY11" s="24" t="s">
        <v>53</v>
      </c>
      <c r="AZ11" s="45" t="s">
        <v>360</v>
      </c>
      <c r="BA11" s="23">
        <v>671</v>
      </c>
      <c r="BB11" s="24" t="s">
        <v>53</v>
      </c>
      <c r="BC11" s="24" t="s">
        <v>54</v>
      </c>
      <c r="BD11" s="24" t="s">
        <v>54</v>
      </c>
      <c r="BE11" s="45" t="s">
        <v>360</v>
      </c>
      <c r="BF11" s="78">
        <v>743</v>
      </c>
      <c r="BG11" s="24" t="s">
        <v>53</v>
      </c>
      <c r="BH11" s="24" t="s">
        <v>54</v>
      </c>
      <c r="BI11" s="24" t="s">
        <v>54</v>
      </c>
      <c r="BJ11" s="45" t="s">
        <v>360</v>
      </c>
      <c r="BK11" s="23"/>
      <c r="BL11" s="24"/>
      <c r="BM11" s="24"/>
      <c r="BN11" s="24"/>
      <c r="BO11" s="45" t="s">
        <v>360</v>
      </c>
      <c r="BP11" s="23"/>
      <c r="BQ11" s="24"/>
      <c r="BR11" s="24"/>
      <c r="BS11" s="24"/>
      <c r="BT11" s="45" t="s">
        <v>360</v>
      </c>
      <c r="BU11" s="109">
        <f t="shared" ca="1" si="2"/>
        <v>-59</v>
      </c>
      <c r="BV11" s="97" t="str">
        <f t="shared" si="0"/>
        <v>Agosto</v>
      </c>
      <c r="BW11" s="97">
        <f t="shared" si="3"/>
        <v>44774</v>
      </c>
      <c r="BX11" s="97">
        <v>44774</v>
      </c>
      <c r="BY11" s="101"/>
      <c r="BZ11" s="97" t="str">
        <f t="shared" si="4"/>
        <v/>
      </c>
      <c r="CA11" s="102"/>
      <c r="CB11" s="97" t="str">
        <f t="shared" si="5"/>
        <v/>
      </c>
      <c r="CC11" s="101"/>
      <c r="CD11" s="1"/>
      <c r="DF11" s="99">
        <v>7</v>
      </c>
      <c r="DG11" s="99" t="s">
        <v>623</v>
      </c>
    </row>
    <row r="12" spans="1:111" ht="15" customHeight="1" x14ac:dyDescent="0.2">
      <c r="A12" s="37"/>
      <c r="B12" s="65">
        <v>8</v>
      </c>
      <c r="C12" s="40">
        <v>6076</v>
      </c>
      <c r="D12" s="1" t="s">
        <v>740</v>
      </c>
      <c r="E12" s="79" t="str">
        <f>VLOOKUP(C12,ReporteVoucher!$A$1:$AA$120,7,0)</f>
        <v>Alfredo Santamaría</v>
      </c>
      <c r="F12" s="2" t="s">
        <v>373</v>
      </c>
      <c r="G12" s="3">
        <f>VLOOKUP(C12,ReporteVoucher!$A$1:$AB$120,28,0)</f>
        <v>380000</v>
      </c>
      <c r="H12" s="41">
        <f t="shared" si="1"/>
        <v>7.0000000000000007E-2</v>
      </c>
      <c r="I12" s="3">
        <f>VLOOKUP(C12,ReporteVoucher!$A$1:$AA$120,20,0)</f>
        <v>26600</v>
      </c>
      <c r="J12" s="3" t="s">
        <v>1</v>
      </c>
      <c r="K12" s="3" t="s">
        <v>2</v>
      </c>
      <c r="L12" s="42">
        <v>188</v>
      </c>
      <c r="M12" s="23">
        <v>241</v>
      </c>
      <c r="N12" s="24" t="s">
        <v>364</v>
      </c>
      <c r="O12" s="24" t="s">
        <v>43</v>
      </c>
      <c r="P12" s="24" t="s">
        <v>54</v>
      </c>
      <c r="Q12" s="25" t="s">
        <v>360</v>
      </c>
      <c r="R12" s="23">
        <v>290</v>
      </c>
      <c r="S12" s="24" t="s">
        <v>43</v>
      </c>
      <c r="T12" s="24" t="s">
        <v>53</v>
      </c>
      <c r="U12" s="24" t="s">
        <v>53</v>
      </c>
      <c r="V12" s="25" t="s">
        <v>360</v>
      </c>
      <c r="W12" s="23">
        <v>342</v>
      </c>
      <c r="X12" s="24" t="s">
        <v>53</v>
      </c>
      <c r="Y12" s="24" t="s">
        <v>53</v>
      </c>
      <c r="Z12" s="24" t="s">
        <v>53</v>
      </c>
      <c r="AA12" s="25" t="s">
        <v>360</v>
      </c>
      <c r="AB12" s="23">
        <v>400</v>
      </c>
      <c r="AC12" s="24" t="s">
        <v>53</v>
      </c>
      <c r="AD12" s="24" t="s">
        <v>53</v>
      </c>
      <c r="AE12" s="24" t="s">
        <v>53</v>
      </c>
      <c r="AF12" s="25" t="s">
        <v>360</v>
      </c>
      <c r="AG12" s="23">
        <v>453</v>
      </c>
      <c r="AH12" s="24" t="s">
        <v>53</v>
      </c>
      <c r="AI12" s="24" t="s">
        <v>53</v>
      </c>
      <c r="AJ12" s="24" t="s">
        <v>53</v>
      </c>
      <c r="AK12" s="25" t="s">
        <v>360</v>
      </c>
      <c r="AL12" s="23">
        <v>508</v>
      </c>
      <c r="AM12" s="24" t="s">
        <v>53</v>
      </c>
      <c r="AN12" s="24" t="s">
        <v>53</v>
      </c>
      <c r="AO12" s="24" t="s">
        <v>53</v>
      </c>
      <c r="AP12" s="25" t="s">
        <v>360</v>
      </c>
      <c r="AQ12" s="78">
        <v>562</v>
      </c>
      <c r="AR12" s="24" t="s">
        <v>53</v>
      </c>
      <c r="AS12" s="24" t="s">
        <v>53</v>
      </c>
      <c r="AT12" s="24" t="s">
        <v>53</v>
      </c>
      <c r="AU12" s="25" t="s">
        <v>360</v>
      </c>
      <c r="AV12" s="78">
        <v>620</v>
      </c>
      <c r="AW12" s="24" t="s">
        <v>53</v>
      </c>
      <c r="AX12" s="24" t="s">
        <v>53</v>
      </c>
      <c r="AY12" s="24" t="s">
        <v>53</v>
      </c>
      <c r="AZ12" s="25" t="s">
        <v>360</v>
      </c>
      <c r="BA12" s="23"/>
      <c r="BB12" s="24" t="s">
        <v>53</v>
      </c>
      <c r="BC12" s="24" t="s">
        <v>53</v>
      </c>
      <c r="BD12" s="24" t="s">
        <v>53</v>
      </c>
      <c r="BE12" s="25" t="s">
        <v>360</v>
      </c>
      <c r="BF12" s="23">
        <v>744</v>
      </c>
      <c r="BG12" s="24" t="s">
        <v>53</v>
      </c>
      <c r="BH12" s="24" t="s">
        <v>53</v>
      </c>
      <c r="BI12" s="24" t="s">
        <v>54</v>
      </c>
      <c r="BJ12" s="25" t="s">
        <v>360</v>
      </c>
      <c r="BK12" s="23"/>
      <c r="BL12" s="24"/>
      <c r="BM12" s="24"/>
      <c r="BN12" s="24"/>
      <c r="BO12" s="25" t="s">
        <v>360</v>
      </c>
      <c r="BP12" s="23"/>
      <c r="BQ12" s="24"/>
      <c r="BR12" s="24"/>
      <c r="BS12" s="24"/>
      <c r="BT12" s="25" t="s">
        <v>360</v>
      </c>
      <c r="BU12" s="109">
        <f t="shared" ca="1" si="2"/>
        <v>-53</v>
      </c>
      <c r="BV12" s="97" t="str">
        <f t="shared" si="0"/>
        <v>Agosto</v>
      </c>
      <c r="BW12" s="97">
        <f t="shared" si="3"/>
        <v>44780</v>
      </c>
      <c r="BX12" s="97">
        <v>44594</v>
      </c>
      <c r="BY12" s="102">
        <v>44600</v>
      </c>
      <c r="BZ12" s="97">
        <f t="shared" si="4"/>
        <v>44780</v>
      </c>
      <c r="CA12" s="102"/>
      <c r="CB12" s="97" t="str">
        <f t="shared" si="5"/>
        <v/>
      </c>
      <c r="CC12" s="101"/>
      <c r="CD12" s="1" t="s">
        <v>223</v>
      </c>
      <c r="DF12" s="99">
        <v>8</v>
      </c>
      <c r="DG12" s="99" t="s">
        <v>624</v>
      </c>
    </row>
    <row r="13" spans="1:111" ht="15" customHeight="1" x14ac:dyDescent="0.2">
      <c r="A13" s="37"/>
      <c r="B13" s="67">
        <v>9</v>
      </c>
      <c r="C13" s="40">
        <v>6097</v>
      </c>
      <c r="D13" s="1" t="s">
        <v>50</v>
      </c>
      <c r="E13" s="79" t="str">
        <f>VLOOKUP(C13,ReporteVoucher!$A$1:$AA$120,7,0)</f>
        <v>Hernán Patricio Aguilera</v>
      </c>
      <c r="F13" s="2" t="s">
        <v>374</v>
      </c>
      <c r="G13" s="3">
        <f>VLOOKUP(C13,ReporteVoucher!$A$1:$AB$120,28,0)</f>
        <v>398061</v>
      </c>
      <c r="H13" s="41">
        <f t="shared" si="1"/>
        <v>6.9999321711998921E-2</v>
      </c>
      <c r="I13" s="3">
        <f>VLOOKUP(C13,ReporteVoucher!$A$1:$AA$120,20,0)</f>
        <v>27864</v>
      </c>
      <c r="J13" s="3" t="s">
        <v>1</v>
      </c>
      <c r="K13" s="3" t="s">
        <v>2</v>
      </c>
      <c r="L13" s="42">
        <v>196</v>
      </c>
      <c r="M13" s="23">
        <v>261</v>
      </c>
      <c r="N13" s="24" t="s">
        <v>43</v>
      </c>
      <c r="O13" s="24" t="s">
        <v>54</v>
      </c>
      <c r="P13" s="24" t="s">
        <v>54</v>
      </c>
      <c r="Q13" s="25" t="s">
        <v>52</v>
      </c>
      <c r="R13" s="23">
        <v>291</v>
      </c>
      <c r="S13" s="24" t="s">
        <v>43</v>
      </c>
      <c r="T13" s="24" t="s">
        <v>53</v>
      </c>
      <c r="U13" s="24" t="s">
        <v>53</v>
      </c>
      <c r="V13" s="25"/>
      <c r="W13" s="23">
        <v>346</v>
      </c>
      <c r="X13" s="24" t="s">
        <v>53</v>
      </c>
      <c r="Y13" s="24" t="s">
        <v>53</v>
      </c>
      <c r="Z13" s="24" t="s">
        <v>53</v>
      </c>
      <c r="AA13" s="25" t="s">
        <v>53</v>
      </c>
      <c r="AB13" s="23">
        <v>401</v>
      </c>
      <c r="AC13" s="24" t="s">
        <v>53</v>
      </c>
      <c r="AD13" s="24" t="s">
        <v>53</v>
      </c>
      <c r="AE13" s="24" t="s">
        <v>53</v>
      </c>
      <c r="AF13" s="25" t="s">
        <v>53</v>
      </c>
      <c r="AG13" s="23">
        <v>454</v>
      </c>
      <c r="AH13" s="24" t="s">
        <v>53</v>
      </c>
      <c r="AI13" s="24" t="s">
        <v>53</v>
      </c>
      <c r="AJ13" s="24" t="s">
        <v>53</v>
      </c>
      <c r="AK13" s="25" t="s">
        <v>53</v>
      </c>
      <c r="AL13" s="23">
        <v>512</v>
      </c>
      <c r="AM13" s="24" t="s">
        <v>53</v>
      </c>
      <c r="AN13" s="24" t="s">
        <v>53</v>
      </c>
      <c r="AO13" s="24" t="s">
        <v>53</v>
      </c>
      <c r="AP13" s="25" t="s">
        <v>53</v>
      </c>
      <c r="AQ13" s="78">
        <v>563</v>
      </c>
      <c r="AR13" s="24" t="s">
        <v>53</v>
      </c>
      <c r="AS13" s="24" t="s">
        <v>53</v>
      </c>
      <c r="AT13" s="24" t="s">
        <v>53</v>
      </c>
      <c r="AU13" s="25" t="s">
        <v>53</v>
      </c>
      <c r="AV13" s="78">
        <v>621</v>
      </c>
      <c r="AW13" s="24" t="s">
        <v>53</v>
      </c>
      <c r="AX13" s="24" t="s">
        <v>53</v>
      </c>
      <c r="AY13" s="24" t="s">
        <v>53</v>
      </c>
      <c r="AZ13" s="25" t="s">
        <v>53</v>
      </c>
      <c r="BA13" s="23">
        <v>672</v>
      </c>
      <c r="BB13" s="24" t="s">
        <v>53</v>
      </c>
      <c r="BC13" s="24" t="s">
        <v>53</v>
      </c>
      <c r="BD13" s="24" t="s">
        <v>53</v>
      </c>
      <c r="BE13" s="25" t="s">
        <v>53</v>
      </c>
      <c r="BF13" s="78">
        <v>745</v>
      </c>
      <c r="BG13" s="24"/>
      <c r="BH13" s="24"/>
      <c r="BI13" s="24"/>
      <c r="BJ13" s="25"/>
      <c r="BK13" s="23"/>
      <c r="BL13" s="24"/>
      <c r="BM13" s="24"/>
      <c r="BN13" s="24"/>
      <c r="BO13" s="25"/>
      <c r="BP13" s="23"/>
      <c r="BQ13" s="24"/>
      <c r="BR13" s="24"/>
      <c r="BS13" s="24"/>
      <c r="BT13" s="25"/>
      <c r="BU13" s="109">
        <f t="shared" ca="1" si="2"/>
        <v>-151</v>
      </c>
      <c r="BV13" s="97" t="str">
        <f t="shared" si="0"/>
        <v>Mayo</v>
      </c>
      <c r="BW13" s="97">
        <f t="shared" si="3"/>
        <v>44682</v>
      </c>
      <c r="BX13" s="97">
        <v>44682</v>
      </c>
      <c r="BY13" s="101"/>
      <c r="BZ13" s="97" t="str">
        <f t="shared" si="4"/>
        <v/>
      </c>
      <c r="CA13" s="102"/>
      <c r="CB13" s="97" t="str">
        <f t="shared" si="5"/>
        <v/>
      </c>
      <c r="CC13" s="101"/>
      <c r="CD13" s="1"/>
      <c r="DF13" s="99">
        <v>9</v>
      </c>
      <c r="DG13" s="99" t="s">
        <v>625</v>
      </c>
    </row>
    <row r="14" spans="1:111" ht="17" customHeight="1" x14ac:dyDescent="0.2">
      <c r="A14" s="37"/>
      <c r="B14" s="65">
        <v>10</v>
      </c>
      <c r="C14" s="40">
        <v>6101</v>
      </c>
      <c r="D14" s="1" t="s">
        <v>9</v>
      </c>
      <c r="E14" s="79" t="str">
        <f>VLOOKUP(C14,ReporteVoucher!$A$1:$AA$120,7,0)</f>
        <v>Elizabeth Viviana Yáñez</v>
      </c>
      <c r="F14" s="2" t="s">
        <v>420</v>
      </c>
      <c r="G14" s="3">
        <f>VLOOKUP(C14,ReporteVoucher!$A$1:$AB$120,28,0)</f>
        <v>450000</v>
      </c>
      <c r="H14" s="41">
        <f t="shared" si="1"/>
        <v>7.0000000000000007E-2</v>
      </c>
      <c r="I14" s="3">
        <f>VLOOKUP(C14,ReporteVoucher!$A$1:$AA$120,20,0)</f>
        <v>31500</v>
      </c>
      <c r="J14" s="3" t="s">
        <v>1</v>
      </c>
      <c r="K14" s="3" t="s">
        <v>2</v>
      </c>
      <c r="L14" s="42">
        <v>193</v>
      </c>
      <c r="M14" s="23">
        <v>257</v>
      </c>
      <c r="N14" s="24" t="s">
        <v>43</v>
      </c>
      <c r="O14" s="24" t="s">
        <v>43</v>
      </c>
      <c r="P14" s="24" t="s">
        <v>52</v>
      </c>
      <c r="Q14" s="25" t="s">
        <v>54</v>
      </c>
      <c r="R14" s="23">
        <v>293</v>
      </c>
      <c r="S14" s="24" t="s">
        <v>54</v>
      </c>
      <c r="T14" s="24" t="s">
        <v>53</v>
      </c>
      <c r="U14" s="24" t="s">
        <v>53</v>
      </c>
      <c r="V14" s="25" t="s">
        <v>53</v>
      </c>
      <c r="W14" s="23">
        <v>343</v>
      </c>
      <c r="X14" s="24" t="s">
        <v>53</v>
      </c>
      <c r="Y14" s="24" t="s">
        <v>54</v>
      </c>
      <c r="Z14" s="24" t="s">
        <v>54</v>
      </c>
      <c r="AA14" s="25" t="s">
        <v>54</v>
      </c>
      <c r="AB14" s="23">
        <v>402</v>
      </c>
      <c r="AC14" s="24" t="s">
        <v>53</v>
      </c>
      <c r="AD14" s="24" t="s">
        <v>53</v>
      </c>
      <c r="AE14" s="24" t="s">
        <v>53</v>
      </c>
      <c r="AF14" s="25" t="s">
        <v>53</v>
      </c>
      <c r="AG14" s="23">
        <v>455</v>
      </c>
      <c r="AH14" s="24" t="s">
        <v>53</v>
      </c>
      <c r="AI14" s="24" t="s">
        <v>53</v>
      </c>
      <c r="AJ14" s="24" t="s">
        <v>53</v>
      </c>
      <c r="AK14" s="25" t="s">
        <v>53</v>
      </c>
      <c r="AL14" s="23">
        <v>513</v>
      </c>
      <c r="AM14" s="24" t="s">
        <v>53</v>
      </c>
      <c r="AN14" s="24" t="s">
        <v>53</v>
      </c>
      <c r="AO14" s="24" t="s">
        <v>53</v>
      </c>
      <c r="AP14" s="25" t="s">
        <v>53</v>
      </c>
      <c r="AQ14" s="78">
        <v>564</v>
      </c>
      <c r="AR14" s="24" t="s">
        <v>53</v>
      </c>
      <c r="AS14" s="24" t="s">
        <v>53</v>
      </c>
      <c r="AT14" s="24" t="s">
        <v>53</v>
      </c>
      <c r="AU14" s="25" t="s">
        <v>53</v>
      </c>
      <c r="AV14" s="78">
        <v>622</v>
      </c>
      <c r="AW14" s="24" t="s">
        <v>53</v>
      </c>
      <c r="AX14" s="24" t="s">
        <v>53</v>
      </c>
      <c r="AY14" s="24" t="s">
        <v>53</v>
      </c>
      <c r="AZ14" s="25" t="s">
        <v>53</v>
      </c>
      <c r="BA14" s="23">
        <v>673</v>
      </c>
      <c r="BB14" s="24" t="s">
        <v>428</v>
      </c>
      <c r="BC14" s="24" t="s">
        <v>53</v>
      </c>
      <c r="BD14" s="24" t="s">
        <v>53</v>
      </c>
      <c r="BE14" s="25" t="s">
        <v>53</v>
      </c>
      <c r="BF14" s="78">
        <v>746</v>
      </c>
      <c r="BG14" s="24" t="s">
        <v>54</v>
      </c>
      <c r="BH14" s="24" t="s">
        <v>53</v>
      </c>
      <c r="BI14" s="24" t="s">
        <v>53</v>
      </c>
      <c r="BJ14" s="25" t="s">
        <v>54</v>
      </c>
      <c r="BK14" s="23"/>
      <c r="BL14" s="24"/>
      <c r="BM14" s="24"/>
      <c r="BN14" s="24"/>
      <c r="BO14" s="25"/>
      <c r="BP14" s="23"/>
      <c r="BQ14" s="24"/>
      <c r="BR14" s="24"/>
      <c r="BS14" s="24"/>
      <c r="BT14" s="25"/>
      <c r="BU14" s="109">
        <f t="shared" ca="1" si="2"/>
        <v>157</v>
      </c>
      <c r="BV14" s="97" t="str">
        <f t="shared" si="0"/>
        <v>Marzo</v>
      </c>
      <c r="BW14" s="97">
        <f t="shared" si="3"/>
        <v>44990</v>
      </c>
      <c r="BX14" s="97">
        <v>44682</v>
      </c>
      <c r="BY14" s="102">
        <v>44810</v>
      </c>
      <c r="BZ14" s="97">
        <f t="shared" si="4"/>
        <v>44990</v>
      </c>
      <c r="CA14" s="102"/>
      <c r="CB14" s="97" t="str">
        <f t="shared" si="5"/>
        <v/>
      </c>
      <c r="CC14" s="101"/>
      <c r="CD14" s="1"/>
      <c r="DF14" s="99">
        <v>10</v>
      </c>
      <c r="DG14" s="99" t="s">
        <v>626</v>
      </c>
    </row>
    <row r="15" spans="1:111" ht="16" customHeight="1" x14ac:dyDescent="0.2">
      <c r="A15" s="37"/>
      <c r="B15" s="65">
        <v>11</v>
      </c>
      <c r="C15" s="40">
        <v>6112</v>
      </c>
      <c r="D15" s="1" t="s">
        <v>10</v>
      </c>
      <c r="E15" s="79" t="str">
        <f>VLOOKUP(C15,ReporteVoucher!$A$1:$AA$120,7,0)</f>
        <v>Teresa Del Pilar Muñoz</v>
      </c>
      <c r="F15" s="2" t="s">
        <v>375</v>
      </c>
      <c r="G15" s="3">
        <f>VLOOKUP(C15,ReporteVoucher!$A$1:$AB$120,28,0)</f>
        <v>325992</v>
      </c>
      <c r="H15" s="41">
        <f t="shared" si="1"/>
        <v>6.9998650273626353E-2</v>
      </c>
      <c r="I15" s="3">
        <f>VLOOKUP(C15,ReporteVoucher!$A$1:$AA$120,20,0)</f>
        <v>22819</v>
      </c>
      <c r="J15" s="3" t="s">
        <v>1</v>
      </c>
      <c r="K15" s="3" t="s">
        <v>2</v>
      </c>
      <c r="L15" s="42">
        <v>191</v>
      </c>
      <c r="M15" s="23">
        <v>250</v>
      </c>
      <c r="N15" s="24" t="s">
        <v>52</v>
      </c>
      <c r="O15" s="24" t="s">
        <v>54</v>
      </c>
      <c r="P15" s="24" t="s">
        <v>43</v>
      </c>
      <c r="Q15" s="25" t="s">
        <v>54</v>
      </c>
      <c r="R15" s="23">
        <v>294</v>
      </c>
      <c r="S15" s="24" t="s">
        <v>53</v>
      </c>
      <c r="T15" s="24" t="s">
        <v>53</v>
      </c>
      <c r="U15" s="24" t="s">
        <v>53</v>
      </c>
      <c r="V15" s="25" t="s">
        <v>53</v>
      </c>
      <c r="W15" s="23">
        <v>344</v>
      </c>
      <c r="X15" s="24" t="s">
        <v>53</v>
      </c>
      <c r="Y15" s="24" t="s">
        <v>54</v>
      </c>
      <c r="Z15" s="24" t="s">
        <v>54</v>
      </c>
      <c r="AA15" s="25" t="s">
        <v>54</v>
      </c>
      <c r="AB15" s="23">
        <v>403</v>
      </c>
      <c r="AC15" s="24" t="s">
        <v>54</v>
      </c>
      <c r="AD15" s="24" t="s">
        <v>53</v>
      </c>
      <c r="AE15" s="24" t="s">
        <v>53</v>
      </c>
      <c r="AF15" s="25" t="s">
        <v>53</v>
      </c>
      <c r="AG15" s="23">
        <v>456</v>
      </c>
      <c r="AH15" s="24" t="s">
        <v>54</v>
      </c>
      <c r="AI15" s="24" t="s">
        <v>53</v>
      </c>
      <c r="AJ15" s="24" t="s">
        <v>53</v>
      </c>
      <c r="AK15" s="25" t="s">
        <v>54</v>
      </c>
      <c r="AL15" s="23">
        <v>514</v>
      </c>
      <c r="AM15" s="24" t="s">
        <v>53</v>
      </c>
      <c r="AN15" s="24" t="s">
        <v>53</v>
      </c>
      <c r="AO15" s="24" t="s">
        <v>53</v>
      </c>
      <c r="AP15" s="25" t="s">
        <v>53</v>
      </c>
      <c r="AQ15" s="78">
        <v>565</v>
      </c>
      <c r="AR15" s="24" t="s">
        <v>53</v>
      </c>
      <c r="AS15" s="24" t="s">
        <v>54</v>
      </c>
      <c r="AT15" s="24" t="s">
        <v>53</v>
      </c>
      <c r="AU15" s="25" t="s">
        <v>714</v>
      </c>
      <c r="AV15" s="78">
        <v>623</v>
      </c>
      <c r="AW15" s="24" t="s">
        <v>53</v>
      </c>
      <c r="AX15" s="24" t="s">
        <v>53</v>
      </c>
      <c r="AY15" s="24" t="s">
        <v>53</v>
      </c>
      <c r="AZ15" s="25" t="s">
        <v>53</v>
      </c>
      <c r="BA15" s="23">
        <v>674</v>
      </c>
      <c r="BB15" s="24" t="s">
        <v>54</v>
      </c>
      <c r="BC15" s="24" t="s">
        <v>53</v>
      </c>
      <c r="BD15" s="24" t="s">
        <v>54</v>
      </c>
      <c r="BE15" s="25" t="s">
        <v>54</v>
      </c>
      <c r="BF15" s="78">
        <v>747</v>
      </c>
      <c r="BG15" s="24" t="s">
        <v>54</v>
      </c>
      <c r="BH15" s="24" t="s">
        <v>54</v>
      </c>
      <c r="BI15" s="24" t="s">
        <v>54</v>
      </c>
      <c r="BJ15" s="25" t="s">
        <v>54</v>
      </c>
      <c r="BK15" s="23"/>
      <c r="BL15" s="24"/>
      <c r="BM15" s="24"/>
      <c r="BN15" s="24"/>
      <c r="BO15" s="25"/>
      <c r="BP15" s="23"/>
      <c r="BQ15" s="24"/>
      <c r="BR15" s="24"/>
      <c r="BS15" s="24"/>
      <c r="BT15" s="25"/>
      <c r="BU15" s="109">
        <f t="shared" ca="1" si="2"/>
        <v>145</v>
      </c>
      <c r="BV15" s="97" t="str">
        <f t="shared" si="0"/>
        <v>Febrero</v>
      </c>
      <c r="BW15" s="97">
        <f t="shared" si="3"/>
        <v>44978</v>
      </c>
      <c r="BX15" s="97">
        <v>44682</v>
      </c>
      <c r="BY15" s="102">
        <v>44798</v>
      </c>
      <c r="BZ15" s="97">
        <f t="shared" si="4"/>
        <v>44978</v>
      </c>
      <c r="CA15" s="102"/>
      <c r="CB15" s="97" t="str">
        <f t="shared" si="5"/>
        <v/>
      </c>
      <c r="CC15" s="101"/>
      <c r="CD15" s="1" t="s">
        <v>643</v>
      </c>
      <c r="DF15" s="99">
        <v>11</v>
      </c>
      <c r="DG15" s="99" t="s">
        <v>627</v>
      </c>
    </row>
    <row r="16" spans="1:111" x14ac:dyDescent="0.2">
      <c r="A16" s="37"/>
      <c r="B16" s="65">
        <v>12</v>
      </c>
      <c r="C16" s="50">
        <v>6079</v>
      </c>
      <c r="D16" s="1" t="s">
        <v>11</v>
      </c>
      <c r="E16" s="79" t="str">
        <f>VLOOKUP(C16,ReporteVoucher!$A$1:$AA$120,7,0)</f>
        <v>Teresa Del Pilar Muñoz</v>
      </c>
      <c r="F16" s="2" t="s">
        <v>376</v>
      </c>
      <c r="G16" s="3">
        <f>VLOOKUP(C16,ReporteVoucher!$A$1:$AB$120,28,0)</f>
        <v>313158</v>
      </c>
      <c r="H16" s="41">
        <f t="shared" si="1"/>
        <v>6.9999808403425748E-2</v>
      </c>
      <c r="I16" s="3">
        <f>VLOOKUP(C16,ReporteVoucher!$A$1:$AA$120,20,0)</f>
        <v>21921</v>
      </c>
      <c r="J16" s="3" t="s">
        <v>1</v>
      </c>
      <c r="K16" s="3" t="s">
        <v>2</v>
      </c>
      <c r="L16" s="42">
        <v>192</v>
      </c>
      <c r="M16" s="23">
        <v>251</v>
      </c>
      <c r="N16" s="24" t="s">
        <v>43</v>
      </c>
      <c r="O16" s="24" t="s">
        <v>43</v>
      </c>
      <c r="P16" s="24" t="s">
        <v>43</v>
      </c>
      <c r="Q16" s="25" t="s">
        <v>43</v>
      </c>
      <c r="R16" s="23">
        <v>296</v>
      </c>
      <c r="S16" s="24" t="s">
        <v>43</v>
      </c>
      <c r="T16" s="24" t="s">
        <v>53</v>
      </c>
      <c r="U16" s="24" t="s">
        <v>53</v>
      </c>
      <c r="V16" s="25" t="s">
        <v>53</v>
      </c>
      <c r="W16" s="23">
        <v>345</v>
      </c>
      <c r="X16" s="24" t="s">
        <v>53</v>
      </c>
      <c r="Y16" s="24" t="s">
        <v>53</v>
      </c>
      <c r="Z16" s="24" t="s">
        <v>53</v>
      </c>
      <c r="AA16" s="25" t="s">
        <v>53</v>
      </c>
      <c r="AB16" s="23">
        <v>404</v>
      </c>
      <c r="AC16" s="24" t="s">
        <v>53</v>
      </c>
      <c r="AD16" s="24" t="s">
        <v>53</v>
      </c>
      <c r="AE16" s="24" t="s">
        <v>53</v>
      </c>
      <c r="AF16" s="25" t="s">
        <v>53</v>
      </c>
      <c r="AG16" s="23">
        <v>457</v>
      </c>
      <c r="AH16" s="24" t="s">
        <v>53</v>
      </c>
      <c r="AI16" s="24" t="s">
        <v>53</v>
      </c>
      <c r="AJ16" s="24" t="s">
        <v>53</v>
      </c>
      <c r="AK16" s="25" t="s">
        <v>53</v>
      </c>
      <c r="AL16" s="23">
        <v>515</v>
      </c>
      <c r="AM16" s="24" t="s">
        <v>53</v>
      </c>
      <c r="AN16" s="24" t="s">
        <v>53</v>
      </c>
      <c r="AO16" s="24" t="s">
        <v>53</v>
      </c>
      <c r="AP16" s="25" t="s">
        <v>53</v>
      </c>
      <c r="AQ16" s="78">
        <v>566</v>
      </c>
      <c r="AR16" s="24" t="s">
        <v>53</v>
      </c>
      <c r="AS16" s="24" t="s">
        <v>53</v>
      </c>
      <c r="AT16" s="24" t="s">
        <v>53</v>
      </c>
      <c r="AU16" s="25" t="s">
        <v>53</v>
      </c>
      <c r="AV16" s="78">
        <v>624</v>
      </c>
      <c r="AW16" s="24" t="s">
        <v>53</v>
      </c>
      <c r="AX16" s="24" t="s">
        <v>54</v>
      </c>
      <c r="AY16" s="24" t="s">
        <v>54</v>
      </c>
      <c r="AZ16" s="25"/>
      <c r="BA16" s="23">
        <v>675</v>
      </c>
      <c r="BB16" s="24"/>
      <c r="BC16" s="24"/>
      <c r="BD16" s="24"/>
      <c r="BE16" s="25"/>
      <c r="BF16" s="78">
        <v>748</v>
      </c>
      <c r="BG16" s="24"/>
      <c r="BH16" s="24"/>
      <c r="BI16" s="24"/>
      <c r="BJ16" s="25"/>
      <c r="BK16" s="23"/>
      <c r="BL16" s="24"/>
      <c r="BM16" s="24"/>
      <c r="BN16" s="24"/>
      <c r="BO16" s="25"/>
      <c r="BP16" s="23"/>
      <c r="BQ16" s="24"/>
      <c r="BR16" s="24"/>
      <c r="BS16" s="24"/>
      <c r="BT16" s="25"/>
      <c r="BU16" s="109">
        <f t="shared" ca="1" si="2"/>
        <v>160</v>
      </c>
      <c r="BV16" s="97" t="str">
        <f t="shared" si="0"/>
        <v>Marzo</v>
      </c>
      <c r="BW16" s="97">
        <f t="shared" si="3"/>
        <v>44993</v>
      </c>
      <c r="BX16" s="97">
        <v>44682</v>
      </c>
      <c r="BY16" s="102">
        <v>44813</v>
      </c>
      <c r="BZ16" s="97">
        <f t="shared" si="4"/>
        <v>44993</v>
      </c>
      <c r="CA16" s="102"/>
      <c r="CB16" s="97" t="str">
        <f t="shared" si="5"/>
        <v/>
      </c>
      <c r="CC16" s="101"/>
      <c r="CD16" s="1" t="s">
        <v>717</v>
      </c>
      <c r="DF16" s="99">
        <v>12</v>
      </c>
      <c r="DG16" s="99" t="s">
        <v>628</v>
      </c>
    </row>
    <row r="17" spans="1:82" ht="16.5" customHeight="1" x14ac:dyDescent="0.2">
      <c r="A17" s="37"/>
      <c r="B17" s="67">
        <v>13</v>
      </c>
      <c r="C17" s="40">
        <v>6077</v>
      </c>
      <c r="D17" s="1" t="s">
        <v>912</v>
      </c>
      <c r="E17" s="79" t="str">
        <f>VLOOKUP(C17,ReporteVoucher!$A$1:$AA$120,7,0)</f>
        <v>Ricardo Antonio Sandoval</v>
      </c>
      <c r="F17" s="2" t="s">
        <v>377</v>
      </c>
      <c r="G17" s="3">
        <v>470000</v>
      </c>
      <c r="H17" s="41">
        <v>0.05</v>
      </c>
      <c r="I17" s="3">
        <f>H17*G17</f>
        <v>23500</v>
      </c>
      <c r="J17" s="3" t="s">
        <v>1</v>
      </c>
      <c r="K17" s="3" t="s">
        <v>2</v>
      </c>
      <c r="L17" s="42">
        <v>211</v>
      </c>
      <c r="M17" s="23">
        <v>245</v>
      </c>
      <c r="N17" s="24" t="s">
        <v>43</v>
      </c>
      <c r="O17" s="24" t="s">
        <v>52</v>
      </c>
      <c r="P17" s="24" t="s">
        <v>52</v>
      </c>
      <c r="Q17" s="25"/>
      <c r="R17" s="23">
        <v>295</v>
      </c>
      <c r="S17" s="24" t="s">
        <v>43</v>
      </c>
      <c r="T17" s="24" t="s">
        <v>53</v>
      </c>
      <c r="U17" s="24" t="s">
        <v>53</v>
      </c>
      <c r="V17" s="25" t="s">
        <v>362</v>
      </c>
      <c r="W17" s="23">
        <v>347</v>
      </c>
      <c r="X17" s="24" t="s">
        <v>53</v>
      </c>
      <c r="Y17" s="24" t="s">
        <v>53</v>
      </c>
      <c r="Z17" s="24" t="s">
        <v>53</v>
      </c>
      <c r="AA17" s="25" t="s">
        <v>362</v>
      </c>
      <c r="AB17" s="23">
        <v>405</v>
      </c>
      <c r="AC17" s="24" t="s">
        <v>54</v>
      </c>
      <c r="AD17" s="24" t="s">
        <v>53</v>
      </c>
      <c r="AE17" s="24" t="s">
        <v>53</v>
      </c>
      <c r="AF17" s="25" t="s">
        <v>362</v>
      </c>
      <c r="AG17" s="23">
        <v>458</v>
      </c>
      <c r="AH17" s="24" t="s">
        <v>53</v>
      </c>
      <c r="AI17" s="24" t="s">
        <v>53</v>
      </c>
      <c r="AJ17" s="24" t="s">
        <v>53</v>
      </c>
      <c r="AK17" s="25" t="s">
        <v>362</v>
      </c>
      <c r="AL17" s="23">
        <v>516</v>
      </c>
      <c r="AM17" s="24" t="s">
        <v>53</v>
      </c>
      <c r="AN17" s="24" t="s">
        <v>53</v>
      </c>
      <c r="AO17" s="24" t="s">
        <v>53</v>
      </c>
      <c r="AP17" s="25" t="s">
        <v>362</v>
      </c>
      <c r="AQ17" s="78">
        <v>567</v>
      </c>
      <c r="AR17" s="24" t="s">
        <v>53</v>
      </c>
      <c r="AS17" s="24" t="s">
        <v>53</v>
      </c>
      <c r="AT17" s="24" t="s">
        <v>53</v>
      </c>
      <c r="AU17" s="25" t="s">
        <v>362</v>
      </c>
      <c r="AV17" s="78">
        <v>625</v>
      </c>
      <c r="AW17" s="24" t="s">
        <v>53</v>
      </c>
      <c r="AX17" s="24" t="s">
        <v>54</v>
      </c>
      <c r="AY17" s="24" t="s">
        <v>54</v>
      </c>
      <c r="AZ17" s="25" t="s">
        <v>362</v>
      </c>
      <c r="BA17" s="23">
        <v>676</v>
      </c>
      <c r="BB17" s="24" t="s">
        <v>53</v>
      </c>
      <c r="BC17" s="24" t="s">
        <v>54</v>
      </c>
      <c r="BD17" s="24" t="s">
        <v>54</v>
      </c>
      <c r="BE17" s="25" t="s">
        <v>362</v>
      </c>
      <c r="BF17" s="78">
        <v>749</v>
      </c>
      <c r="BG17" s="24"/>
      <c r="BH17" s="24"/>
      <c r="BI17" s="24"/>
      <c r="BJ17" s="25" t="s">
        <v>362</v>
      </c>
      <c r="BK17" s="23"/>
      <c r="BL17" s="24"/>
      <c r="BM17" s="24"/>
      <c r="BN17" s="24"/>
      <c r="BO17" s="25" t="s">
        <v>362</v>
      </c>
      <c r="BP17" s="23"/>
      <c r="BQ17" s="24"/>
      <c r="BR17" s="24"/>
      <c r="BS17" s="24"/>
      <c r="BT17" s="25" t="s">
        <v>362</v>
      </c>
      <c r="BU17" s="109">
        <f t="shared" ca="1" si="2"/>
        <v>82</v>
      </c>
      <c r="BV17" s="97" t="str">
        <f t="shared" si="0"/>
        <v>Diciembre</v>
      </c>
      <c r="BW17" s="97">
        <f t="shared" si="3"/>
        <v>44915</v>
      </c>
      <c r="BX17" s="97">
        <v>44713</v>
      </c>
      <c r="BY17" s="102">
        <v>44735</v>
      </c>
      <c r="BZ17" s="97">
        <f t="shared" si="4"/>
        <v>44915</v>
      </c>
      <c r="CA17" s="102"/>
      <c r="CB17" s="97" t="str">
        <f t="shared" si="5"/>
        <v/>
      </c>
      <c r="CC17" s="101"/>
      <c r="CD17" s="1"/>
    </row>
    <row r="18" spans="1:82" ht="15" customHeight="1" x14ac:dyDescent="0.2">
      <c r="A18" s="37"/>
      <c r="B18" s="67">
        <v>14</v>
      </c>
      <c r="C18" s="40">
        <v>6073</v>
      </c>
      <c r="D18" s="1" t="s">
        <v>12</v>
      </c>
      <c r="E18" s="79" t="str">
        <f>VLOOKUP(C18,ReporteVoucher!$A$1:$AA$120,7,0)</f>
        <v>Cristian Andres Riquelme</v>
      </c>
      <c r="F18" s="2" t="s">
        <v>378</v>
      </c>
      <c r="G18" s="3">
        <f>VLOOKUP(C18,ReporteVoucher!$A$1:$AB$120,28,0)</f>
        <v>360970</v>
      </c>
      <c r="H18" s="41">
        <f t="shared" si="1"/>
        <v>5.9999445937335513E-2</v>
      </c>
      <c r="I18" s="3">
        <f>VLOOKUP(C18,ReporteVoucher!$A$1:$AA$120,20,0)</f>
        <v>21658</v>
      </c>
      <c r="J18" s="3" t="s">
        <v>1</v>
      </c>
      <c r="K18" s="3" t="s">
        <v>2</v>
      </c>
      <c r="L18" s="42">
        <v>207</v>
      </c>
      <c r="M18" s="23">
        <v>229</v>
      </c>
      <c r="N18" s="24" t="s">
        <v>53</v>
      </c>
      <c r="O18" s="24" t="s">
        <v>54</v>
      </c>
      <c r="P18" s="24" t="s">
        <v>54</v>
      </c>
      <c r="Q18" s="25" t="s">
        <v>54</v>
      </c>
      <c r="R18" s="23">
        <v>297</v>
      </c>
      <c r="S18" s="24" t="s">
        <v>43</v>
      </c>
      <c r="T18" s="24" t="s">
        <v>53</v>
      </c>
      <c r="U18" s="24" t="s">
        <v>53</v>
      </c>
      <c r="V18" s="25" t="s">
        <v>53</v>
      </c>
      <c r="W18" s="23">
        <v>348</v>
      </c>
      <c r="X18" s="24"/>
      <c r="Y18" s="24" t="s">
        <v>53</v>
      </c>
      <c r="Z18" s="24" t="s">
        <v>53</v>
      </c>
      <c r="AA18" s="25" t="s">
        <v>53</v>
      </c>
      <c r="AB18" s="23">
        <v>406</v>
      </c>
      <c r="AC18" s="24" t="s">
        <v>53</v>
      </c>
      <c r="AD18" s="24" t="s">
        <v>53</v>
      </c>
      <c r="AE18" s="24" t="s">
        <v>53</v>
      </c>
      <c r="AF18" s="25" t="s">
        <v>54</v>
      </c>
      <c r="AG18" s="23">
        <v>459</v>
      </c>
      <c r="AH18" s="24" t="s">
        <v>53</v>
      </c>
      <c r="AI18" s="24" t="s">
        <v>53</v>
      </c>
      <c r="AJ18" s="24" t="s">
        <v>53</v>
      </c>
      <c r="AK18" s="25" t="s">
        <v>53</v>
      </c>
      <c r="AL18" s="76">
        <v>517</v>
      </c>
      <c r="AM18" s="24" t="s">
        <v>53</v>
      </c>
      <c r="AN18" s="24" t="s">
        <v>53</v>
      </c>
      <c r="AO18" s="24" t="s">
        <v>53</v>
      </c>
      <c r="AP18" s="25" t="s">
        <v>53</v>
      </c>
      <c r="AQ18" s="78">
        <v>568</v>
      </c>
      <c r="AR18" s="24" t="s">
        <v>53</v>
      </c>
      <c r="AS18" s="24" t="s">
        <v>53</v>
      </c>
      <c r="AT18" s="24" t="s">
        <v>53</v>
      </c>
      <c r="AU18" s="25" t="s">
        <v>53</v>
      </c>
      <c r="AV18" s="78">
        <v>626</v>
      </c>
      <c r="AW18" s="24" t="s">
        <v>53</v>
      </c>
      <c r="AX18" s="24" t="s">
        <v>53</v>
      </c>
      <c r="AY18" s="24" t="s">
        <v>53</v>
      </c>
      <c r="AZ18" s="25" t="s">
        <v>53</v>
      </c>
      <c r="BA18" s="23">
        <v>677</v>
      </c>
      <c r="BB18" s="24" t="s">
        <v>53</v>
      </c>
      <c r="BC18" s="24" t="s">
        <v>53</v>
      </c>
      <c r="BD18" s="24" t="s">
        <v>53</v>
      </c>
      <c r="BE18" s="25" t="s">
        <v>53</v>
      </c>
      <c r="BF18" s="78">
        <v>750</v>
      </c>
      <c r="BG18" s="24" t="s">
        <v>53</v>
      </c>
      <c r="BH18" s="24" t="s">
        <v>54</v>
      </c>
      <c r="BI18" s="24" t="s">
        <v>54</v>
      </c>
      <c r="BJ18" s="25" t="s">
        <v>53</v>
      </c>
      <c r="BK18" s="23"/>
      <c r="BL18" s="24"/>
      <c r="BM18" s="24"/>
      <c r="BN18" s="24"/>
      <c r="BO18" s="25"/>
      <c r="BP18" s="23"/>
      <c r="BQ18" s="24"/>
      <c r="BR18" s="24"/>
      <c r="BS18" s="24"/>
      <c r="BT18" s="25"/>
      <c r="BU18" s="109">
        <f t="shared" ca="1" si="2"/>
        <v>123</v>
      </c>
      <c r="BV18" s="97" t="str">
        <f t="shared" si="0"/>
        <v>Enero</v>
      </c>
      <c r="BW18" s="97">
        <f t="shared" si="3"/>
        <v>44956</v>
      </c>
      <c r="BX18" s="97">
        <v>44713</v>
      </c>
      <c r="BY18" s="102">
        <v>44776</v>
      </c>
      <c r="BZ18" s="97">
        <f t="shared" si="4"/>
        <v>44956</v>
      </c>
      <c r="CA18" s="102"/>
      <c r="CB18" s="97" t="str">
        <f t="shared" si="5"/>
        <v/>
      </c>
      <c r="CC18" s="101"/>
      <c r="CD18" s="1"/>
    </row>
    <row r="19" spans="1:82" s="71" customFormat="1" ht="15" customHeight="1" x14ac:dyDescent="0.2">
      <c r="A19" s="38"/>
      <c r="B19" s="65">
        <v>15</v>
      </c>
      <c r="C19" s="40">
        <v>6099</v>
      </c>
      <c r="D19" s="1" t="s">
        <v>806</v>
      </c>
      <c r="E19" s="79" t="str">
        <f>VLOOKUP(C19,ReporteVoucher!$A$1:$AA$120,7,0)</f>
        <v>Camila Fernanda Indo</v>
      </c>
      <c r="F19" s="2" t="s">
        <v>379</v>
      </c>
      <c r="G19" s="3">
        <f>VLOOKUP(C19,ReporteVoucher!$A$1:$AB$120,28,0)</f>
        <v>520000</v>
      </c>
      <c r="H19" s="41">
        <f t="shared" si="1"/>
        <v>7.0000000000000007E-2</v>
      </c>
      <c r="I19" s="3">
        <f>VLOOKUP(C19,ReporteVoucher!$A$1:$AA$120,20,0)</f>
        <v>36400</v>
      </c>
      <c r="J19" s="3" t="s">
        <v>1</v>
      </c>
      <c r="K19" s="3" t="s">
        <v>2</v>
      </c>
      <c r="L19" s="42">
        <v>204</v>
      </c>
      <c r="M19" s="23">
        <v>248</v>
      </c>
      <c r="N19" s="24" t="s">
        <v>53</v>
      </c>
      <c r="O19" s="24" t="s">
        <v>53</v>
      </c>
      <c r="P19" s="24" t="s">
        <v>53</v>
      </c>
      <c r="Q19" s="25" t="s">
        <v>53</v>
      </c>
      <c r="R19" s="23">
        <v>298</v>
      </c>
      <c r="S19" s="24" t="s">
        <v>53</v>
      </c>
      <c r="T19" s="24" t="s">
        <v>53</v>
      </c>
      <c r="U19" s="24" t="s">
        <v>53</v>
      </c>
      <c r="V19" s="25" t="s">
        <v>53</v>
      </c>
      <c r="W19" s="23">
        <v>349</v>
      </c>
      <c r="X19" s="24" t="s">
        <v>54</v>
      </c>
      <c r="Y19" s="24" t="s">
        <v>53</v>
      </c>
      <c r="Z19" s="24" t="s">
        <v>53</v>
      </c>
      <c r="AA19" s="25" t="s">
        <v>53</v>
      </c>
      <c r="AB19" s="23">
        <v>407</v>
      </c>
      <c r="AC19" s="24" t="s">
        <v>498</v>
      </c>
      <c r="AD19" s="24" t="s">
        <v>53</v>
      </c>
      <c r="AE19" s="24" t="s">
        <v>53</v>
      </c>
      <c r="AF19" s="25" t="s">
        <v>53</v>
      </c>
      <c r="AG19" s="23"/>
      <c r="AH19" s="24" t="s">
        <v>53</v>
      </c>
      <c r="AI19" s="24" t="s">
        <v>53</v>
      </c>
      <c r="AJ19" s="24" t="s">
        <v>53</v>
      </c>
      <c r="AK19" s="25" t="s">
        <v>53</v>
      </c>
      <c r="AL19" s="23">
        <v>500</v>
      </c>
      <c r="AM19" s="68" t="s">
        <v>599</v>
      </c>
      <c r="AN19" s="68" t="s">
        <v>53</v>
      </c>
      <c r="AO19" s="68" t="s">
        <v>53</v>
      </c>
      <c r="AP19" s="69" t="s">
        <v>53</v>
      </c>
      <c r="AQ19" s="77">
        <v>569</v>
      </c>
      <c r="AR19" s="68" t="s">
        <v>53</v>
      </c>
      <c r="AS19" s="68" t="s">
        <v>53</v>
      </c>
      <c r="AT19" s="68" t="s">
        <v>53</v>
      </c>
      <c r="AU19" s="69" t="s">
        <v>53</v>
      </c>
      <c r="AV19" s="77">
        <v>627</v>
      </c>
      <c r="AW19" s="68" t="s">
        <v>53</v>
      </c>
      <c r="AX19" s="68" t="s">
        <v>53</v>
      </c>
      <c r="AY19" s="68" t="s">
        <v>53</v>
      </c>
      <c r="AZ19" s="69" t="s">
        <v>53</v>
      </c>
      <c r="BA19" s="39">
        <v>678</v>
      </c>
      <c r="BB19" s="68" t="s">
        <v>53</v>
      </c>
      <c r="BC19" s="68" t="s">
        <v>53</v>
      </c>
      <c r="BD19" s="68" t="s">
        <v>53</v>
      </c>
      <c r="BE19" s="69" t="s">
        <v>53</v>
      </c>
      <c r="BF19" s="77">
        <v>751</v>
      </c>
      <c r="BG19" s="68" t="s">
        <v>54</v>
      </c>
      <c r="BH19" s="68" t="s">
        <v>53</v>
      </c>
      <c r="BI19" s="68" t="s">
        <v>53</v>
      </c>
      <c r="BJ19" s="69" t="s">
        <v>53</v>
      </c>
      <c r="BK19" s="39"/>
      <c r="BL19" s="68"/>
      <c r="BM19" s="68"/>
      <c r="BN19" s="68"/>
      <c r="BO19" s="69"/>
      <c r="BP19" s="39"/>
      <c r="BQ19" s="68"/>
      <c r="BR19" s="68"/>
      <c r="BS19" s="68"/>
      <c r="BT19" s="69"/>
      <c r="BU19" s="109">
        <f t="shared" ca="1" si="2"/>
        <v>-120</v>
      </c>
      <c r="BV19" s="97" t="str">
        <f t="shared" si="0"/>
        <v>Junio</v>
      </c>
      <c r="BW19" s="97">
        <f t="shared" si="3"/>
        <v>44713</v>
      </c>
      <c r="BX19" s="97">
        <v>44713</v>
      </c>
      <c r="BY19" s="103"/>
      <c r="BZ19" s="97" t="str">
        <f t="shared" si="4"/>
        <v/>
      </c>
      <c r="CA19" s="102"/>
      <c r="CB19" s="97" t="str">
        <f t="shared" si="5"/>
        <v/>
      </c>
      <c r="CC19" s="103"/>
      <c r="CD19" s="70"/>
    </row>
    <row r="20" spans="1:82" ht="15.75" customHeight="1" x14ac:dyDescent="0.2">
      <c r="A20" s="37"/>
      <c r="B20" s="65">
        <v>16</v>
      </c>
      <c r="C20" s="40">
        <v>6069</v>
      </c>
      <c r="D20" s="1" t="s">
        <v>51</v>
      </c>
      <c r="E20" s="79" t="str">
        <f>VLOOKUP(C20,ReporteVoucher!$A$1:$AA$120,7,0)</f>
        <v>Jorge Andrés Peña</v>
      </c>
      <c r="F20" s="2" t="s">
        <v>380</v>
      </c>
      <c r="G20" s="3">
        <f>VLOOKUP(C20,ReporteVoucher!$A$1:$AB$120,28,0)</f>
        <v>749473</v>
      </c>
      <c r="H20" s="41">
        <f t="shared" si="1"/>
        <v>6.9999853230203093E-2</v>
      </c>
      <c r="I20" s="3">
        <f>VLOOKUP(C20,ReporteVoucher!$A$1:$AA$120,20,0)</f>
        <v>52463</v>
      </c>
      <c r="J20" s="3" t="s">
        <v>1</v>
      </c>
      <c r="K20" s="3" t="s">
        <v>2</v>
      </c>
      <c r="L20" s="42">
        <v>184</v>
      </c>
      <c r="M20" s="23">
        <v>238</v>
      </c>
      <c r="N20" s="24" t="s">
        <v>43</v>
      </c>
      <c r="O20" s="24" t="s">
        <v>43</v>
      </c>
      <c r="P20" s="24" t="s">
        <v>43</v>
      </c>
      <c r="Q20" s="25" t="s">
        <v>43</v>
      </c>
      <c r="R20" s="23">
        <v>277</v>
      </c>
      <c r="S20" s="24" t="s">
        <v>43</v>
      </c>
      <c r="T20" s="24" t="s">
        <v>54</v>
      </c>
      <c r="U20" s="24" t="s">
        <v>53</v>
      </c>
      <c r="V20" s="25" t="s">
        <v>53</v>
      </c>
      <c r="W20" s="23">
        <v>350</v>
      </c>
      <c r="X20" s="24" t="s">
        <v>43</v>
      </c>
      <c r="Y20" s="24" t="s">
        <v>53</v>
      </c>
      <c r="Z20" s="24" t="s">
        <v>54</v>
      </c>
      <c r="AA20" s="25" t="s">
        <v>53</v>
      </c>
      <c r="AB20" s="23">
        <v>408</v>
      </c>
      <c r="AC20" s="24" t="s">
        <v>43</v>
      </c>
      <c r="AD20" s="24" t="s">
        <v>53</v>
      </c>
      <c r="AE20" s="24" t="s">
        <v>53</v>
      </c>
      <c r="AF20" s="25" t="s">
        <v>53</v>
      </c>
      <c r="AG20" s="23">
        <v>460</v>
      </c>
      <c r="AH20" s="24" t="s">
        <v>43</v>
      </c>
      <c r="AI20" s="24" t="s">
        <v>53</v>
      </c>
      <c r="AJ20" s="24" t="s">
        <v>53</v>
      </c>
      <c r="AK20" s="25" t="s">
        <v>53</v>
      </c>
      <c r="AL20" s="23">
        <v>518</v>
      </c>
      <c r="AM20" s="24" t="s">
        <v>53</v>
      </c>
      <c r="AN20" s="24" t="s">
        <v>54</v>
      </c>
      <c r="AO20" s="24" t="s">
        <v>53</v>
      </c>
      <c r="AP20" s="25" t="s">
        <v>53</v>
      </c>
      <c r="AQ20" s="78">
        <v>570</v>
      </c>
      <c r="AR20" s="24" t="s">
        <v>53</v>
      </c>
      <c r="AS20" s="24" t="s">
        <v>53</v>
      </c>
      <c r="AT20" s="24" t="s">
        <v>53</v>
      </c>
      <c r="AU20" s="25" t="s">
        <v>53</v>
      </c>
      <c r="AV20" s="78">
        <v>628</v>
      </c>
      <c r="AW20" s="24" t="s">
        <v>54</v>
      </c>
      <c r="AX20" s="24" t="s">
        <v>54</v>
      </c>
      <c r="AY20" s="24" t="s">
        <v>53</v>
      </c>
      <c r="AZ20" s="25" t="s">
        <v>54</v>
      </c>
      <c r="BA20" s="23">
        <v>679</v>
      </c>
      <c r="BB20" s="24"/>
      <c r="BC20" s="24"/>
      <c r="BD20" s="24"/>
      <c r="BE20" s="25"/>
      <c r="BF20" s="78">
        <v>753</v>
      </c>
      <c r="BG20" s="24"/>
      <c r="BH20" s="24"/>
      <c r="BI20" s="24"/>
      <c r="BJ20" s="25"/>
      <c r="BK20" s="23"/>
      <c r="BL20" s="24"/>
      <c r="BM20" s="24"/>
      <c r="BN20" s="24"/>
      <c r="BO20" s="25"/>
      <c r="BP20" s="23"/>
      <c r="BQ20" s="24"/>
      <c r="BR20" s="24"/>
      <c r="BS20" s="24"/>
      <c r="BT20" s="25"/>
      <c r="BU20" s="109">
        <f t="shared" ca="1" si="2"/>
        <v>-28</v>
      </c>
      <c r="BV20" s="97" t="str">
        <f t="shared" si="0"/>
        <v>Septiembre</v>
      </c>
      <c r="BW20" s="97">
        <f t="shared" si="3"/>
        <v>44805</v>
      </c>
      <c r="BX20" s="97">
        <v>44805</v>
      </c>
      <c r="BY20" s="101"/>
      <c r="BZ20" s="97" t="str">
        <f t="shared" si="4"/>
        <v/>
      </c>
      <c r="CA20" s="102"/>
      <c r="CB20" s="97" t="str">
        <f t="shared" si="5"/>
        <v/>
      </c>
      <c r="CC20" s="101"/>
      <c r="CD20" s="1"/>
    </row>
    <row r="21" spans="1:82" s="52" customFormat="1" ht="16" customHeight="1" x14ac:dyDescent="0.2">
      <c r="A21" s="53"/>
      <c r="B21" s="54">
        <v>17</v>
      </c>
      <c r="C21" s="55">
        <v>6082</v>
      </c>
      <c r="D21" s="1" t="s">
        <v>13</v>
      </c>
      <c r="E21" s="79" t="str">
        <f>VLOOKUP(C21,ReporteVoucher!$A$1:$AA$120,7,0)</f>
        <v>Alexander Carlos Dechent</v>
      </c>
      <c r="F21" s="56" t="s">
        <v>381</v>
      </c>
      <c r="G21" s="3">
        <f>VLOOKUP(C21,ReporteVoucher!$A$1:$AB$120,28,0)</f>
        <v>633498</v>
      </c>
      <c r="H21" s="41">
        <f t="shared" si="1"/>
        <v>7.0000220995172835E-2</v>
      </c>
      <c r="I21" s="3">
        <f>VLOOKUP(C21,ReporteVoucher!$A$1:$AA$120,20,0)</f>
        <v>44345</v>
      </c>
      <c r="J21" s="57" t="s">
        <v>1</v>
      </c>
      <c r="K21" s="57" t="s">
        <v>2</v>
      </c>
      <c r="L21" s="58">
        <v>210</v>
      </c>
      <c r="M21" s="59">
        <v>249</v>
      </c>
      <c r="N21" s="60" t="s">
        <v>43</v>
      </c>
      <c r="O21" s="60" t="s">
        <v>54</v>
      </c>
      <c r="P21" s="60" t="s">
        <v>54</v>
      </c>
      <c r="Q21" s="61" t="s">
        <v>360</v>
      </c>
      <c r="R21" s="59">
        <v>299</v>
      </c>
      <c r="S21" s="60" t="s">
        <v>53</v>
      </c>
      <c r="T21" s="60" t="s">
        <v>53</v>
      </c>
      <c r="U21" s="60" t="s">
        <v>53</v>
      </c>
      <c r="V21" s="61" t="s">
        <v>360</v>
      </c>
      <c r="W21" s="59">
        <v>352</v>
      </c>
      <c r="X21" s="60" t="s">
        <v>53</v>
      </c>
      <c r="Y21" s="60" t="s">
        <v>53</v>
      </c>
      <c r="Z21" s="60" t="s">
        <v>53</v>
      </c>
      <c r="AA21" s="61" t="s">
        <v>360</v>
      </c>
      <c r="AB21" s="59">
        <v>411</v>
      </c>
      <c r="AC21" s="60" t="s">
        <v>53</v>
      </c>
      <c r="AD21" s="60" t="s">
        <v>53</v>
      </c>
      <c r="AE21" s="60" t="s">
        <v>53</v>
      </c>
      <c r="AF21" s="61" t="s">
        <v>360</v>
      </c>
      <c r="AG21" s="23">
        <v>461</v>
      </c>
      <c r="AH21" s="60" t="s">
        <v>53</v>
      </c>
      <c r="AI21" s="60" t="s">
        <v>53</v>
      </c>
      <c r="AJ21" s="60" t="s">
        <v>54</v>
      </c>
      <c r="AK21" s="61" t="s">
        <v>360</v>
      </c>
      <c r="AL21" s="23">
        <v>521</v>
      </c>
      <c r="AM21" s="60" t="s">
        <v>53</v>
      </c>
      <c r="AN21" s="60" t="s">
        <v>53</v>
      </c>
      <c r="AO21" s="60" t="s">
        <v>53</v>
      </c>
      <c r="AP21" s="61" t="s">
        <v>362</v>
      </c>
      <c r="AQ21" s="83">
        <v>571</v>
      </c>
      <c r="AR21" s="60" t="s">
        <v>53</v>
      </c>
      <c r="AS21" s="60" t="s">
        <v>53</v>
      </c>
      <c r="AT21" s="60" t="s">
        <v>53</v>
      </c>
      <c r="AU21" s="61" t="s">
        <v>362</v>
      </c>
      <c r="AV21" s="59">
        <v>629</v>
      </c>
      <c r="AW21" s="60" t="s">
        <v>53</v>
      </c>
      <c r="AX21" s="60" t="s">
        <v>53</v>
      </c>
      <c r="AY21" s="60" t="s">
        <v>53</v>
      </c>
      <c r="AZ21" s="61" t="s">
        <v>360</v>
      </c>
      <c r="BA21" s="59">
        <v>682</v>
      </c>
      <c r="BB21" s="60" t="s">
        <v>53</v>
      </c>
      <c r="BC21" s="60" t="s">
        <v>53</v>
      </c>
      <c r="BD21" s="60" t="s">
        <v>53</v>
      </c>
      <c r="BE21" s="61" t="s">
        <v>362</v>
      </c>
      <c r="BF21" s="83">
        <v>754</v>
      </c>
      <c r="BG21" s="60"/>
      <c r="BH21" s="60"/>
      <c r="BI21" s="60"/>
      <c r="BJ21" s="61"/>
      <c r="BK21" s="59"/>
      <c r="BL21" s="60"/>
      <c r="BM21" s="60"/>
      <c r="BN21" s="60"/>
      <c r="BO21" s="61"/>
      <c r="BP21" s="59"/>
      <c r="BQ21" s="60"/>
      <c r="BR21" s="60"/>
      <c r="BS21" s="60"/>
      <c r="BT21" s="61"/>
      <c r="BU21" s="109">
        <f t="shared" ca="1" si="2"/>
        <v>153</v>
      </c>
      <c r="BV21" s="97" t="str">
        <f t="shared" si="0"/>
        <v>Marzo</v>
      </c>
      <c r="BW21" s="97">
        <f t="shared" si="3"/>
        <v>44986</v>
      </c>
      <c r="BX21" s="97">
        <v>44621</v>
      </c>
      <c r="BY21" s="104">
        <v>44806</v>
      </c>
      <c r="BZ21" s="97">
        <f t="shared" si="4"/>
        <v>44986</v>
      </c>
      <c r="CA21" s="102"/>
      <c r="CB21" s="97" t="str">
        <f t="shared" si="5"/>
        <v/>
      </c>
      <c r="CC21" s="105"/>
      <c r="CD21" s="51" t="s">
        <v>715</v>
      </c>
    </row>
    <row r="22" spans="1:82" s="52" customFormat="1" x14ac:dyDescent="0.2">
      <c r="A22" s="53"/>
      <c r="B22" s="62">
        <v>18</v>
      </c>
      <c r="C22" s="55">
        <v>6096</v>
      </c>
      <c r="D22" s="1" t="s">
        <v>741</v>
      </c>
      <c r="E22" s="79" t="str">
        <f>VLOOKUP(C22,ReporteVoucher!$A$1:$AA$120,7,0)</f>
        <v>Marcela García</v>
      </c>
      <c r="F22" s="56" t="s">
        <v>383</v>
      </c>
      <c r="G22" s="3">
        <f>VLOOKUP(C22,ReporteVoucher!$A$1:$AB$120,28,0)</f>
        <v>364630</v>
      </c>
      <c r="H22" s="41">
        <f t="shared" si="1"/>
        <v>6.9999725749389799E-2</v>
      </c>
      <c r="I22" s="3">
        <f>VLOOKUP(C22,ReporteVoucher!$A$1:$AA$120,20,0)</f>
        <v>25524</v>
      </c>
      <c r="J22" s="57" t="s">
        <v>1</v>
      </c>
      <c r="K22" s="57" t="s">
        <v>2</v>
      </c>
      <c r="L22" s="58">
        <v>212</v>
      </c>
      <c r="M22" s="59">
        <v>243</v>
      </c>
      <c r="N22" s="60" t="s">
        <v>43</v>
      </c>
      <c r="O22" s="60" t="s">
        <v>360</v>
      </c>
      <c r="P22" s="60" t="s">
        <v>43</v>
      </c>
      <c r="Q22" s="61" t="s">
        <v>43</v>
      </c>
      <c r="R22" s="59">
        <v>300</v>
      </c>
      <c r="S22" s="60" t="s">
        <v>43</v>
      </c>
      <c r="T22" s="60" t="s">
        <v>360</v>
      </c>
      <c r="U22" s="60" t="s">
        <v>53</v>
      </c>
      <c r="V22" s="61" t="s">
        <v>53</v>
      </c>
      <c r="W22" s="59">
        <v>355</v>
      </c>
      <c r="X22" s="60"/>
      <c r="Y22" s="60" t="s">
        <v>360</v>
      </c>
      <c r="Z22" s="60" t="s">
        <v>53</v>
      </c>
      <c r="AA22" s="61" t="s">
        <v>53</v>
      </c>
      <c r="AB22" s="59"/>
      <c r="AC22" s="60"/>
      <c r="AD22" s="60" t="s">
        <v>360</v>
      </c>
      <c r="AE22" s="60" t="s">
        <v>53</v>
      </c>
      <c r="AF22" s="61" t="s">
        <v>53</v>
      </c>
      <c r="AG22" s="23">
        <v>462</v>
      </c>
      <c r="AH22" s="60"/>
      <c r="AI22" s="60" t="s">
        <v>360</v>
      </c>
      <c r="AJ22" s="60" t="s">
        <v>53</v>
      </c>
      <c r="AK22" s="61" t="s">
        <v>53</v>
      </c>
      <c r="AL22" s="78">
        <v>522</v>
      </c>
      <c r="AM22" s="60" t="s">
        <v>53</v>
      </c>
      <c r="AN22" s="60" t="s">
        <v>360</v>
      </c>
      <c r="AO22" s="60" t="s">
        <v>53</v>
      </c>
      <c r="AP22" s="61" t="s">
        <v>360</v>
      </c>
      <c r="AQ22" s="83">
        <v>572</v>
      </c>
      <c r="AR22" s="60" t="s">
        <v>53</v>
      </c>
      <c r="AS22" s="60" t="s">
        <v>360</v>
      </c>
      <c r="AT22" s="60" t="s">
        <v>53</v>
      </c>
      <c r="AU22" s="61" t="s">
        <v>360</v>
      </c>
      <c r="AV22" s="83">
        <v>630</v>
      </c>
      <c r="AW22" s="60" t="s">
        <v>53</v>
      </c>
      <c r="AX22" s="60" t="s">
        <v>360</v>
      </c>
      <c r="AY22" s="60" t="s">
        <v>53</v>
      </c>
      <c r="AZ22" s="61" t="s">
        <v>360</v>
      </c>
      <c r="BA22" s="59">
        <v>683</v>
      </c>
      <c r="BB22" s="60"/>
      <c r="BC22" s="60" t="s">
        <v>360</v>
      </c>
      <c r="BD22" s="60"/>
      <c r="BE22" s="61" t="s">
        <v>360</v>
      </c>
      <c r="BF22" s="83">
        <v>756</v>
      </c>
      <c r="BG22" s="60"/>
      <c r="BH22" s="60" t="s">
        <v>360</v>
      </c>
      <c r="BI22" s="60"/>
      <c r="BJ22" s="61" t="s">
        <v>360</v>
      </c>
      <c r="BK22" s="59"/>
      <c r="BL22" s="60"/>
      <c r="BM22" s="60" t="s">
        <v>360</v>
      </c>
      <c r="BN22" s="60"/>
      <c r="BO22" s="61" t="s">
        <v>360</v>
      </c>
      <c r="BP22" s="59"/>
      <c r="BQ22" s="60"/>
      <c r="BR22" s="60" t="s">
        <v>360</v>
      </c>
      <c r="BS22" s="60"/>
      <c r="BT22" s="61" t="s">
        <v>360</v>
      </c>
      <c r="BU22" s="109">
        <f t="shared" ca="1" si="2"/>
        <v>139</v>
      </c>
      <c r="BV22" s="97" t="str">
        <f t="shared" si="0"/>
        <v>Febrero</v>
      </c>
      <c r="BW22" s="97">
        <f t="shared" si="3"/>
        <v>44972</v>
      </c>
      <c r="BX22" s="97">
        <v>44792</v>
      </c>
      <c r="BY22" s="104">
        <v>44792</v>
      </c>
      <c r="BZ22" s="97">
        <f t="shared" si="4"/>
        <v>44972</v>
      </c>
      <c r="CA22" s="102"/>
      <c r="CB22" s="97" t="str">
        <f t="shared" si="5"/>
        <v/>
      </c>
      <c r="CC22" s="105"/>
      <c r="CD22" s="51" t="s">
        <v>639</v>
      </c>
    </row>
    <row r="23" spans="1:82" s="52" customFormat="1" x14ac:dyDescent="0.2">
      <c r="A23" s="53"/>
      <c r="B23" s="62">
        <v>19</v>
      </c>
      <c r="C23" s="55">
        <v>6071</v>
      </c>
      <c r="D23" s="1" t="s">
        <v>14</v>
      </c>
      <c r="E23" s="79" t="str">
        <f>VLOOKUP(C23,ReporteVoucher!$A$1:$AA$120,7,0)</f>
        <v>Marcelo Rodolfo Muñoz</v>
      </c>
      <c r="F23" s="56" t="s">
        <v>382</v>
      </c>
      <c r="G23" s="3">
        <f>VLOOKUP(C23,ReporteVoucher!$A$1:$AB$120,28,0)</f>
        <v>374736</v>
      </c>
      <c r="H23" s="41">
        <f t="shared" si="1"/>
        <v>7.0001280901754837E-2</v>
      </c>
      <c r="I23" s="3">
        <f>VLOOKUP(C23,ReporteVoucher!$A$1:$AA$120,20,0)</f>
        <v>26232</v>
      </c>
      <c r="J23" s="57" t="s">
        <v>1</v>
      </c>
      <c r="K23" s="57" t="s">
        <v>2</v>
      </c>
      <c r="L23" s="58">
        <v>195</v>
      </c>
      <c r="M23" s="59">
        <v>228</v>
      </c>
      <c r="N23" s="60" t="s">
        <v>43</v>
      </c>
      <c r="O23" s="60" t="s">
        <v>43</v>
      </c>
      <c r="P23" s="60" t="s">
        <v>43</v>
      </c>
      <c r="Q23" s="60" t="s">
        <v>43</v>
      </c>
      <c r="R23" s="59">
        <v>301</v>
      </c>
      <c r="S23" s="60" t="s">
        <v>53</v>
      </c>
      <c r="T23" s="60" t="s">
        <v>53</v>
      </c>
      <c r="U23" s="60" t="s">
        <v>53</v>
      </c>
      <c r="V23" s="61" t="s">
        <v>53</v>
      </c>
      <c r="W23" s="59">
        <v>356</v>
      </c>
      <c r="X23" s="60" t="s">
        <v>53</v>
      </c>
      <c r="Y23" s="60" t="s">
        <v>53</v>
      </c>
      <c r="Z23" s="60" t="s">
        <v>53</v>
      </c>
      <c r="AA23" s="61" t="s">
        <v>54</v>
      </c>
      <c r="AB23" s="59">
        <v>410</v>
      </c>
      <c r="AC23" s="60"/>
      <c r="AD23" s="60" t="s">
        <v>418</v>
      </c>
      <c r="AE23" s="60" t="s">
        <v>54</v>
      </c>
      <c r="AF23" s="61" t="s">
        <v>54</v>
      </c>
      <c r="AG23" s="23">
        <v>463</v>
      </c>
      <c r="AH23" s="60" t="s">
        <v>53</v>
      </c>
      <c r="AI23" s="60" t="s">
        <v>53</v>
      </c>
      <c r="AJ23" s="60" t="s">
        <v>53</v>
      </c>
      <c r="AK23" s="61" t="s">
        <v>53</v>
      </c>
      <c r="AL23" s="59">
        <v>519</v>
      </c>
      <c r="AM23" s="60" t="s">
        <v>53</v>
      </c>
      <c r="AN23" s="60" t="s">
        <v>53</v>
      </c>
      <c r="AO23" s="60" t="s">
        <v>53</v>
      </c>
      <c r="AP23" s="61" t="s">
        <v>53</v>
      </c>
      <c r="AQ23" s="83">
        <v>573</v>
      </c>
      <c r="AR23" s="60"/>
      <c r="AS23" s="60" t="s">
        <v>53</v>
      </c>
      <c r="AT23" s="60" t="s">
        <v>53</v>
      </c>
      <c r="AU23" s="61" t="s">
        <v>53</v>
      </c>
      <c r="AV23" s="83">
        <v>631</v>
      </c>
      <c r="AW23" s="60" t="s">
        <v>54</v>
      </c>
      <c r="AX23" s="60" t="s">
        <v>54</v>
      </c>
      <c r="AY23" s="60" t="s">
        <v>54</v>
      </c>
      <c r="AZ23" s="61" t="s">
        <v>54</v>
      </c>
      <c r="BA23" s="59">
        <v>684</v>
      </c>
      <c r="BB23" s="60"/>
      <c r="BC23" s="60"/>
      <c r="BD23" s="60"/>
      <c r="BE23" s="61"/>
      <c r="BF23" s="83">
        <v>755</v>
      </c>
      <c r="BG23" s="60"/>
      <c r="BH23" s="60"/>
      <c r="BI23" s="60"/>
      <c r="BJ23" s="61"/>
      <c r="BK23" s="59"/>
      <c r="BL23" s="60"/>
      <c r="BM23" s="60"/>
      <c r="BN23" s="60"/>
      <c r="BO23" s="61"/>
      <c r="BP23" s="59"/>
      <c r="BQ23" s="60"/>
      <c r="BR23" s="60"/>
      <c r="BS23" s="60"/>
      <c r="BT23" s="61"/>
      <c r="BU23" s="109">
        <f t="shared" ca="1" si="2"/>
        <v>-22</v>
      </c>
      <c r="BV23" s="97" t="str">
        <f t="shared" si="0"/>
        <v>Septiembre</v>
      </c>
      <c r="BW23" s="97">
        <f t="shared" si="3"/>
        <v>44811</v>
      </c>
      <c r="BX23" s="97">
        <v>44594</v>
      </c>
      <c r="BY23" s="104">
        <v>44631</v>
      </c>
      <c r="BZ23" s="97">
        <f t="shared" si="4"/>
        <v>44811</v>
      </c>
      <c r="CA23" s="102"/>
      <c r="CB23" s="97" t="str">
        <f t="shared" si="5"/>
        <v/>
      </c>
      <c r="CC23" s="105"/>
      <c r="CD23" s="51" t="s">
        <v>406</v>
      </c>
    </row>
    <row r="24" spans="1:82" s="52" customFormat="1" x14ac:dyDescent="0.2">
      <c r="A24" s="53"/>
      <c r="B24" s="62">
        <v>20</v>
      </c>
      <c r="C24" s="55">
        <v>6087</v>
      </c>
      <c r="D24" s="1" t="s">
        <v>15</v>
      </c>
      <c r="E24" s="79" t="str">
        <f>VLOOKUP(C24,ReporteVoucher!$A$1:$AA$120,7,0)</f>
        <v>Alexander Carlos Dechent</v>
      </c>
      <c r="F24" s="56" t="s">
        <v>385</v>
      </c>
      <c r="G24" s="3">
        <f>VLOOKUP(C24,ReporteVoucher!$A$1:$AB$120,28,0)</f>
        <v>465039</v>
      </c>
      <c r="H24" s="41">
        <f t="shared" si="1"/>
        <v>7.0000580596466105E-2</v>
      </c>
      <c r="I24" s="3">
        <f>VLOOKUP(C24,ReporteVoucher!$A$1:$AA$120,20,0)</f>
        <v>32553</v>
      </c>
      <c r="J24" s="57" t="s">
        <v>1</v>
      </c>
      <c r="K24" s="57" t="s">
        <v>2</v>
      </c>
      <c r="L24" s="58">
        <v>183</v>
      </c>
      <c r="M24" s="59">
        <v>252</v>
      </c>
      <c r="N24" s="60" t="s">
        <v>362</v>
      </c>
      <c r="O24" s="60" t="s">
        <v>54</v>
      </c>
      <c r="P24" s="60" t="s">
        <v>54</v>
      </c>
      <c r="Q24" s="61" t="s">
        <v>43</v>
      </c>
      <c r="R24" s="59">
        <v>302</v>
      </c>
      <c r="S24" s="60" t="s">
        <v>362</v>
      </c>
      <c r="T24" s="60" t="s">
        <v>54</v>
      </c>
      <c r="U24" s="60" t="s">
        <v>53</v>
      </c>
      <c r="V24" s="61" t="s">
        <v>53</v>
      </c>
      <c r="W24" s="59">
        <v>353</v>
      </c>
      <c r="X24" s="60" t="s">
        <v>362</v>
      </c>
      <c r="Y24" s="60" t="s">
        <v>54</v>
      </c>
      <c r="Z24" s="60" t="s">
        <v>53</v>
      </c>
      <c r="AA24" s="61" t="s">
        <v>53</v>
      </c>
      <c r="AB24" s="59">
        <v>412</v>
      </c>
      <c r="AC24" s="60" t="s">
        <v>362</v>
      </c>
      <c r="AD24" s="60" t="s">
        <v>53</v>
      </c>
      <c r="AE24" s="60" t="s">
        <v>53</v>
      </c>
      <c r="AF24" s="61" t="s">
        <v>53</v>
      </c>
      <c r="AG24" s="23">
        <v>464</v>
      </c>
      <c r="AH24" s="60" t="s">
        <v>362</v>
      </c>
      <c r="AI24" s="60" t="s">
        <v>54</v>
      </c>
      <c r="AJ24" s="60" t="s">
        <v>53</v>
      </c>
      <c r="AK24" s="61" t="s">
        <v>53</v>
      </c>
      <c r="AL24" s="23">
        <v>523</v>
      </c>
      <c r="AM24" s="60" t="s">
        <v>362</v>
      </c>
      <c r="AN24" s="60" t="s">
        <v>53</v>
      </c>
      <c r="AO24" s="60" t="s">
        <v>53</v>
      </c>
      <c r="AP24" s="61" t="s">
        <v>53</v>
      </c>
      <c r="AQ24" s="83">
        <v>574</v>
      </c>
      <c r="AR24" s="60" t="s">
        <v>362</v>
      </c>
      <c r="AS24" s="60" t="s">
        <v>53</v>
      </c>
      <c r="AT24" s="60" t="s">
        <v>53</v>
      </c>
      <c r="AU24" s="61" t="s">
        <v>53</v>
      </c>
      <c r="AV24" s="59">
        <v>632</v>
      </c>
      <c r="AW24" s="60" t="s">
        <v>362</v>
      </c>
      <c r="AX24" s="60" t="s">
        <v>54</v>
      </c>
      <c r="AY24" s="60" t="s">
        <v>53</v>
      </c>
      <c r="AZ24" s="61" t="s">
        <v>53</v>
      </c>
      <c r="BA24" s="59">
        <v>685</v>
      </c>
      <c r="BB24" s="60" t="s">
        <v>362</v>
      </c>
      <c r="BC24" s="60"/>
      <c r="BD24" s="60"/>
      <c r="BE24" s="61"/>
      <c r="BF24" s="83">
        <v>757</v>
      </c>
      <c r="BG24" s="60" t="s">
        <v>362</v>
      </c>
      <c r="BH24" s="60"/>
      <c r="BI24" s="60"/>
      <c r="BJ24" s="61"/>
      <c r="BK24" s="59"/>
      <c r="BL24" s="60" t="s">
        <v>362</v>
      </c>
      <c r="BM24" s="60"/>
      <c r="BN24" s="60"/>
      <c r="BO24" s="61"/>
      <c r="BP24" s="59"/>
      <c r="BQ24" s="60" t="s">
        <v>362</v>
      </c>
      <c r="BR24" s="60"/>
      <c r="BS24" s="60"/>
      <c r="BT24" s="61"/>
      <c r="BU24" s="109">
        <f t="shared" ca="1" si="2"/>
        <v>60</v>
      </c>
      <c r="BV24" s="97" t="str">
        <f t="shared" si="0"/>
        <v>Noviembre</v>
      </c>
      <c r="BW24" s="97">
        <f t="shared" si="3"/>
        <v>44893</v>
      </c>
      <c r="BX24" s="97">
        <v>44682</v>
      </c>
      <c r="BY24" s="104">
        <v>44713</v>
      </c>
      <c r="BZ24" s="97">
        <f t="shared" si="4"/>
        <v>44893</v>
      </c>
      <c r="CA24" s="102"/>
      <c r="CB24" s="97" t="str">
        <f t="shared" si="5"/>
        <v/>
      </c>
      <c r="CC24" s="105"/>
      <c r="CD24" s="51" t="s">
        <v>497</v>
      </c>
    </row>
    <row r="25" spans="1:82" s="52" customFormat="1" x14ac:dyDescent="0.2">
      <c r="A25" s="53"/>
      <c r="B25" s="62">
        <v>21</v>
      </c>
      <c r="C25" s="55">
        <v>6098</v>
      </c>
      <c r="D25" s="1" t="s">
        <v>16</v>
      </c>
      <c r="E25" s="79" t="str">
        <f>VLOOKUP(C25,ReporteVoucher!$A$1:$AA$120,7,0)</f>
        <v>Paula Makarena Muñoz</v>
      </c>
      <c r="F25" s="56" t="s">
        <v>384</v>
      </c>
      <c r="G25" s="3">
        <f>VLOOKUP(C25,ReporteVoucher!$A$1:$AB$120,28,0)</f>
        <v>380487</v>
      </c>
      <c r="H25" s="41">
        <f t="shared" si="1"/>
        <v>6.9999763461038089E-2</v>
      </c>
      <c r="I25" s="3">
        <f>VLOOKUP(C25,ReporteVoucher!$A$1:$AA$120,20,0)</f>
        <v>26634</v>
      </c>
      <c r="J25" s="57" t="s">
        <v>1</v>
      </c>
      <c r="K25" s="57" t="s">
        <v>2</v>
      </c>
      <c r="L25" s="58">
        <v>194</v>
      </c>
      <c r="M25" s="59">
        <v>246</v>
      </c>
      <c r="N25" s="60" t="s">
        <v>43</v>
      </c>
      <c r="O25" s="60" t="s">
        <v>43</v>
      </c>
      <c r="P25" s="60" t="s">
        <v>43</v>
      </c>
      <c r="Q25" s="61" t="s">
        <v>43</v>
      </c>
      <c r="R25" s="59">
        <v>303</v>
      </c>
      <c r="S25" s="60" t="s">
        <v>43</v>
      </c>
      <c r="T25" s="60" t="s">
        <v>53</v>
      </c>
      <c r="U25" s="60" t="s">
        <v>53</v>
      </c>
      <c r="V25" s="61" t="s">
        <v>53</v>
      </c>
      <c r="W25" s="59">
        <v>357</v>
      </c>
      <c r="X25" s="60" t="s">
        <v>53</v>
      </c>
      <c r="Y25" s="60" t="s">
        <v>53</v>
      </c>
      <c r="Z25" s="60" t="s">
        <v>53</v>
      </c>
      <c r="AA25" s="61" t="s">
        <v>53</v>
      </c>
      <c r="AB25" s="59">
        <v>438</v>
      </c>
      <c r="AC25" s="60" t="s">
        <v>428</v>
      </c>
      <c r="AD25" s="60" t="s">
        <v>53</v>
      </c>
      <c r="AE25" s="60" t="s">
        <v>53</v>
      </c>
      <c r="AF25" s="61" t="s">
        <v>53</v>
      </c>
      <c r="AG25" s="23">
        <v>465</v>
      </c>
      <c r="AH25" s="60" t="s">
        <v>53</v>
      </c>
      <c r="AI25" s="60" t="s">
        <v>53</v>
      </c>
      <c r="AJ25" s="60" t="s">
        <v>53</v>
      </c>
      <c r="AK25" s="61" t="s">
        <v>53</v>
      </c>
      <c r="AL25" s="23">
        <v>524</v>
      </c>
      <c r="AM25" s="60" t="s">
        <v>53</v>
      </c>
      <c r="AN25" s="60" t="s">
        <v>53</v>
      </c>
      <c r="AO25" s="60" t="s">
        <v>53</v>
      </c>
      <c r="AP25" s="61" t="s">
        <v>53</v>
      </c>
      <c r="AQ25" s="83">
        <v>575</v>
      </c>
      <c r="AR25" s="60" t="s">
        <v>53</v>
      </c>
      <c r="AS25" s="60"/>
      <c r="AT25" s="60"/>
      <c r="AU25" s="61"/>
      <c r="AV25" s="83">
        <v>633</v>
      </c>
      <c r="AW25" s="60" t="s">
        <v>53</v>
      </c>
      <c r="AX25" s="60" t="s">
        <v>54</v>
      </c>
      <c r="AY25" s="60" t="s">
        <v>54</v>
      </c>
      <c r="AZ25" s="61" t="s">
        <v>53</v>
      </c>
      <c r="BA25" s="59">
        <v>687</v>
      </c>
      <c r="BB25" s="60" t="s">
        <v>53</v>
      </c>
      <c r="BC25" s="60"/>
      <c r="BD25" s="60"/>
      <c r="BE25" s="61"/>
      <c r="BF25" s="83">
        <v>758</v>
      </c>
      <c r="BG25" s="60" t="s">
        <v>53</v>
      </c>
      <c r="BH25" s="60"/>
      <c r="BI25" s="60"/>
      <c r="BJ25" s="61"/>
      <c r="BK25" s="59"/>
      <c r="BL25" s="60"/>
      <c r="BM25" s="60"/>
      <c r="BN25" s="60"/>
      <c r="BO25" s="61"/>
      <c r="BP25" s="59"/>
      <c r="BQ25" s="60"/>
      <c r="BR25" s="60"/>
      <c r="BS25" s="60"/>
      <c r="BT25" s="61"/>
      <c r="BU25" s="109">
        <f t="shared" ca="1" si="2"/>
        <v>7</v>
      </c>
      <c r="BV25" s="97" t="str">
        <f t="shared" si="0"/>
        <v>Octubre</v>
      </c>
      <c r="BW25" s="97">
        <f t="shared" si="3"/>
        <v>44840</v>
      </c>
      <c r="BX25" s="97">
        <v>44621</v>
      </c>
      <c r="BY25" s="104">
        <v>44660</v>
      </c>
      <c r="BZ25" s="97">
        <f t="shared" si="4"/>
        <v>44840</v>
      </c>
      <c r="CA25" s="102"/>
      <c r="CB25" s="97" t="str">
        <f t="shared" si="5"/>
        <v/>
      </c>
      <c r="CC25" s="105"/>
      <c r="CD25" s="51" t="s">
        <v>426</v>
      </c>
    </row>
    <row r="26" spans="1:82" s="52" customFormat="1" x14ac:dyDescent="0.2">
      <c r="A26" s="53"/>
      <c r="B26" s="54">
        <v>22</v>
      </c>
      <c r="C26" s="55">
        <v>6081</v>
      </c>
      <c r="D26" s="1" t="s">
        <v>17</v>
      </c>
      <c r="E26" s="79" t="str">
        <f>VLOOKUP(C26,ReporteVoucher!$A$1:$AA$120,7,0)</f>
        <v>Solange Fabiola Luengo</v>
      </c>
      <c r="F26" s="56" t="s">
        <v>386</v>
      </c>
      <c r="G26" s="3">
        <f>VLOOKUP(C26,ReporteVoucher!$A$1:$AB$120,28,0)</f>
        <v>410000</v>
      </c>
      <c r="H26" s="41">
        <f t="shared" si="1"/>
        <v>7.0000000000000007E-2</v>
      </c>
      <c r="I26" s="3">
        <f>VLOOKUP(C26,ReporteVoucher!$A$1:$AA$120,20,0)</f>
        <v>28700</v>
      </c>
      <c r="J26" s="57" t="s">
        <v>1</v>
      </c>
      <c r="K26" s="57" t="s">
        <v>2</v>
      </c>
      <c r="L26" s="58">
        <v>213</v>
      </c>
      <c r="M26" s="59">
        <v>239</v>
      </c>
      <c r="N26" s="60" t="s">
        <v>43</v>
      </c>
      <c r="O26" s="60" t="s">
        <v>43</v>
      </c>
      <c r="P26" s="60" t="s">
        <v>43</v>
      </c>
      <c r="Q26" s="61" t="s">
        <v>43</v>
      </c>
      <c r="R26" s="59">
        <v>304</v>
      </c>
      <c r="S26" s="60" t="s">
        <v>53</v>
      </c>
      <c r="T26" s="60" t="s">
        <v>53</v>
      </c>
      <c r="U26" s="60" t="s">
        <v>53</v>
      </c>
      <c r="V26" s="61" t="s">
        <v>54</v>
      </c>
      <c r="W26" s="59">
        <v>358</v>
      </c>
      <c r="X26" s="60" t="s">
        <v>53</v>
      </c>
      <c r="Y26" s="60" t="s">
        <v>53</v>
      </c>
      <c r="Z26" s="60" t="s">
        <v>53</v>
      </c>
      <c r="AA26" s="61" t="s">
        <v>53</v>
      </c>
      <c r="AB26" s="59">
        <v>414</v>
      </c>
      <c r="AC26" s="60" t="s">
        <v>53</v>
      </c>
      <c r="AD26" s="60" t="s">
        <v>53</v>
      </c>
      <c r="AE26" s="60" t="s">
        <v>53</v>
      </c>
      <c r="AF26" s="61" t="s">
        <v>53</v>
      </c>
      <c r="AG26" s="59">
        <v>466</v>
      </c>
      <c r="AH26" s="60" t="s">
        <v>53</v>
      </c>
      <c r="AI26" s="60" t="s">
        <v>53</v>
      </c>
      <c r="AJ26" s="60" t="s">
        <v>53</v>
      </c>
      <c r="AK26" s="61" t="s">
        <v>53</v>
      </c>
      <c r="AL26" s="23">
        <v>525</v>
      </c>
      <c r="AM26" s="60" t="s">
        <v>53</v>
      </c>
      <c r="AN26" s="60" t="s">
        <v>53</v>
      </c>
      <c r="AO26" s="60" t="s">
        <v>53</v>
      </c>
      <c r="AP26" s="61" t="s">
        <v>53</v>
      </c>
      <c r="AQ26" s="83">
        <v>576</v>
      </c>
      <c r="AR26" s="60" t="s">
        <v>53</v>
      </c>
      <c r="AS26" s="60" t="s">
        <v>53</v>
      </c>
      <c r="AT26" s="60" t="s">
        <v>53</v>
      </c>
      <c r="AU26" s="61" t="s">
        <v>53</v>
      </c>
      <c r="AV26" s="83">
        <v>634</v>
      </c>
      <c r="AW26" s="60" t="s">
        <v>53</v>
      </c>
      <c r="AX26" s="60" t="s">
        <v>53</v>
      </c>
      <c r="AY26" s="60" t="s">
        <v>53</v>
      </c>
      <c r="AZ26" s="61" t="s">
        <v>53</v>
      </c>
      <c r="BA26" s="59">
        <v>688</v>
      </c>
      <c r="BB26" s="60" t="s">
        <v>53</v>
      </c>
      <c r="BC26" s="60" t="s">
        <v>53</v>
      </c>
      <c r="BD26" s="60" t="s">
        <v>53</v>
      </c>
      <c r="BE26" s="61" t="s">
        <v>53</v>
      </c>
      <c r="BF26" s="83">
        <v>759</v>
      </c>
      <c r="BG26" s="60" t="s">
        <v>53</v>
      </c>
      <c r="BH26" s="60" t="s">
        <v>53</v>
      </c>
      <c r="BI26" s="60" t="s">
        <v>53</v>
      </c>
      <c r="BJ26" s="61" t="s">
        <v>53</v>
      </c>
      <c r="BK26" s="59"/>
      <c r="BL26" s="60"/>
      <c r="BM26" s="60"/>
      <c r="BN26" s="60"/>
      <c r="BO26" s="61"/>
      <c r="BP26" s="59"/>
      <c r="BQ26" s="60"/>
      <c r="BR26" s="60"/>
      <c r="BS26" s="60"/>
      <c r="BT26" s="61"/>
      <c r="BU26" s="109">
        <f t="shared" ca="1" si="2"/>
        <v>-120</v>
      </c>
      <c r="BV26" s="97" t="str">
        <f t="shared" si="0"/>
        <v>Junio</v>
      </c>
      <c r="BW26" s="97">
        <f t="shared" si="3"/>
        <v>44713</v>
      </c>
      <c r="BX26" s="97">
        <v>44713</v>
      </c>
      <c r="BY26" s="105"/>
      <c r="BZ26" s="97" t="str">
        <f t="shared" si="4"/>
        <v/>
      </c>
      <c r="CA26" s="102"/>
      <c r="CB26" s="97" t="str">
        <f t="shared" si="5"/>
        <v/>
      </c>
      <c r="CC26" s="105"/>
      <c r="CD26" s="51"/>
    </row>
    <row r="27" spans="1:82" s="52" customFormat="1" x14ac:dyDescent="0.2">
      <c r="A27" s="53"/>
      <c r="B27" s="62">
        <v>23</v>
      </c>
      <c r="C27" s="55">
        <v>6070</v>
      </c>
      <c r="D27" s="1" t="s">
        <v>742</v>
      </c>
      <c r="E27" s="79" t="str">
        <f>VLOOKUP(C27,ReporteVoucher!$A$1:$AA$120,7,0)</f>
        <v>Alex Gallegos</v>
      </c>
      <c r="F27" s="56" t="s">
        <v>387</v>
      </c>
      <c r="G27" s="3">
        <f>VLOOKUP(C27,ReporteVoucher!$A$1:$AB$120,28,0)</f>
        <v>520000</v>
      </c>
      <c r="H27" s="41">
        <f t="shared" si="1"/>
        <v>7.0000000000000007E-2</v>
      </c>
      <c r="I27" s="3">
        <f>VLOOKUP(C27,ReporteVoucher!$A$1:$AA$120,20,0)</f>
        <v>36400</v>
      </c>
      <c r="J27" s="57" t="s">
        <v>1</v>
      </c>
      <c r="K27" s="57" t="s">
        <v>2</v>
      </c>
      <c r="L27" s="58">
        <v>187</v>
      </c>
      <c r="M27" s="59">
        <v>240</v>
      </c>
      <c r="N27" s="60" t="s">
        <v>362</v>
      </c>
      <c r="O27" s="60" t="s">
        <v>43</v>
      </c>
      <c r="P27" s="60" t="s">
        <v>43</v>
      </c>
      <c r="Q27" s="61" t="s">
        <v>43</v>
      </c>
      <c r="R27" s="59">
        <v>305</v>
      </c>
      <c r="S27" s="60" t="s">
        <v>362</v>
      </c>
      <c r="T27" s="60" t="s">
        <v>53</v>
      </c>
      <c r="U27" s="60" t="s">
        <v>53</v>
      </c>
      <c r="V27" s="61" t="s">
        <v>53</v>
      </c>
      <c r="W27" s="59">
        <v>359</v>
      </c>
      <c r="X27" s="60" t="s">
        <v>362</v>
      </c>
      <c r="Y27" s="60" t="s">
        <v>53</v>
      </c>
      <c r="Z27" s="60" t="s">
        <v>53</v>
      </c>
      <c r="AA27" s="61" t="s">
        <v>53</v>
      </c>
      <c r="AB27" s="59">
        <v>415</v>
      </c>
      <c r="AC27" s="60" t="s">
        <v>362</v>
      </c>
      <c r="AD27" s="60" t="s">
        <v>418</v>
      </c>
      <c r="AE27" s="60" t="s">
        <v>53</v>
      </c>
      <c r="AF27" s="61" t="s">
        <v>54</v>
      </c>
      <c r="AG27" s="59">
        <v>467</v>
      </c>
      <c r="AH27" s="60" t="s">
        <v>362</v>
      </c>
      <c r="AI27" s="60" t="s">
        <v>53</v>
      </c>
      <c r="AJ27" s="60" t="s">
        <v>53</v>
      </c>
      <c r="AK27" s="61" t="s">
        <v>53</v>
      </c>
      <c r="AL27" s="78">
        <v>526</v>
      </c>
      <c r="AM27" s="60" t="s">
        <v>362</v>
      </c>
      <c r="AN27" s="60" t="s">
        <v>53</v>
      </c>
      <c r="AO27" s="60" t="s">
        <v>53</v>
      </c>
      <c r="AP27" s="61" t="s">
        <v>53</v>
      </c>
      <c r="AQ27" s="83">
        <v>577</v>
      </c>
      <c r="AR27" s="60" t="s">
        <v>362</v>
      </c>
      <c r="AS27" s="60" t="s">
        <v>53</v>
      </c>
      <c r="AT27" s="60" t="s">
        <v>53</v>
      </c>
      <c r="AU27" s="61" t="s">
        <v>53</v>
      </c>
      <c r="AV27" s="59" t="s">
        <v>611</v>
      </c>
      <c r="AW27" s="60" t="s">
        <v>362</v>
      </c>
      <c r="AX27" s="60" t="s">
        <v>54</v>
      </c>
      <c r="AY27" s="60" t="s">
        <v>54</v>
      </c>
      <c r="AZ27" s="61" t="s">
        <v>54</v>
      </c>
      <c r="BA27" s="59"/>
      <c r="BB27" s="60" t="s">
        <v>362</v>
      </c>
      <c r="BC27" s="60"/>
      <c r="BD27" s="60"/>
      <c r="BE27" s="61"/>
      <c r="BF27" s="83">
        <v>760</v>
      </c>
      <c r="BG27" s="60" t="s">
        <v>362</v>
      </c>
      <c r="BH27" s="60"/>
      <c r="BI27" s="60"/>
      <c r="BJ27" s="61"/>
      <c r="BK27" s="59"/>
      <c r="BL27" s="60" t="s">
        <v>362</v>
      </c>
      <c r="BM27" s="60"/>
      <c r="BN27" s="60"/>
      <c r="BO27" s="61"/>
      <c r="BP27" s="59"/>
      <c r="BQ27" s="60" t="s">
        <v>362</v>
      </c>
      <c r="BR27" s="60"/>
      <c r="BS27" s="60"/>
      <c r="BT27" s="61"/>
      <c r="BU27" s="109">
        <f t="shared" ca="1" si="2"/>
        <v>6</v>
      </c>
      <c r="BV27" s="97" t="str">
        <f t="shared" si="0"/>
        <v>Octubre</v>
      </c>
      <c r="BW27" s="97">
        <f t="shared" si="3"/>
        <v>44839</v>
      </c>
      <c r="BX27" s="97">
        <v>44594</v>
      </c>
      <c r="BY27" s="104">
        <v>44659</v>
      </c>
      <c r="BZ27" s="97">
        <f t="shared" si="4"/>
        <v>44839</v>
      </c>
      <c r="CA27" s="102"/>
      <c r="CB27" s="97" t="str">
        <f t="shared" si="5"/>
        <v/>
      </c>
      <c r="CC27" s="105"/>
      <c r="CD27" s="51" t="s">
        <v>425</v>
      </c>
    </row>
    <row r="28" spans="1:82" s="52" customFormat="1" x14ac:dyDescent="0.2">
      <c r="A28" s="53"/>
      <c r="B28" s="62">
        <v>24</v>
      </c>
      <c r="C28" s="55">
        <v>6093</v>
      </c>
      <c r="D28" s="1" t="s">
        <v>19</v>
      </c>
      <c r="E28" s="79" t="str">
        <f>VLOOKUP(C28,ReporteVoucher!$A$1:$AA$120,7,0)</f>
        <v>Alexander Carlos Dechent</v>
      </c>
      <c r="F28" s="56" t="s">
        <v>388</v>
      </c>
      <c r="G28" s="3">
        <f>VLOOKUP(C28,ReporteVoucher!$A$1:$AB$120,28,0)</f>
        <v>696702</v>
      </c>
      <c r="H28" s="41">
        <f t="shared" si="1"/>
        <v>6.9999799053253764E-2</v>
      </c>
      <c r="I28" s="3">
        <f>VLOOKUP(C28,ReporteVoucher!$A$1:$AA$120,20,0)</f>
        <v>48769</v>
      </c>
      <c r="J28" s="57" t="s">
        <v>1</v>
      </c>
      <c r="K28" s="57" t="s">
        <v>2</v>
      </c>
      <c r="L28" s="58">
        <v>217</v>
      </c>
      <c r="M28" s="59">
        <v>253</v>
      </c>
      <c r="N28" s="60" t="s">
        <v>52</v>
      </c>
      <c r="O28" s="60" t="s">
        <v>43</v>
      </c>
      <c r="P28" s="60" t="s">
        <v>43</v>
      </c>
      <c r="Q28" s="61" t="s">
        <v>55</v>
      </c>
      <c r="R28" s="59">
        <v>306</v>
      </c>
      <c r="S28" s="60"/>
      <c r="T28" s="60" t="s">
        <v>53</v>
      </c>
      <c r="U28" s="60" t="s">
        <v>53</v>
      </c>
      <c r="V28" s="61" t="s">
        <v>53</v>
      </c>
      <c r="W28" s="59">
        <v>354</v>
      </c>
      <c r="X28" s="60"/>
      <c r="Y28" s="60" t="s">
        <v>53</v>
      </c>
      <c r="Z28" s="60" t="s">
        <v>53</v>
      </c>
      <c r="AA28" s="61" t="s">
        <v>53</v>
      </c>
      <c r="AB28" s="59">
        <v>413</v>
      </c>
      <c r="AC28" s="60" t="s">
        <v>53</v>
      </c>
      <c r="AD28" s="60" t="s">
        <v>53</v>
      </c>
      <c r="AE28" s="60" t="s">
        <v>53</v>
      </c>
      <c r="AF28" s="61" t="s">
        <v>53</v>
      </c>
      <c r="AG28" s="59">
        <v>468</v>
      </c>
      <c r="AH28" s="60" t="s">
        <v>53</v>
      </c>
      <c r="AI28" s="60" t="s">
        <v>53</v>
      </c>
      <c r="AJ28" s="60" t="s">
        <v>53</v>
      </c>
      <c r="AK28" s="61" t="s">
        <v>53</v>
      </c>
      <c r="AL28" s="23">
        <v>527</v>
      </c>
      <c r="AM28" s="60" t="s">
        <v>53</v>
      </c>
      <c r="AN28" s="60" t="s">
        <v>53</v>
      </c>
      <c r="AO28" s="60" t="s">
        <v>53</v>
      </c>
      <c r="AP28" s="61" t="s">
        <v>53</v>
      </c>
      <c r="AQ28" s="83">
        <v>578</v>
      </c>
      <c r="AR28" s="60" t="s">
        <v>53</v>
      </c>
      <c r="AS28" s="60" t="s">
        <v>53</v>
      </c>
      <c r="AT28" s="60" t="s">
        <v>53</v>
      </c>
      <c r="AU28" s="61" t="s">
        <v>53</v>
      </c>
      <c r="AV28" s="59">
        <v>635</v>
      </c>
      <c r="AW28" s="60" t="s">
        <v>53</v>
      </c>
      <c r="AX28" s="60" t="s">
        <v>53</v>
      </c>
      <c r="AY28" s="60" t="s">
        <v>53</v>
      </c>
      <c r="AZ28" s="61" t="s">
        <v>54</v>
      </c>
      <c r="BA28" s="59">
        <v>689</v>
      </c>
      <c r="BB28" s="60"/>
      <c r="BC28" s="60"/>
      <c r="BD28" s="60"/>
      <c r="BE28" s="61"/>
      <c r="BF28" s="83">
        <v>761</v>
      </c>
      <c r="BG28" s="60"/>
      <c r="BH28" s="60"/>
      <c r="BI28" s="60"/>
      <c r="BJ28" s="61"/>
      <c r="BK28" s="59"/>
      <c r="BL28" s="60"/>
      <c r="BM28" s="60"/>
      <c r="BN28" s="60"/>
      <c r="BO28" s="61"/>
      <c r="BP28" s="59"/>
      <c r="BQ28" s="60"/>
      <c r="BR28" s="60"/>
      <c r="BS28" s="60"/>
      <c r="BT28" s="61"/>
      <c r="BU28" s="109">
        <f t="shared" ca="1" si="2"/>
        <v>26</v>
      </c>
      <c r="BV28" s="97" t="str">
        <f t="shared" si="0"/>
        <v>Octubre</v>
      </c>
      <c r="BW28" s="97">
        <f t="shared" si="3"/>
        <v>44859</v>
      </c>
      <c r="BX28" s="97">
        <v>44652</v>
      </c>
      <c r="BY28" s="104">
        <v>44679</v>
      </c>
      <c r="BZ28" s="97">
        <f t="shared" si="4"/>
        <v>44859</v>
      </c>
      <c r="CA28" s="102"/>
      <c r="CB28" s="97" t="str">
        <f t="shared" si="5"/>
        <v/>
      </c>
      <c r="CC28" s="105"/>
      <c r="CD28" s="51" t="s">
        <v>495</v>
      </c>
    </row>
    <row r="29" spans="1:82" s="71" customFormat="1" ht="15" customHeight="1" x14ac:dyDescent="0.2">
      <c r="A29" s="38"/>
      <c r="B29" s="65">
        <v>25</v>
      </c>
      <c r="C29" s="40">
        <v>6086</v>
      </c>
      <c r="D29" s="1" t="s">
        <v>20</v>
      </c>
      <c r="E29" s="79" t="str">
        <f>VLOOKUP(C29,ReporteVoucher!$A$1:$AA$120,7,0)</f>
        <v>Camila Román</v>
      </c>
      <c r="F29" s="2" t="s">
        <v>389</v>
      </c>
      <c r="G29" s="3">
        <f>VLOOKUP(C29,ReporteVoucher!$A$1:$AB$120,28,0)</f>
        <v>350000</v>
      </c>
      <c r="H29" s="41">
        <f t="shared" si="1"/>
        <v>7.0000000000000007E-2</v>
      </c>
      <c r="I29" s="3">
        <f>VLOOKUP(C29,ReporteVoucher!$A$1:$AA$120,20,0)</f>
        <v>24500</v>
      </c>
      <c r="J29" s="3" t="s">
        <v>1</v>
      </c>
      <c r="K29" s="3" t="s">
        <v>2</v>
      </c>
      <c r="L29" s="42">
        <v>190</v>
      </c>
      <c r="M29" s="23">
        <v>256</v>
      </c>
      <c r="N29" s="24" t="s">
        <v>43</v>
      </c>
      <c r="O29" s="24" t="s">
        <v>43</v>
      </c>
      <c r="P29" s="24" t="s">
        <v>43</v>
      </c>
      <c r="Q29" s="25"/>
      <c r="R29" s="23">
        <v>307</v>
      </c>
      <c r="S29" s="24" t="s">
        <v>43</v>
      </c>
      <c r="T29" s="24" t="s">
        <v>53</v>
      </c>
      <c r="U29" s="24" t="s">
        <v>53</v>
      </c>
      <c r="V29" s="25"/>
      <c r="W29" s="23">
        <v>440</v>
      </c>
      <c r="X29" s="24" t="s">
        <v>53</v>
      </c>
      <c r="Y29" s="24" t="s">
        <v>53</v>
      </c>
      <c r="Z29" s="24" t="s">
        <v>53</v>
      </c>
      <c r="AA29" s="25" t="s">
        <v>362</v>
      </c>
      <c r="AB29" s="23">
        <v>441</v>
      </c>
      <c r="AC29" s="68" t="s">
        <v>53</v>
      </c>
      <c r="AD29" s="68" t="s">
        <v>53</v>
      </c>
      <c r="AE29" s="68" t="s">
        <v>53</v>
      </c>
      <c r="AF29" s="69" t="s">
        <v>362</v>
      </c>
      <c r="AG29" s="23">
        <v>469</v>
      </c>
      <c r="AH29" s="68" t="s">
        <v>53</v>
      </c>
      <c r="AI29" s="68" t="s">
        <v>53</v>
      </c>
      <c r="AJ29" s="68" t="s">
        <v>53</v>
      </c>
      <c r="AK29" s="69" t="s">
        <v>53</v>
      </c>
      <c r="AL29" s="23">
        <v>528</v>
      </c>
      <c r="AM29" s="68" t="s">
        <v>53</v>
      </c>
      <c r="AN29" s="68" t="s">
        <v>54</v>
      </c>
      <c r="AO29" s="68" t="s">
        <v>53</v>
      </c>
      <c r="AP29" s="69" t="s">
        <v>53</v>
      </c>
      <c r="AQ29" s="78">
        <v>579</v>
      </c>
      <c r="AR29" s="68" t="s">
        <v>53</v>
      </c>
      <c r="AS29" s="68" t="s">
        <v>53</v>
      </c>
      <c r="AT29" s="68" t="s">
        <v>53</v>
      </c>
      <c r="AU29" s="69" t="s">
        <v>53</v>
      </c>
      <c r="AV29" s="77">
        <v>636</v>
      </c>
      <c r="AW29" s="68" t="s">
        <v>54</v>
      </c>
      <c r="AX29" s="68" t="s">
        <v>53</v>
      </c>
      <c r="AY29" s="68" t="s">
        <v>53</v>
      </c>
      <c r="AZ29" s="69" t="s">
        <v>53</v>
      </c>
      <c r="BA29" s="23">
        <v>690</v>
      </c>
      <c r="BB29" s="68"/>
      <c r="BC29" s="68"/>
      <c r="BD29" s="68"/>
      <c r="BE29" s="69"/>
      <c r="BF29" s="39">
        <v>762</v>
      </c>
      <c r="BG29" s="68"/>
      <c r="BH29" s="68"/>
      <c r="BI29" s="68"/>
      <c r="BJ29" s="69"/>
      <c r="BK29" s="39"/>
      <c r="BL29" s="68"/>
      <c r="BM29" s="68"/>
      <c r="BN29" s="68"/>
      <c r="BO29" s="69"/>
      <c r="BP29" s="39"/>
      <c r="BQ29" s="68"/>
      <c r="BR29" s="68"/>
      <c r="BS29" s="68"/>
      <c r="BT29" s="69"/>
      <c r="BU29" s="109">
        <f t="shared" ca="1" si="2"/>
        <v>-120</v>
      </c>
      <c r="BV29" s="97" t="str">
        <f t="shared" si="0"/>
        <v>Junio</v>
      </c>
      <c r="BW29" s="97">
        <f t="shared" si="3"/>
        <v>44713</v>
      </c>
      <c r="BX29" s="97">
        <v>44713</v>
      </c>
      <c r="BY29" s="103"/>
      <c r="BZ29" s="97" t="str">
        <f t="shared" si="4"/>
        <v/>
      </c>
      <c r="CA29" s="102"/>
      <c r="CB29" s="97" t="str">
        <f t="shared" si="5"/>
        <v/>
      </c>
      <c r="CC29" s="103"/>
      <c r="CD29" s="70"/>
    </row>
    <row r="30" spans="1:82" ht="17" customHeight="1" x14ac:dyDescent="0.2">
      <c r="A30" s="37"/>
      <c r="B30" s="67">
        <v>26</v>
      </c>
      <c r="C30" s="40">
        <v>6091</v>
      </c>
      <c r="D30" s="1" t="s">
        <v>363</v>
      </c>
      <c r="E30" s="79" t="str">
        <f>VLOOKUP(C30,ReporteVoucher!$A$1:$AA$120,7,0)</f>
        <v>Alvaro Gonzalo Hermosilla</v>
      </c>
      <c r="F30" s="2" t="s">
        <v>390</v>
      </c>
      <c r="G30" s="3">
        <f>VLOOKUP(C30,ReporteVoucher!$A$1:$AB$120,28,0)</f>
        <v>345508</v>
      </c>
      <c r="H30" s="41">
        <f t="shared" si="1"/>
        <v>4.9998842284404411E-2</v>
      </c>
      <c r="I30" s="3">
        <f>VLOOKUP(C30,ReporteVoucher!$A$1:$AA$120,20,0)</f>
        <v>17275</v>
      </c>
      <c r="J30" s="3" t="s">
        <v>1</v>
      </c>
      <c r="K30" s="3" t="s">
        <v>2</v>
      </c>
      <c r="L30" s="42">
        <v>200</v>
      </c>
      <c r="M30" s="23">
        <v>244</v>
      </c>
      <c r="N30" s="24" t="s">
        <v>52</v>
      </c>
      <c r="O30" s="24" t="s">
        <v>52</v>
      </c>
      <c r="P30" s="24" t="s">
        <v>52</v>
      </c>
      <c r="Q30" s="25"/>
      <c r="R30" s="23">
        <v>308</v>
      </c>
      <c r="S30" s="24" t="s">
        <v>54</v>
      </c>
      <c r="T30" s="24" t="s">
        <v>54</v>
      </c>
      <c r="U30" s="24" t="s">
        <v>53</v>
      </c>
      <c r="V30" s="25" t="s">
        <v>53</v>
      </c>
      <c r="W30" s="23">
        <v>360</v>
      </c>
      <c r="X30" s="24" t="s">
        <v>53</v>
      </c>
      <c r="Y30" s="24" t="s">
        <v>54</v>
      </c>
      <c r="Z30" s="24" t="s">
        <v>54</v>
      </c>
      <c r="AA30" s="25"/>
      <c r="AB30" s="23">
        <v>416</v>
      </c>
      <c r="AC30" s="24" t="s">
        <v>53</v>
      </c>
      <c r="AD30" s="24" t="s">
        <v>418</v>
      </c>
      <c r="AE30" s="24" t="s">
        <v>54</v>
      </c>
      <c r="AF30" s="25"/>
      <c r="AG30" s="23">
        <v>470</v>
      </c>
      <c r="AH30" s="24" t="s">
        <v>53</v>
      </c>
      <c r="AI30" s="24" t="s">
        <v>53</v>
      </c>
      <c r="AJ30" s="24" t="s">
        <v>53</v>
      </c>
      <c r="AK30" s="25"/>
      <c r="AL30" s="78">
        <v>529</v>
      </c>
      <c r="AM30" s="24" t="s">
        <v>53</v>
      </c>
      <c r="AN30" s="24" t="s">
        <v>53</v>
      </c>
      <c r="AO30" s="24" t="s">
        <v>53</v>
      </c>
      <c r="AP30" s="25" t="s">
        <v>416</v>
      </c>
      <c r="AQ30" s="78">
        <v>580</v>
      </c>
      <c r="AR30" s="24" t="s">
        <v>53</v>
      </c>
      <c r="AS30" s="24" t="s">
        <v>53</v>
      </c>
      <c r="AT30" s="24" t="s">
        <v>53</v>
      </c>
      <c r="AU30" s="25" t="s">
        <v>416</v>
      </c>
      <c r="AV30" s="78">
        <v>637</v>
      </c>
      <c r="AW30" s="24" t="s">
        <v>53</v>
      </c>
      <c r="AX30" s="24" t="s">
        <v>53</v>
      </c>
      <c r="AY30" s="24" t="s">
        <v>53</v>
      </c>
      <c r="AZ30" s="25" t="s">
        <v>362</v>
      </c>
      <c r="BA30" s="23">
        <v>691</v>
      </c>
      <c r="BB30" s="24" t="s">
        <v>53</v>
      </c>
      <c r="BC30" s="24" t="s">
        <v>418</v>
      </c>
      <c r="BD30" s="24" t="s">
        <v>54</v>
      </c>
      <c r="BE30" s="25" t="s">
        <v>416</v>
      </c>
      <c r="BF30" s="78">
        <v>763</v>
      </c>
      <c r="BG30" s="24" t="s">
        <v>54</v>
      </c>
      <c r="BH30" s="24" t="s">
        <v>54</v>
      </c>
      <c r="BI30" s="24" t="s">
        <v>54</v>
      </c>
      <c r="BJ30" s="25" t="s">
        <v>416</v>
      </c>
      <c r="BK30" s="23"/>
      <c r="BL30" s="24"/>
      <c r="BM30" s="24"/>
      <c r="BN30" s="24"/>
      <c r="BO30" s="25" t="s">
        <v>416</v>
      </c>
      <c r="BP30" s="23"/>
      <c r="BQ30" s="24"/>
      <c r="BR30" s="24"/>
      <c r="BS30" s="24"/>
      <c r="BT30" s="25" t="s">
        <v>416</v>
      </c>
      <c r="BU30" s="109">
        <f t="shared" ca="1" si="2"/>
        <v>22</v>
      </c>
      <c r="BV30" s="97" t="str">
        <f t="shared" si="0"/>
        <v>Octubre</v>
      </c>
      <c r="BW30" s="97">
        <f t="shared" si="3"/>
        <v>44855</v>
      </c>
      <c r="BX30" s="97">
        <v>44594</v>
      </c>
      <c r="BY30" s="102">
        <v>44675</v>
      </c>
      <c r="BZ30" s="97">
        <f t="shared" si="4"/>
        <v>44855</v>
      </c>
      <c r="CA30" s="102"/>
      <c r="CB30" s="97" t="str">
        <f t="shared" si="5"/>
        <v/>
      </c>
      <c r="CC30" s="101"/>
      <c r="CD30" s="1" t="s">
        <v>494</v>
      </c>
    </row>
    <row r="31" spans="1:82" x14ac:dyDescent="0.2">
      <c r="A31" s="37"/>
      <c r="B31" s="67">
        <v>27</v>
      </c>
      <c r="C31" s="40">
        <v>6102</v>
      </c>
      <c r="D31" s="1" t="s">
        <v>221</v>
      </c>
      <c r="E31" s="79" t="str">
        <f>VLOOKUP(C31,ReporteVoucher!$A$1:$AA$120,7,0)</f>
        <v>Avelino Enrique García</v>
      </c>
      <c r="F31" s="2" t="s">
        <v>391</v>
      </c>
      <c r="G31" s="3">
        <f>VLOOKUP(C31,ReporteVoucher!$A$1:$AB$120,28,0)</f>
        <v>456306</v>
      </c>
      <c r="H31" s="41">
        <f t="shared" si="1"/>
        <v>6.9999079565028724E-2</v>
      </c>
      <c r="I31" s="3">
        <f>VLOOKUP(C31,ReporteVoucher!$A$1:$AA$120,20,0)</f>
        <v>31941</v>
      </c>
      <c r="J31" s="3" t="s">
        <v>1</v>
      </c>
      <c r="K31" s="3" t="s">
        <v>2</v>
      </c>
      <c r="L31" s="42">
        <v>189</v>
      </c>
      <c r="M31" s="23">
        <v>237</v>
      </c>
      <c r="N31" s="24" t="s">
        <v>362</v>
      </c>
      <c r="O31" s="24" t="s">
        <v>43</v>
      </c>
      <c r="P31" s="24" t="s">
        <v>43</v>
      </c>
      <c r="Q31" s="25"/>
      <c r="R31" s="23">
        <v>311</v>
      </c>
      <c r="S31" s="24" t="s">
        <v>362</v>
      </c>
      <c r="T31" s="24" t="s">
        <v>53</v>
      </c>
      <c r="U31" s="24" t="s">
        <v>53</v>
      </c>
      <c r="V31" s="25" t="s">
        <v>362</v>
      </c>
      <c r="W31" s="23">
        <v>361</v>
      </c>
      <c r="X31" s="24" t="s">
        <v>362</v>
      </c>
      <c r="Y31" s="24" t="s">
        <v>53</v>
      </c>
      <c r="Z31" s="24" t="s">
        <v>53</v>
      </c>
      <c r="AA31" s="25" t="s">
        <v>362</v>
      </c>
      <c r="AB31" s="23">
        <v>417</v>
      </c>
      <c r="AC31" s="24" t="s">
        <v>416</v>
      </c>
      <c r="AD31" s="24" t="s">
        <v>418</v>
      </c>
      <c r="AE31" s="24" t="s">
        <v>54</v>
      </c>
      <c r="AF31" s="25" t="s">
        <v>362</v>
      </c>
      <c r="AG31" s="23">
        <v>471</v>
      </c>
      <c r="AH31" s="24" t="s">
        <v>416</v>
      </c>
      <c r="AI31" s="24" t="s">
        <v>53</v>
      </c>
      <c r="AJ31" s="24" t="s">
        <v>53</v>
      </c>
      <c r="AK31" s="25" t="s">
        <v>362</v>
      </c>
      <c r="AL31" s="78">
        <v>530</v>
      </c>
      <c r="AM31" s="24" t="s">
        <v>416</v>
      </c>
      <c r="AN31" s="24" t="s">
        <v>53</v>
      </c>
      <c r="AO31" s="24" t="s">
        <v>53</v>
      </c>
      <c r="AP31" s="25" t="s">
        <v>362</v>
      </c>
      <c r="AQ31" s="78">
        <v>581</v>
      </c>
      <c r="AR31" s="24" t="s">
        <v>416</v>
      </c>
      <c r="AS31" s="24" t="s">
        <v>53</v>
      </c>
      <c r="AT31" s="24" t="s">
        <v>53</v>
      </c>
      <c r="AU31" s="25" t="s">
        <v>362</v>
      </c>
      <c r="AV31" s="78">
        <v>638</v>
      </c>
      <c r="AW31" s="24" t="s">
        <v>416</v>
      </c>
      <c r="AX31" s="24" t="s">
        <v>53</v>
      </c>
      <c r="AY31" s="24" t="s">
        <v>53</v>
      </c>
      <c r="AZ31" s="25" t="s">
        <v>362</v>
      </c>
      <c r="BA31" s="23">
        <v>692</v>
      </c>
      <c r="BB31" s="24" t="s">
        <v>416</v>
      </c>
      <c r="BC31" s="24" t="s">
        <v>418</v>
      </c>
      <c r="BD31" s="24" t="s">
        <v>54</v>
      </c>
      <c r="BE31" s="25" t="s">
        <v>362</v>
      </c>
      <c r="BF31" s="78">
        <v>764</v>
      </c>
      <c r="BG31" s="24" t="s">
        <v>416</v>
      </c>
      <c r="BH31" s="24" t="s">
        <v>54</v>
      </c>
      <c r="BI31" s="24" t="s">
        <v>54</v>
      </c>
      <c r="BJ31" s="25" t="s">
        <v>362</v>
      </c>
      <c r="BK31" s="23"/>
      <c r="BL31" s="24" t="s">
        <v>416</v>
      </c>
      <c r="BM31" s="24"/>
      <c r="BN31" s="24"/>
      <c r="BO31" s="25" t="s">
        <v>362</v>
      </c>
      <c r="BP31" s="23"/>
      <c r="BQ31" s="24" t="s">
        <v>416</v>
      </c>
      <c r="BR31" s="24"/>
      <c r="BS31" s="24"/>
      <c r="BT31" s="25" t="s">
        <v>362</v>
      </c>
      <c r="BU31" s="109">
        <f t="shared" ca="1" si="2"/>
        <v>55</v>
      </c>
      <c r="BV31" s="97" t="str">
        <f t="shared" si="0"/>
        <v>Noviembre</v>
      </c>
      <c r="BW31" s="97">
        <f t="shared" si="3"/>
        <v>44888</v>
      </c>
      <c r="BX31" s="97">
        <v>44682</v>
      </c>
      <c r="BY31" s="102">
        <v>44708</v>
      </c>
      <c r="BZ31" s="97">
        <f t="shared" si="4"/>
        <v>44888</v>
      </c>
      <c r="CA31" s="102"/>
      <c r="CB31" s="97" t="str">
        <f t="shared" si="5"/>
        <v/>
      </c>
      <c r="CC31" s="101"/>
      <c r="CD31" s="1" t="s">
        <v>496</v>
      </c>
    </row>
    <row r="32" spans="1:82" x14ac:dyDescent="0.2">
      <c r="A32" s="37"/>
      <c r="B32" s="65">
        <v>28</v>
      </c>
      <c r="C32" s="40">
        <v>6105</v>
      </c>
      <c r="D32" s="1" t="s">
        <v>743</v>
      </c>
      <c r="E32" s="79" t="str">
        <f>VLOOKUP(C32,ReporteVoucher!$A$1:$AA$120,7,0)</f>
        <v>Yessica Magdalena Vera</v>
      </c>
      <c r="F32" s="2" t="s">
        <v>392</v>
      </c>
      <c r="G32" s="3">
        <f>VLOOKUP(C32,ReporteVoucher!$A$1:$AB$120,28,0)</f>
        <v>370000</v>
      </c>
      <c r="H32" s="41">
        <f t="shared" si="1"/>
        <v>7.0000000000000007E-2</v>
      </c>
      <c r="I32" s="3">
        <f>VLOOKUP(C32,ReporteVoucher!$A$1:$AA$120,20,0)</f>
        <v>25900</v>
      </c>
      <c r="J32" s="3" t="s">
        <v>1</v>
      </c>
      <c r="K32" s="3" t="s">
        <v>2</v>
      </c>
      <c r="L32" s="42">
        <v>199</v>
      </c>
      <c r="M32" s="23">
        <v>233</v>
      </c>
      <c r="N32" s="24" t="s">
        <v>43</v>
      </c>
      <c r="O32" s="24" t="s">
        <v>43</v>
      </c>
      <c r="P32" s="24" t="s">
        <v>52</v>
      </c>
      <c r="Q32" s="25"/>
      <c r="R32" s="23">
        <v>309</v>
      </c>
      <c r="S32" s="24" t="s">
        <v>53</v>
      </c>
      <c r="T32" s="24" t="s">
        <v>53</v>
      </c>
      <c r="U32" s="24" t="s">
        <v>53</v>
      </c>
      <c r="V32" s="25" t="s">
        <v>421</v>
      </c>
      <c r="W32" s="23">
        <v>362</v>
      </c>
      <c r="X32" s="24" t="s">
        <v>54</v>
      </c>
      <c r="Y32" s="24" t="s">
        <v>53</v>
      </c>
      <c r="Z32" s="24" t="s">
        <v>53</v>
      </c>
      <c r="AA32" s="25"/>
      <c r="AB32" s="23">
        <v>418</v>
      </c>
      <c r="AC32" s="24" t="s">
        <v>53</v>
      </c>
      <c r="AD32" s="24" t="s">
        <v>53</v>
      </c>
      <c r="AE32" s="24" t="s">
        <v>53</v>
      </c>
      <c r="AF32" s="25"/>
      <c r="AG32" s="23">
        <v>472</v>
      </c>
      <c r="AH32" s="24" t="s">
        <v>53</v>
      </c>
      <c r="AI32" s="24" t="s">
        <v>53</v>
      </c>
      <c r="AJ32" s="24" t="s">
        <v>53</v>
      </c>
      <c r="AK32" s="25"/>
      <c r="AL32" s="78">
        <v>531</v>
      </c>
      <c r="AM32" s="24" t="s">
        <v>53</v>
      </c>
      <c r="AN32" s="24" t="s">
        <v>53</v>
      </c>
      <c r="AO32" s="24" t="s">
        <v>53</v>
      </c>
      <c r="AP32" s="25"/>
      <c r="AQ32" s="78">
        <v>582</v>
      </c>
      <c r="AR32" s="24" t="s">
        <v>53</v>
      </c>
      <c r="AS32" s="24" t="s">
        <v>53</v>
      </c>
      <c r="AT32" s="24" t="s">
        <v>53</v>
      </c>
      <c r="AU32" s="25"/>
      <c r="AV32" s="23" t="s">
        <v>611</v>
      </c>
      <c r="AW32" s="24" t="s">
        <v>53</v>
      </c>
      <c r="AX32" s="24" t="s">
        <v>54</v>
      </c>
      <c r="AY32" s="24" t="s">
        <v>53</v>
      </c>
      <c r="AZ32" s="25"/>
      <c r="BA32" s="23">
        <v>693</v>
      </c>
      <c r="BB32" s="24" t="s">
        <v>54</v>
      </c>
      <c r="BC32" s="24"/>
      <c r="BD32" s="24"/>
      <c r="BE32" s="25"/>
      <c r="BF32" s="78">
        <v>765</v>
      </c>
      <c r="BG32" s="24"/>
      <c r="BH32" s="24"/>
      <c r="BI32" s="24"/>
      <c r="BJ32" s="25"/>
      <c r="BK32" s="23"/>
      <c r="BL32" s="24"/>
      <c r="BM32" s="24"/>
      <c r="BN32" s="24"/>
      <c r="BO32" s="25"/>
      <c r="BP32" s="23"/>
      <c r="BQ32" s="24"/>
      <c r="BR32" s="24"/>
      <c r="BS32" s="24"/>
      <c r="BT32" s="25"/>
      <c r="BU32" s="109">
        <f t="shared" ca="1" si="2"/>
        <v>150</v>
      </c>
      <c r="BV32" s="97" t="str">
        <f t="shared" si="0"/>
        <v>Febrero</v>
      </c>
      <c r="BW32" s="97">
        <f t="shared" si="3"/>
        <v>44983</v>
      </c>
      <c r="BX32" s="97">
        <v>44594</v>
      </c>
      <c r="BY32" s="102">
        <v>44803</v>
      </c>
      <c r="BZ32" s="97">
        <f t="shared" si="4"/>
        <v>44983</v>
      </c>
      <c r="CA32" s="102"/>
      <c r="CB32" s="97" t="str">
        <f t="shared" si="5"/>
        <v/>
      </c>
      <c r="CC32" s="101"/>
      <c r="CD32" s="1" t="s">
        <v>710</v>
      </c>
    </row>
    <row r="33" spans="1:82" s="95" customFormat="1" ht="15" customHeight="1" x14ac:dyDescent="0.2">
      <c r="A33" s="85"/>
      <c r="B33" s="86">
        <v>29</v>
      </c>
      <c r="C33" s="87">
        <v>6095</v>
      </c>
      <c r="D33" s="88" t="s">
        <v>22</v>
      </c>
      <c r="E33" s="89" t="str">
        <f>VLOOKUP(C33,ReporteVoucher!$A$1:$AA$120,7,0)</f>
        <v>Nycole Alejandra Parada</v>
      </c>
      <c r="F33" s="90" t="s">
        <v>393</v>
      </c>
      <c r="G33" s="3">
        <f>VLOOKUP(C33,ReporteVoucher!$A$1:$AB$120,28,0)</f>
        <v>412598</v>
      </c>
      <c r="H33" s="41">
        <f t="shared" si="1"/>
        <v>7.0000339313326776E-2</v>
      </c>
      <c r="I33" s="3">
        <f>VLOOKUP(C33,ReporteVoucher!$A$1:$AA$120,20,0)</f>
        <v>28882</v>
      </c>
      <c r="J33" s="91" t="s">
        <v>1</v>
      </c>
      <c r="K33" s="91" t="s">
        <v>2</v>
      </c>
      <c r="L33" s="92">
        <v>202</v>
      </c>
      <c r="M33" s="78">
        <v>236</v>
      </c>
      <c r="N33" s="93" t="s">
        <v>43</v>
      </c>
      <c r="O33" s="93" t="s">
        <v>43</v>
      </c>
      <c r="P33" s="93" t="s">
        <v>43</v>
      </c>
      <c r="Q33" s="94" t="s">
        <v>43</v>
      </c>
      <c r="R33" s="78">
        <v>310</v>
      </c>
      <c r="S33" s="93" t="s">
        <v>53</v>
      </c>
      <c r="T33" s="93" t="s">
        <v>53</v>
      </c>
      <c r="U33" s="93" t="s">
        <v>53</v>
      </c>
      <c r="V33" s="94" t="s">
        <v>53</v>
      </c>
      <c r="W33" s="78">
        <v>363</v>
      </c>
      <c r="X33" s="93" t="s">
        <v>53</v>
      </c>
      <c r="Y33" s="93" t="s">
        <v>53</v>
      </c>
      <c r="Z33" s="93" t="s">
        <v>53</v>
      </c>
      <c r="AA33" s="94" t="s">
        <v>54</v>
      </c>
      <c r="AB33" s="78">
        <v>419</v>
      </c>
      <c r="AC33" s="93" t="s">
        <v>53</v>
      </c>
      <c r="AD33" s="93" t="s">
        <v>53</v>
      </c>
      <c r="AE33" s="93" t="s">
        <v>53</v>
      </c>
      <c r="AF33" s="94" t="s">
        <v>53</v>
      </c>
      <c r="AG33" s="78">
        <v>473</v>
      </c>
      <c r="AH33" s="93" t="s">
        <v>53</v>
      </c>
      <c r="AI33" s="93" t="s">
        <v>53</v>
      </c>
      <c r="AJ33" s="93" t="s">
        <v>53</v>
      </c>
      <c r="AK33" s="94" t="s">
        <v>53</v>
      </c>
      <c r="AL33" s="78">
        <v>532</v>
      </c>
      <c r="AM33" s="93" t="s">
        <v>53</v>
      </c>
      <c r="AN33" s="93" t="s">
        <v>53</v>
      </c>
      <c r="AO33" s="93" t="s">
        <v>53</v>
      </c>
      <c r="AP33" s="94" t="s">
        <v>53</v>
      </c>
      <c r="AQ33" s="78">
        <v>583</v>
      </c>
      <c r="AR33" s="93" t="s">
        <v>53</v>
      </c>
      <c r="AS33" s="93" t="s">
        <v>53</v>
      </c>
      <c r="AT33" s="93" t="s">
        <v>53</v>
      </c>
      <c r="AU33" s="94" t="s">
        <v>53</v>
      </c>
      <c r="AV33" s="78">
        <v>639</v>
      </c>
      <c r="AW33" s="93" t="s">
        <v>53</v>
      </c>
      <c r="AX33" s="93" t="s">
        <v>53</v>
      </c>
      <c r="AY33" s="93" t="s">
        <v>53</v>
      </c>
      <c r="AZ33" s="94" t="s">
        <v>53</v>
      </c>
      <c r="BA33" s="23">
        <v>694</v>
      </c>
      <c r="BB33" s="93" t="s">
        <v>53</v>
      </c>
      <c r="BC33" s="93" t="s">
        <v>53</v>
      </c>
      <c r="BD33" s="93" t="s">
        <v>53</v>
      </c>
      <c r="BE33" s="94" t="s">
        <v>53</v>
      </c>
      <c r="BF33" s="78">
        <v>766</v>
      </c>
      <c r="BG33" s="93" t="s">
        <v>54</v>
      </c>
      <c r="BH33" s="93" t="s">
        <v>53</v>
      </c>
      <c r="BI33" s="93" t="s">
        <v>53</v>
      </c>
      <c r="BJ33" s="94" t="s">
        <v>53</v>
      </c>
      <c r="BK33" s="78"/>
      <c r="BL33" s="93"/>
      <c r="BM33" s="93"/>
      <c r="BN33" s="93"/>
      <c r="BO33" s="94"/>
      <c r="BP33" s="78"/>
      <c r="BQ33" s="93"/>
      <c r="BR33" s="93"/>
      <c r="BS33" s="93"/>
      <c r="BT33" s="94"/>
      <c r="BU33" s="109">
        <f t="shared" ca="1" si="2"/>
        <v>-36</v>
      </c>
      <c r="BV33" s="97" t="str">
        <f t="shared" si="0"/>
        <v>Agosto</v>
      </c>
      <c r="BW33" s="97">
        <f t="shared" si="3"/>
        <v>44797</v>
      </c>
      <c r="BX33" s="97">
        <v>44594</v>
      </c>
      <c r="BY33" s="106">
        <v>44617</v>
      </c>
      <c r="BZ33" s="97">
        <f t="shared" si="4"/>
        <v>44797</v>
      </c>
      <c r="CA33" s="102"/>
      <c r="CB33" s="97" t="str">
        <f t="shared" si="5"/>
        <v/>
      </c>
      <c r="CC33" s="108"/>
      <c r="CD33" s="88" t="s">
        <v>408</v>
      </c>
    </row>
    <row r="34" spans="1:82" ht="15" customHeight="1" x14ac:dyDescent="0.2">
      <c r="A34" s="37"/>
      <c r="B34" s="67">
        <v>30</v>
      </c>
      <c r="C34" s="40">
        <v>6108</v>
      </c>
      <c r="D34" s="1" t="s">
        <v>23</v>
      </c>
      <c r="E34" s="79" t="str">
        <f>VLOOKUP(C34,ReporteVoucher!$A$1:$AA$120,7,0)</f>
        <v>Camila Alejandra Diaz</v>
      </c>
      <c r="F34" s="2" t="s">
        <v>394</v>
      </c>
      <c r="G34" s="3">
        <f>VLOOKUP(C34,ReporteVoucher!$A$1:$AB$120,28,0)</f>
        <v>312454</v>
      </c>
      <c r="H34" s="41">
        <f t="shared" si="1"/>
        <v>5.0000960141332804E-2</v>
      </c>
      <c r="I34" s="3">
        <f>VLOOKUP(C34,ReporteVoucher!$A$1:$AA$120,20,0)</f>
        <v>15623</v>
      </c>
      <c r="J34" s="3" t="s">
        <v>1</v>
      </c>
      <c r="K34" s="3" t="s">
        <v>2</v>
      </c>
      <c r="L34" s="42">
        <v>201</v>
      </c>
      <c r="M34" s="23">
        <v>226</v>
      </c>
      <c r="N34" s="24" t="s">
        <v>43</v>
      </c>
      <c r="O34" s="24" t="s">
        <v>53</v>
      </c>
      <c r="P34" s="24" t="s">
        <v>54</v>
      </c>
      <c r="Q34" s="25"/>
      <c r="R34" s="23">
        <v>312</v>
      </c>
      <c r="S34" s="24" t="s">
        <v>53</v>
      </c>
      <c r="T34" s="24" t="s">
        <v>53</v>
      </c>
      <c r="U34" s="24" t="s">
        <v>53</v>
      </c>
      <c r="V34" s="25"/>
      <c r="W34" s="23">
        <v>364</v>
      </c>
      <c r="X34" s="24" t="s">
        <v>53</v>
      </c>
      <c r="Y34" s="24" t="s">
        <v>53</v>
      </c>
      <c r="Z34" s="24" t="s">
        <v>53</v>
      </c>
      <c r="AA34" s="25"/>
      <c r="AB34" s="23">
        <v>420</v>
      </c>
      <c r="AC34" s="24" t="s">
        <v>53</v>
      </c>
      <c r="AD34" s="24" t="s">
        <v>53</v>
      </c>
      <c r="AE34" s="24" t="s">
        <v>53</v>
      </c>
      <c r="AF34" s="25"/>
      <c r="AG34" s="23">
        <v>474</v>
      </c>
      <c r="AH34" s="24" t="s">
        <v>53</v>
      </c>
      <c r="AI34" s="24" t="s">
        <v>53</v>
      </c>
      <c r="AJ34" s="24" t="s">
        <v>53</v>
      </c>
      <c r="AK34" s="25"/>
      <c r="AL34" s="78">
        <v>533</v>
      </c>
      <c r="AM34" s="24" t="s">
        <v>53</v>
      </c>
      <c r="AN34" s="24" t="s">
        <v>53</v>
      </c>
      <c r="AO34" s="24" t="s">
        <v>53</v>
      </c>
      <c r="AP34" s="25"/>
      <c r="AQ34" s="78">
        <v>584</v>
      </c>
      <c r="AR34" s="24" t="s">
        <v>53</v>
      </c>
      <c r="AS34" s="24" t="s">
        <v>53</v>
      </c>
      <c r="AT34" s="24" t="s">
        <v>53</v>
      </c>
      <c r="AU34" s="25" t="s">
        <v>53</v>
      </c>
      <c r="AV34" s="23">
        <v>640</v>
      </c>
      <c r="AW34" s="24" t="s">
        <v>53</v>
      </c>
      <c r="AX34" s="24" t="s">
        <v>53</v>
      </c>
      <c r="AY34" s="24" t="s">
        <v>53</v>
      </c>
      <c r="AZ34" s="25" t="s">
        <v>53</v>
      </c>
      <c r="BA34" s="23">
        <v>695</v>
      </c>
      <c r="BB34" s="24" t="s">
        <v>53</v>
      </c>
      <c r="BC34" s="24" t="s">
        <v>53</v>
      </c>
      <c r="BD34" s="24" t="s">
        <v>53</v>
      </c>
      <c r="BE34" s="25"/>
      <c r="BF34" s="78">
        <v>767</v>
      </c>
      <c r="BG34" s="24"/>
      <c r="BH34" s="24" t="s">
        <v>54</v>
      </c>
      <c r="BI34" s="24" t="s">
        <v>54</v>
      </c>
      <c r="BJ34" s="25"/>
      <c r="BK34" s="23"/>
      <c r="BL34" s="24"/>
      <c r="BM34" s="24"/>
      <c r="BN34" s="24"/>
      <c r="BO34" s="25"/>
      <c r="BP34" s="23"/>
      <c r="BQ34" s="24"/>
      <c r="BR34" s="24"/>
      <c r="BS34" s="24"/>
      <c r="BT34" s="25"/>
      <c r="BU34" s="109">
        <f t="shared" ca="1" si="2"/>
        <v>187</v>
      </c>
      <c r="BV34" s="97" t="str">
        <f t="shared" si="0"/>
        <v>Abril</v>
      </c>
      <c r="BW34" s="97">
        <f t="shared" si="3"/>
        <v>45020</v>
      </c>
      <c r="BX34" s="97">
        <v>44743</v>
      </c>
      <c r="BY34" s="102">
        <v>44561</v>
      </c>
      <c r="BZ34" s="97">
        <f t="shared" si="4"/>
        <v>44741</v>
      </c>
      <c r="CA34" s="102">
        <v>44840</v>
      </c>
      <c r="CB34" s="97">
        <f t="shared" si="5"/>
        <v>45020</v>
      </c>
      <c r="CC34" s="101"/>
      <c r="CD34" s="1" t="s">
        <v>805</v>
      </c>
    </row>
    <row r="35" spans="1:82" ht="15" customHeight="1" x14ac:dyDescent="0.2">
      <c r="A35" s="37"/>
      <c r="B35" s="65">
        <v>31</v>
      </c>
      <c r="C35" s="40">
        <v>6107</v>
      </c>
      <c r="D35" s="1" t="s">
        <v>361</v>
      </c>
      <c r="E35" s="79" t="str">
        <f>VLOOKUP(C35,ReporteVoucher!$A$1:$AA$120,7,0)</f>
        <v>Elena Paz Aravena</v>
      </c>
      <c r="F35" s="2" t="s">
        <v>427</v>
      </c>
      <c r="G35" s="3">
        <f>VLOOKUP(C35,ReporteVoucher!$A$1:$AB$120,28,0)</f>
        <v>314981</v>
      </c>
      <c r="H35" s="41">
        <f t="shared" si="1"/>
        <v>7.0001047682241149E-2</v>
      </c>
      <c r="I35" s="3">
        <f>VLOOKUP(C35,ReporteVoucher!$A$1:$AA$120,20,0)</f>
        <v>22049</v>
      </c>
      <c r="J35" s="3" t="s">
        <v>1</v>
      </c>
      <c r="K35" s="3" t="s">
        <v>2</v>
      </c>
      <c r="L35" s="42">
        <v>198</v>
      </c>
      <c r="M35" s="23">
        <v>258</v>
      </c>
      <c r="N35" s="24" t="s">
        <v>43</v>
      </c>
      <c r="O35" s="72" t="s">
        <v>52</v>
      </c>
      <c r="P35" s="24" t="s">
        <v>43</v>
      </c>
      <c r="Q35" s="25" t="s">
        <v>360</v>
      </c>
      <c r="R35" s="23">
        <v>313</v>
      </c>
      <c r="S35" s="24" t="s">
        <v>53</v>
      </c>
      <c r="T35" s="24" t="s">
        <v>54</v>
      </c>
      <c r="U35" s="24" t="s">
        <v>53</v>
      </c>
      <c r="V35" s="25" t="s">
        <v>360</v>
      </c>
      <c r="W35" s="23">
        <v>365</v>
      </c>
      <c r="X35" s="24" t="s">
        <v>54</v>
      </c>
      <c r="Y35" s="24" t="s">
        <v>54</v>
      </c>
      <c r="Z35" s="24" t="s">
        <v>53</v>
      </c>
      <c r="AA35" s="25" t="s">
        <v>360</v>
      </c>
      <c r="AB35" s="23">
        <v>421</v>
      </c>
      <c r="AC35" s="24" t="s">
        <v>53</v>
      </c>
      <c r="AD35" s="24" t="s">
        <v>418</v>
      </c>
      <c r="AE35" s="24" t="s">
        <v>53</v>
      </c>
      <c r="AF35" s="25" t="s">
        <v>360</v>
      </c>
      <c r="AG35" s="23">
        <v>475</v>
      </c>
      <c r="AH35" s="24" t="s">
        <v>54</v>
      </c>
      <c r="AI35" s="24" t="s">
        <v>54</v>
      </c>
      <c r="AJ35" s="24" t="s">
        <v>53</v>
      </c>
      <c r="AK35" s="25" t="s">
        <v>360</v>
      </c>
      <c r="AL35" s="78">
        <v>534</v>
      </c>
      <c r="AM35" s="24" t="s">
        <v>54</v>
      </c>
      <c r="AN35" s="24" t="s">
        <v>53</v>
      </c>
      <c r="AO35" s="24" t="s">
        <v>53</v>
      </c>
      <c r="AP35" s="25" t="s">
        <v>360</v>
      </c>
      <c r="AQ35" s="78">
        <v>585</v>
      </c>
      <c r="AR35" s="24" t="s">
        <v>54</v>
      </c>
      <c r="AS35" s="24" t="s">
        <v>53</v>
      </c>
      <c r="AT35" s="24" t="s">
        <v>53</v>
      </c>
      <c r="AU35" s="25" t="s">
        <v>360</v>
      </c>
      <c r="AV35" s="23">
        <v>641</v>
      </c>
      <c r="AW35" s="24" t="s">
        <v>54</v>
      </c>
      <c r="AX35" s="24" t="s">
        <v>53</v>
      </c>
      <c r="AY35" s="24" t="s">
        <v>53</v>
      </c>
      <c r="AZ35" s="25" t="s">
        <v>360</v>
      </c>
      <c r="BA35" s="23">
        <v>696</v>
      </c>
      <c r="BB35" s="25" t="s">
        <v>360</v>
      </c>
      <c r="BC35" s="24"/>
      <c r="BD35" s="24"/>
      <c r="BE35" s="25"/>
      <c r="BF35" s="78">
        <v>768</v>
      </c>
      <c r="BG35" s="25" t="s">
        <v>360</v>
      </c>
      <c r="BH35" s="24"/>
      <c r="BI35" s="24"/>
      <c r="BJ35" s="25"/>
      <c r="BK35" s="23"/>
      <c r="BL35" s="25" t="s">
        <v>360</v>
      </c>
      <c r="BM35" s="24"/>
      <c r="BN35" s="24"/>
      <c r="BO35" s="25"/>
      <c r="BP35" s="23"/>
      <c r="BQ35" s="24"/>
      <c r="BR35" s="24"/>
      <c r="BS35" s="24"/>
      <c r="BT35" s="25" t="s">
        <v>360</v>
      </c>
      <c r="BU35" s="109">
        <f t="shared" ca="1" si="2"/>
        <v>58</v>
      </c>
      <c r="BV35" s="97" t="str">
        <f t="shared" si="0"/>
        <v>Noviembre</v>
      </c>
      <c r="BW35" s="97">
        <f t="shared" si="3"/>
        <v>44891</v>
      </c>
      <c r="BX35" s="97">
        <v>44652</v>
      </c>
      <c r="BY35" s="102">
        <v>44711</v>
      </c>
      <c r="BZ35" s="97">
        <f t="shared" si="4"/>
        <v>44891</v>
      </c>
      <c r="CA35" s="102"/>
      <c r="CB35" s="97" t="str">
        <f t="shared" si="5"/>
        <v/>
      </c>
      <c r="CC35" s="101"/>
      <c r="CD35" s="1" t="s">
        <v>711</v>
      </c>
    </row>
    <row r="36" spans="1:82" x14ac:dyDescent="0.2">
      <c r="A36" s="37"/>
      <c r="B36" s="73">
        <v>32</v>
      </c>
      <c r="C36" s="40">
        <v>6106</v>
      </c>
      <c r="D36" s="1" t="s">
        <v>224</v>
      </c>
      <c r="E36" s="79" t="str">
        <f>VLOOKUP(C36,ReporteVoucher!$A$1:$AA$120,7,0)</f>
        <v>Monica Patricia Abasolo</v>
      </c>
      <c r="F36" s="2" t="s">
        <v>395</v>
      </c>
      <c r="G36" s="3">
        <f>VLOOKUP(C36,ReporteVoucher!$A$1:$AB$120,28,0)</f>
        <v>600000</v>
      </c>
      <c r="H36" s="41">
        <f t="shared" si="1"/>
        <v>7.0000000000000007E-2</v>
      </c>
      <c r="I36" s="3">
        <f>VLOOKUP(C36,ReporteVoucher!$A$1:$AA$120,20,0)</f>
        <v>42000</v>
      </c>
      <c r="J36" s="3" t="s">
        <v>1</v>
      </c>
      <c r="K36" s="3" t="s">
        <v>2</v>
      </c>
      <c r="L36" s="42">
        <v>203</v>
      </c>
      <c r="M36" s="23">
        <v>232</v>
      </c>
      <c r="N36" s="24"/>
      <c r="O36" s="24" t="s">
        <v>54</v>
      </c>
      <c r="P36" s="24" t="s">
        <v>54</v>
      </c>
      <c r="Q36" s="25"/>
      <c r="R36" s="23">
        <v>314</v>
      </c>
      <c r="S36" s="24"/>
      <c r="T36" s="24" t="s">
        <v>53</v>
      </c>
      <c r="U36" s="24" t="s">
        <v>53</v>
      </c>
      <c r="V36" s="25" t="s">
        <v>53</v>
      </c>
      <c r="W36" s="23">
        <v>366</v>
      </c>
      <c r="X36" s="24"/>
      <c r="Y36" s="24" t="s">
        <v>53</v>
      </c>
      <c r="Z36" s="24" t="s">
        <v>53</v>
      </c>
      <c r="AA36" s="25" t="s">
        <v>53</v>
      </c>
      <c r="AB36" s="23">
        <v>422</v>
      </c>
      <c r="AC36" s="24"/>
      <c r="AD36" s="24" t="s">
        <v>53</v>
      </c>
      <c r="AE36" s="24" t="s">
        <v>53</v>
      </c>
      <c r="AF36" s="25" t="s">
        <v>54</v>
      </c>
      <c r="AG36" s="23">
        <v>476</v>
      </c>
      <c r="AH36" s="24" t="s">
        <v>53</v>
      </c>
      <c r="AI36" s="24" t="s">
        <v>53</v>
      </c>
      <c r="AJ36" s="24" t="s">
        <v>53</v>
      </c>
      <c r="AK36" s="25"/>
      <c r="AL36" s="78">
        <v>535</v>
      </c>
      <c r="AM36" s="24" t="s">
        <v>53</v>
      </c>
      <c r="AN36" s="24" t="s">
        <v>53</v>
      </c>
      <c r="AO36" s="24" t="s">
        <v>53</v>
      </c>
      <c r="AP36" s="25" t="s">
        <v>53</v>
      </c>
      <c r="AQ36" s="78">
        <v>586</v>
      </c>
      <c r="AR36" s="24" t="s">
        <v>53</v>
      </c>
      <c r="AS36" s="24" t="s">
        <v>53</v>
      </c>
      <c r="AT36" s="24" t="s">
        <v>53</v>
      </c>
      <c r="AU36" s="25" t="s">
        <v>53</v>
      </c>
      <c r="AV36" s="23">
        <v>642</v>
      </c>
      <c r="AW36" s="24" t="s">
        <v>53</v>
      </c>
      <c r="AX36" s="24" t="s">
        <v>53</v>
      </c>
      <c r="AY36" s="24" t="s">
        <v>53</v>
      </c>
      <c r="AZ36" s="25" t="s">
        <v>53</v>
      </c>
      <c r="BA36" s="23">
        <v>697</v>
      </c>
      <c r="BB36" s="24" t="s">
        <v>54</v>
      </c>
      <c r="BC36" s="24" t="s">
        <v>54</v>
      </c>
      <c r="BD36" s="24" t="s">
        <v>54</v>
      </c>
      <c r="BE36" s="25" t="s">
        <v>54</v>
      </c>
      <c r="BF36" s="78">
        <v>769</v>
      </c>
      <c r="BG36" s="24"/>
      <c r="BH36" s="24"/>
      <c r="BI36" s="24"/>
      <c r="BJ36" s="25"/>
      <c r="BK36" s="23"/>
      <c r="BL36" s="24"/>
      <c r="BM36" s="24"/>
      <c r="BN36" s="24"/>
      <c r="BO36" s="25"/>
      <c r="BP36" s="23"/>
      <c r="BQ36" s="24"/>
      <c r="BR36" s="24"/>
      <c r="BS36" s="24"/>
      <c r="BT36" s="25"/>
      <c r="BU36" s="109">
        <f t="shared" ca="1" si="2"/>
        <v>53</v>
      </c>
      <c r="BV36" s="97" t="str">
        <f t="shared" si="0"/>
        <v>Noviembre</v>
      </c>
      <c r="BW36" s="97">
        <f t="shared" si="3"/>
        <v>44886</v>
      </c>
      <c r="BX36" s="97">
        <v>44621</v>
      </c>
      <c r="BY36" s="102">
        <v>44706</v>
      </c>
      <c r="BZ36" s="97">
        <f t="shared" si="4"/>
        <v>44886</v>
      </c>
      <c r="CA36" s="102"/>
      <c r="CB36" s="97" t="str">
        <f t="shared" si="5"/>
        <v/>
      </c>
      <c r="CC36" s="101"/>
      <c r="CD36" s="1" t="s">
        <v>493</v>
      </c>
    </row>
    <row r="37" spans="1:82" ht="15" customHeight="1" x14ac:dyDescent="0.2">
      <c r="A37" s="37"/>
      <c r="B37" s="67">
        <v>33</v>
      </c>
      <c r="C37" s="40">
        <v>6078</v>
      </c>
      <c r="D37" s="1" t="s">
        <v>24</v>
      </c>
      <c r="E37" s="79" t="str">
        <f>VLOOKUP(C37,ReporteVoucher!$A$1:$AA$120,7,0)</f>
        <v>Cristobal Enrique Inostroza</v>
      </c>
      <c r="F37" s="2" t="s">
        <v>423</v>
      </c>
      <c r="G37" s="3">
        <f>VLOOKUP(C37,ReporteVoucher!$A$1:$AB$120,28,0)</f>
        <v>342255</v>
      </c>
      <c r="H37" s="41">
        <f t="shared" si="1"/>
        <v>5.0000730449518631E-2</v>
      </c>
      <c r="I37" s="3">
        <f>VLOOKUP(C37,ReporteVoucher!$A$1:$AA$120,20,0)</f>
        <v>17113</v>
      </c>
      <c r="J37" s="3" t="s">
        <v>1</v>
      </c>
      <c r="K37" s="3" t="s">
        <v>2</v>
      </c>
      <c r="L37" s="42">
        <v>215</v>
      </c>
      <c r="M37" s="23">
        <v>259</v>
      </c>
      <c r="N37" s="24"/>
      <c r="O37" s="24"/>
      <c r="P37" s="24"/>
      <c r="Q37" s="25"/>
      <c r="R37" s="23">
        <v>315</v>
      </c>
      <c r="S37" s="24" t="s">
        <v>53</v>
      </c>
      <c r="T37" s="24" t="s">
        <v>53</v>
      </c>
      <c r="U37" s="24" t="s">
        <v>53</v>
      </c>
      <c r="V37" s="25" t="s">
        <v>53</v>
      </c>
      <c r="W37" s="23">
        <v>367</v>
      </c>
      <c r="X37" s="24" t="s">
        <v>53</v>
      </c>
      <c r="Y37" s="24" t="s">
        <v>54</v>
      </c>
      <c r="Z37" s="24" t="s">
        <v>418</v>
      </c>
      <c r="AA37" s="25" t="s">
        <v>54</v>
      </c>
      <c r="AB37" s="23">
        <v>423</v>
      </c>
      <c r="AC37" s="24" t="s">
        <v>54</v>
      </c>
      <c r="AD37" s="24" t="s">
        <v>43</v>
      </c>
      <c r="AE37" s="24" t="s">
        <v>43</v>
      </c>
      <c r="AF37" s="25" t="s">
        <v>43</v>
      </c>
      <c r="AG37" s="23">
        <v>477</v>
      </c>
      <c r="AH37" s="24" t="s">
        <v>54</v>
      </c>
      <c r="AI37" s="24" t="s">
        <v>53</v>
      </c>
      <c r="AJ37" s="24" t="s">
        <v>53</v>
      </c>
      <c r="AK37" s="25"/>
      <c r="AL37" s="78">
        <v>536</v>
      </c>
      <c r="AM37" s="24" t="s">
        <v>53</v>
      </c>
      <c r="AN37" s="24" t="s">
        <v>54</v>
      </c>
      <c r="AO37" s="24" t="s">
        <v>53</v>
      </c>
      <c r="AP37" s="25" t="s">
        <v>53</v>
      </c>
      <c r="AQ37" s="78">
        <v>587</v>
      </c>
      <c r="AR37" s="24" t="s">
        <v>53</v>
      </c>
      <c r="AS37" s="24" t="s">
        <v>53</v>
      </c>
      <c r="AT37" s="24" t="s">
        <v>53</v>
      </c>
      <c r="AU37" s="25" t="s">
        <v>53</v>
      </c>
      <c r="AV37" s="23">
        <v>643</v>
      </c>
      <c r="AW37" s="24" t="s">
        <v>53</v>
      </c>
      <c r="AX37" s="24" t="s">
        <v>53</v>
      </c>
      <c r="AY37" s="24" t="s">
        <v>53</v>
      </c>
      <c r="AZ37" s="25" t="s">
        <v>53</v>
      </c>
      <c r="BA37" s="23">
        <v>698</v>
      </c>
      <c r="BB37" s="24" t="s">
        <v>53</v>
      </c>
      <c r="BC37" s="24" t="s">
        <v>53</v>
      </c>
      <c r="BD37" s="24" t="s">
        <v>53</v>
      </c>
      <c r="BE37" s="25" t="s">
        <v>53</v>
      </c>
      <c r="BF37" s="78">
        <v>770</v>
      </c>
      <c r="BG37" s="24" t="s">
        <v>53</v>
      </c>
      <c r="BH37" s="24" t="s">
        <v>54</v>
      </c>
      <c r="BI37" s="24" t="s">
        <v>54</v>
      </c>
      <c r="BJ37" s="25" t="s">
        <v>54</v>
      </c>
      <c r="BK37" s="23"/>
      <c r="BL37" s="24"/>
      <c r="BM37" s="24"/>
      <c r="BN37" s="24"/>
      <c r="BO37" s="25"/>
      <c r="BP37" s="23"/>
      <c r="BQ37" s="24"/>
      <c r="BR37" s="24"/>
      <c r="BS37" s="24"/>
      <c r="BT37" s="25"/>
      <c r="BU37" s="109">
        <f t="shared" ca="1" si="2"/>
        <v>143</v>
      </c>
      <c r="BV37" s="97" t="str">
        <f t="shared" si="0"/>
        <v>Febrero</v>
      </c>
      <c r="BW37" s="97">
        <f t="shared" si="3"/>
        <v>44976</v>
      </c>
      <c r="BX37" s="97">
        <v>44682</v>
      </c>
      <c r="BY37" s="102">
        <v>44796</v>
      </c>
      <c r="BZ37" s="97">
        <f t="shared" si="4"/>
        <v>44976</v>
      </c>
      <c r="CA37" s="102"/>
      <c r="CB37" s="97" t="str">
        <f t="shared" si="5"/>
        <v/>
      </c>
      <c r="CC37" s="101"/>
      <c r="CD37" s="1" t="s">
        <v>641</v>
      </c>
    </row>
    <row r="38" spans="1:82" ht="17" customHeight="1" x14ac:dyDescent="0.2">
      <c r="A38" s="37"/>
      <c r="B38" s="113">
        <v>34</v>
      </c>
      <c r="C38" s="40">
        <v>6085</v>
      </c>
      <c r="D38" s="1" t="s">
        <v>25</v>
      </c>
      <c r="E38" s="79" t="str">
        <f>VLOOKUP(C38,ReporteVoucher!$A$1:$AA$120,7,0)</f>
        <v>Cristobal Enrique Inostroza</v>
      </c>
      <c r="F38" s="2" t="s">
        <v>422</v>
      </c>
      <c r="G38" s="3">
        <f>VLOOKUP(C38,ReporteVoucher!$A$1:$AB$120,28,0)</f>
        <v>342255</v>
      </c>
      <c r="H38" s="41">
        <f t="shared" si="1"/>
        <v>5.0000730449518631E-2</v>
      </c>
      <c r="I38" s="3">
        <f>VLOOKUP(C38,ReporteVoucher!$A$1:$AA$120,20,0)</f>
        <v>17113</v>
      </c>
      <c r="J38" s="3" t="s">
        <v>1</v>
      </c>
      <c r="K38" s="3" t="s">
        <v>2</v>
      </c>
      <c r="L38" s="42">
        <v>214</v>
      </c>
      <c r="M38" s="23">
        <v>242</v>
      </c>
      <c r="N38" s="24"/>
      <c r="O38" s="24" t="s">
        <v>54</v>
      </c>
      <c r="P38" s="24" t="s">
        <v>54</v>
      </c>
      <c r="Q38" s="25"/>
      <c r="R38" s="23">
        <v>316</v>
      </c>
      <c r="S38" s="74" t="s">
        <v>53</v>
      </c>
      <c r="T38" s="24" t="s">
        <v>54</v>
      </c>
      <c r="U38" s="24" t="s">
        <v>54</v>
      </c>
      <c r="V38" s="25" t="s">
        <v>54</v>
      </c>
      <c r="W38" s="23">
        <v>368</v>
      </c>
      <c r="X38" s="24" t="s">
        <v>53</v>
      </c>
      <c r="Y38" s="24" t="s">
        <v>54</v>
      </c>
      <c r="Z38" s="24" t="s">
        <v>54</v>
      </c>
      <c r="AA38" s="25" t="s">
        <v>54</v>
      </c>
      <c r="AB38" s="23">
        <v>424</v>
      </c>
      <c r="AC38" s="24"/>
      <c r="AD38" s="24"/>
      <c r="AE38" s="24"/>
      <c r="AF38" s="25"/>
      <c r="AG38" s="23">
        <v>478</v>
      </c>
      <c r="AH38" s="24" t="s">
        <v>53</v>
      </c>
      <c r="AI38" s="24" t="s">
        <v>53</v>
      </c>
      <c r="AJ38" s="24" t="s">
        <v>53</v>
      </c>
      <c r="AK38" s="25" t="s">
        <v>53</v>
      </c>
      <c r="AL38" s="78">
        <v>537</v>
      </c>
      <c r="AM38" s="24" t="s">
        <v>53</v>
      </c>
      <c r="AN38" s="24" t="s">
        <v>53</v>
      </c>
      <c r="AO38" s="24" t="s">
        <v>53</v>
      </c>
      <c r="AP38" s="25" t="s">
        <v>53</v>
      </c>
      <c r="AQ38" s="78">
        <v>588</v>
      </c>
      <c r="AR38" s="24" t="s">
        <v>53</v>
      </c>
      <c r="AS38" s="24" t="s">
        <v>53</v>
      </c>
      <c r="AT38" s="24" t="s">
        <v>53</v>
      </c>
      <c r="AU38" s="25" t="s">
        <v>53</v>
      </c>
      <c r="AV38" s="23">
        <v>644</v>
      </c>
      <c r="AW38" s="24" t="s">
        <v>53</v>
      </c>
      <c r="AX38" s="24" t="s">
        <v>53</v>
      </c>
      <c r="AY38" s="24" t="s">
        <v>53</v>
      </c>
      <c r="AZ38" s="25" t="s">
        <v>53</v>
      </c>
      <c r="BA38" s="23">
        <v>699</v>
      </c>
      <c r="BB38" s="24" t="s">
        <v>53</v>
      </c>
      <c r="BC38" s="24" t="s">
        <v>53</v>
      </c>
      <c r="BD38" s="24" t="s">
        <v>53</v>
      </c>
      <c r="BE38" s="25" t="s">
        <v>53</v>
      </c>
      <c r="BF38" s="78">
        <v>771</v>
      </c>
      <c r="BG38" s="24" t="s">
        <v>53</v>
      </c>
      <c r="BH38" s="24" t="s">
        <v>54</v>
      </c>
      <c r="BI38" s="24" t="s">
        <v>54</v>
      </c>
      <c r="BJ38" s="25" t="s">
        <v>54</v>
      </c>
      <c r="BK38" s="23"/>
      <c r="BL38" s="24"/>
      <c r="BM38" s="24"/>
      <c r="BN38" s="24"/>
      <c r="BO38" s="25"/>
      <c r="BP38" s="23"/>
      <c r="BQ38" s="24"/>
      <c r="BR38" s="24"/>
      <c r="BS38" s="24"/>
      <c r="BT38" s="25"/>
      <c r="BU38" s="109">
        <f ca="1">IFERROR((BW38+29)-TODAY(),"")</f>
        <v>136</v>
      </c>
      <c r="BV38" s="97" t="str">
        <f t="shared" si="0"/>
        <v>Febrero</v>
      </c>
      <c r="BW38" s="97">
        <f>IF(BX38&gt;0,MAX(BX38:CC38),"")</f>
        <v>44969</v>
      </c>
      <c r="BX38" s="97">
        <v>44682</v>
      </c>
      <c r="BY38" s="102">
        <v>44789</v>
      </c>
      <c r="BZ38" s="97">
        <f t="shared" si="4"/>
        <v>44969</v>
      </c>
      <c r="CA38" s="102"/>
      <c r="CB38" s="97" t="str">
        <f>IF(CA38&gt;1,CA38+180,"")</f>
        <v/>
      </c>
      <c r="CC38" s="101"/>
      <c r="CD38" s="1" t="s">
        <v>640</v>
      </c>
    </row>
    <row r="39" spans="1:82" ht="15" customHeight="1" x14ac:dyDescent="0.2">
      <c r="A39" s="37"/>
      <c r="B39" s="65">
        <v>35</v>
      </c>
      <c r="C39" s="40">
        <v>6111</v>
      </c>
      <c r="D39" s="1" t="s">
        <v>0</v>
      </c>
      <c r="E39" s="79" t="str">
        <f>VLOOKUP(C39,ReporteVoucher!$A$1:$AA$120,7,0)</f>
        <v>Pamela Alejandra Vargas</v>
      </c>
      <c r="F39" s="2" t="s">
        <v>396</v>
      </c>
      <c r="G39" s="3">
        <f>VLOOKUP(C39,ReporteVoucher!$A$1:$AB$120,28,0)</f>
        <v>456340</v>
      </c>
      <c r="H39" s="41">
        <f t="shared" si="1"/>
        <v>7.0000438269711182E-2</v>
      </c>
      <c r="I39" s="3">
        <f>VLOOKUP(C39,ReporteVoucher!$A$1:$AA$120,20,0)</f>
        <v>31944</v>
      </c>
      <c r="J39" s="3" t="s">
        <v>1</v>
      </c>
      <c r="K39" s="3" t="s">
        <v>2</v>
      </c>
      <c r="L39" s="42">
        <v>197</v>
      </c>
      <c r="M39" s="23">
        <v>235</v>
      </c>
      <c r="N39" s="24"/>
      <c r="O39" s="24"/>
      <c r="P39" s="24" t="s">
        <v>54</v>
      </c>
      <c r="Q39" s="25" t="s">
        <v>52</v>
      </c>
      <c r="R39" s="23">
        <v>318</v>
      </c>
      <c r="S39" s="24" t="s">
        <v>416</v>
      </c>
      <c r="T39" s="24" t="s">
        <v>53</v>
      </c>
      <c r="U39" s="24" t="s">
        <v>53</v>
      </c>
      <c r="V39" s="25" t="s">
        <v>53</v>
      </c>
      <c r="W39" s="23">
        <v>369</v>
      </c>
      <c r="X39" s="24" t="s">
        <v>362</v>
      </c>
      <c r="Y39" s="24" t="s">
        <v>54</v>
      </c>
      <c r="Z39" s="24" t="s">
        <v>53</v>
      </c>
      <c r="AA39" s="25" t="s">
        <v>54</v>
      </c>
      <c r="AB39" s="23">
        <v>425</v>
      </c>
      <c r="AC39" s="24" t="s">
        <v>362</v>
      </c>
      <c r="AD39" s="24" t="s">
        <v>53</v>
      </c>
      <c r="AE39" s="24" t="s">
        <v>53</v>
      </c>
      <c r="AF39" s="25" t="s">
        <v>53</v>
      </c>
      <c r="AG39" s="23">
        <v>480</v>
      </c>
      <c r="AH39" s="24" t="s">
        <v>362</v>
      </c>
      <c r="AI39" s="24" t="s">
        <v>53</v>
      </c>
      <c r="AJ39" s="24" t="s">
        <v>53</v>
      </c>
      <c r="AK39" s="25" t="s">
        <v>53</v>
      </c>
      <c r="AL39" s="78">
        <v>538</v>
      </c>
      <c r="AM39" s="24" t="s">
        <v>362</v>
      </c>
      <c r="AN39" s="24" t="s">
        <v>53</v>
      </c>
      <c r="AO39" s="24" t="s">
        <v>53</v>
      </c>
      <c r="AP39" s="25" t="s">
        <v>53</v>
      </c>
      <c r="AQ39" s="78">
        <v>589</v>
      </c>
      <c r="AR39" s="24" t="s">
        <v>416</v>
      </c>
      <c r="AS39" s="24" t="s">
        <v>53</v>
      </c>
      <c r="AT39" s="24" t="s">
        <v>53</v>
      </c>
      <c r="AU39" s="25" t="s">
        <v>53</v>
      </c>
      <c r="AV39" s="23">
        <v>645</v>
      </c>
      <c r="AW39" s="24" t="s">
        <v>362</v>
      </c>
      <c r="AX39" s="24" t="s">
        <v>54</v>
      </c>
      <c r="AY39" s="24" t="s">
        <v>53</v>
      </c>
      <c r="AZ39" s="25" t="s">
        <v>54</v>
      </c>
      <c r="BA39" s="23">
        <v>700</v>
      </c>
      <c r="BB39" s="24" t="s">
        <v>362</v>
      </c>
      <c r="BC39" s="24"/>
      <c r="BD39" s="24"/>
      <c r="BE39" s="25"/>
      <c r="BF39" s="78">
        <v>772</v>
      </c>
      <c r="BG39" s="24" t="s">
        <v>362</v>
      </c>
      <c r="BH39" s="24"/>
      <c r="BI39" s="24"/>
      <c r="BJ39" s="25"/>
      <c r="BK39" s="23"/>
      <c r="BL39" s="24" t="s">
        <v>362</v>
      </c>
      <c r="BM39" s="24"/>
      <c r="BN39" s="24"/>
      <c r="BO39" s="25"/>
      <c r="BP39" s="23"/>
      <c r="BQ39" s="24" t="s">
        <v>362</v>
      </c>
      <c r="BR39" s="24"/>
      <c r="BS39" s="24"/>
      <c r="BT39" s="25"/>
      <c r="BU39" s="109">
        <f t="shared" ca="1" si="2"/>
        <v>31</v>
      </c>
      <c r="BV39" s="97" t="str">
        <f t="shared" si="0"/>
        <v>Octubre</v>
      </c>
      <c r="BW39" s="97">
        <f t="shared" si="3"/>
        <v>44864</v>
      </c>
      <c r="BX39" s="97">
        <v>44682</v>
      </c>
      <c r="BY39" s="102">
        <v>44684</v>
      </c>
      <c r="BZ39" s="97">
        <f t="shared" si="4"/>
        <v>44864</v>
      </c>
      <c r="CA39" s="102"/>
      <c r="CB39" s="97" t="str">
        <f t="shared" si="5"/>
        <v/>
      </c>
      <c r="CC39" s="101"/>
      <c r="CD39" s="1" t="s">
        <v>712</v>
      </c>
    </row>
    <row r="40" spans="1:82" ht="15" customHeight="1" x14ac:dyDescent="0.2">
      <c r="A40" s="37" t="s">
        <v>364</v>
      </c>
      <c r="B40" s="67">
        <v>36</v>
      </c>
      <c r="C40" s="40">
        <v>6089</v>
      </c>
      <c r="D40" s="1" t="s">
        <v>26</v>
      </c>
      <c r="E40" s="79" t="str">
        <f>VLOOKUP(C40,ReporteVoucher!$A$1:$AA$120,7,0)</f>
        <v>Alfredo Santamaría</v>
      </c>
      <c r="F40" s="2" t="s">
        <v>27</v>
      </c>
      <c r="G40" s="3">
        <f>VLOOKUP(C40,ReporteVoucher!$A$1:$AB$120,28,0)</f>
        <v>477755</v>
      </c>
      <c r="H40" s="41">
        <f t="shared" si="1"/>
        <v>7.0000313968456629E-2</v>
      </c>
      <c r="I40" s="3">
        <f>VLOOKUP(C40,ReporteVoucher!$A$1:$AA$120,20,0)</f>
        <v>33443</v>
      </c>
      <c r="J40" s="3" t="s">
        <v>1</v>
      </c>
      <c r="K40" s="3" t="s">
        <v>2</v>
      </c>
      <c r="L40" s="42">
        <v>206</v>
      </c>
      <c r="M40" s="23">
        <v>254</v>
      </c>
      <c r="N40" s="24" t="s">
        <v>52</v>
      </c>
      <c r="O40" s="24" t="s">
        <v>54</v>
      </c>
      <c r="P40" s="24" t="s">
        <v>54</v>
      </c>
      <c r="Q40" s="25"/>
      <c r="R40" s="23">
        <v>319</v>
      </c>
      <c r="S40" s="24" t="s">
        <v>53</v>
      </c>
      <c r="T40" s="24" t="s">
        <v>53</v>
      </c>
      <c r="U40" s="24" t="s">
        <v>54</v>
      </c>
      <c r="V40" s="25" t="s">
        <v>53</v>
      </c>
      <c r="W40" s="23">
        <v>370</v>
      </c>
      <c r="X40" s="24" t="s">
        <v>54</v>
      </c>
      <c r="Y40" s="24" t="s">
        <v>53</v>
      </c>
      <c r="Z40" s="24" t="s">
        <v>53</v>
      </c>
      <c r="AA40" s="25" t="s">
        <v>53</v>
      </c>
      <c r="AB40" s="23">
        <v>426</v>
      </c>
      <c r="AC40" s="24"/>
      <c r="AD40" s="24" t="s">
        <v>53</v>
      </c>
      <c r="AE40" s="24" t="s">
        <v>53</v>
      </c>
      <c r="AF40" s="25" t="s">
        <v>53</v>
      </c>
      <c r="AG40" s="23">
        <v>495</v>
      </c>
      <c r="AH40" s="24"/>
      <c r="AI40" s="24" t="s">
        <v>53</v>
      </c>
      <c r="AJ40" s="24" t="s">
        <v>53</v>
      </c>
      <c r="AK40" s="25" t="s">
        <v>53</v>
      </c>
      <c r="AL40" s="23">
        <v>509</v>
      </c>
      <c r="AM40" s="24" t="s">
        <v>53</v>
      </c>
      <c r="AN40" s="24" t="s">
        <v>54</v>
      </c>
      <c r="AO40" s="24" t="s">
        <v>54</v>
      </c>
      <c r="AP40" s="25" t="s">
        <v>54</v>
      </c>
      <c r="AQ40" s="23">
        <v>590</v>
      </c>
      <c r="AR40" s="24" t="s">
        <v>53</v>
      </c>
      <c r="AS40" s="24" t="s">
        <v>53</v>
      </c>
      <c r="AT40" s="24" t="s">
        <v>53</v>
      </c>
      <c r="AU40" s="25" t="s">
        <v>53</v>
      </c>
      <c r="AV40" s="78">
        <v>646</v>
      </c>
      <c r="AW40" s="24" t="s">
        <v>53</v>
      </c>
      <c r="AX40" s="24" t="s">
        <v>53</v>
      </c>
      <c r="AY40" s="24" t="s">
        <v>53</v>
      </c>
      <c r="AZ40" s="25" t="s">
        <v>53</v>
      </c>
      <c r="BA40" s="23">
        <v>704</v>
      </c>
      <c r="BB40" s="24" t="s">
        <v>428</v>
      </c>
      <c r="BC40" s="24" t="s">
        <v>53</v>
      </c>
      <c r="BD40" s="24" t="s">
        <v>53</v>
      </c>
      <c r="BE40" s="25" t="s">
        <v>53</v>
      </c>
      <c r="BF40" s="78">
        <v>773</v>
      </c>
      <c r="BG40" s="24" t="s">
        <v>54</v>
      </c>
      <c r="BH40" s="24" t="s">
        <v>53</v>
      </c>
      <c r="BI40" s="24" t="s">
        <v>53</v>
      </c>
      <c r="BJ40" s="25" t="s">
        <v>54</v>
      </c>
      <c r="BK40" s="23"/>
      <c r="BL40" s="24"/>
      <c r="BM40" s="24"/>
      <c r="BN40" s="24"/>
      <c r="BO40" s="25"/>
      <c r="BP40" s="23"/>
      <c r="BQ40" s="24"/>
      <c r="BR40" s="24"/>
      <c r="BS40" s="24"/>
      <c r="BT40" s="25"/>
      <c r="BU40" s="109">
        <f t="shared" ca="1" si="2"/>
        <v>172</v>
      </c>
      <c r="BV40" s="97" t="str">
        <f t="shared" si="0"/>
        <v>Marzo</v>
      </c>
      <c r="BW40" s="97">
        <f t="shared" si="3"/>
        <v>45005</v>
      </c>
      <c r="BX40" s="97">
        <v>44743</v>
      </c>
      <c r="BY40" s="102">
        <v>44825</v>
      </c>
      <c r="BZ40" s="97">
        <f t="shared" si="4"/>
        <v>45005</v>
      </c>
      <c r="CA40" s="102"/>
      <c r="CB40" s="97" t="str">
        <f t="shared" si="5"/>
        <v/>
      </c>
      <c r="CC40" s="101"/>
      <c r="CD40" s="1" t="s">
        <v>800</v>
      </c>
    </row>
    <row r="41" spans="1:82" ht="15" customHeight="1" x14ac:dyDescent="0.2">
      <c r="A41" s="37"/>
      <c r="B41" s="113">
        <v>37</v>
      </c>
      <c r="C41" s="50">
        <v>6083</v>
      </c>
      <c r="D41" s="1" t="s">
        <v>744</v>
      </c>
      <c r="E41" s="79" t="str">
        <f>VLOOKUP(C41,ReporteVoucher!$A$1:$AA$120,7,0)</f>
        <v>Juan Francisco Gobantes</v>
      </c>
      <c r="F41" s="2" t="s">
        <v>397</v>
      </c>
      <c r="G41" s="3">
        <f>VLOOKUP(C41,ReporteVoucher!$A$1:$AB$120,28,0)</f>
        <v>1082363</v>
      </c>
      <c r="H41" s="41">
        <f t="shared" si="1"/>
        <v>6.9999621199172551E-2</v>
      </c>
      <c r="I41" s="3">
        <f>VLOOKUP(C41,ReporteVoucher!$A$1:$AA$120,20,0)</f>
        <v>75765</v>
      </c>
      <c r="J41" s="3" t="s">
        <v>1</v>
      </c>
      <c r="K41" s="3" t="s">
        <v>2</v>
      </c>
      <c r="L41" s="42">
        <v>221</v>
      </c>
      <c r="M41" s="23">
        <v>234</v>
      </c>
      <c r="N41" s="24" t="s">
        <v>54</v>
      </c>
      <c r="O41" s="24" t="s">
        <v>52</v>
      </c>
      <c r="P41" s="24" t="s">
        <v>52</v>
      </c>
      <c r="Q41" s="25" t="s">
        <v>54</v>
      </c>
      <c r="R41" s="23">
        <v>317</v>
      </c>
      <c r="S41" s="24" t="s">
        <v>53</v>
      </c>
      <c r="T41" s="24" t="s">
        <v>53</v>
      </c>
      <c r="U41" s="24" t="s">
        <v>54</v>
      </c>
      <c r="V41" s="25" t="s">
        <v>53</v>
      </c>
      <c r="W41" s="23">
        <v>371</v>
      </c>
      <c r="X41" s="24" t="s">
        <v>54</v>
      </c>
      <c r="Y41" s="24" t="s">
        <v>53</v>
      </c>
      <c r="Z41" s="24" t="s">
        <v>54</v>
      </c>
      <c r="AA41" s="25" t="s">
        <v>54</v>
      </c>
      <c r="AB41" s="23">
        <v>428</v>
      </c>
      <c r="AC41" s="24" t="s">
        <v>364</v>
      </c>
      <c r="AD41" s="24" t="s">
        <v>418</v>
      </c>
      <c r="AE41" s="24" t="s">
        <v>53</v>
      </c>
      <c r="AF41" s="25" t="s">
        <v>53</v>
      </c>
      <c r="AG41" s="23">
        <v>481</v>
      </c>
      <c r="AH41" s="24" t="s">
        <v>53</v>
      </c>
      <c r="AI41" s="24" t="s">
        <v>53</v>
      </c>
      <c r="AJ41" s="24" t="s">
        <v>53</v>
      </c>
      <c r="AK41" s="25" t="s">
        <v>54</v>
      </c>
      <c r="AL41" s="78">
        <v>539</v>
      </c>
      <c r="AM41" s="24" t="s">
        <v>53</v>
      </c>
      <c r="AN41" s="24" t="s">
        <v>53</v>
      </c>
      <c r="AO41" s="24" t="s">
        <v>53</v>
      </c>
      <c r="AP41" s="25" t="s">
        <v>53</v>
      </c>
      <c r="AQ41" s="78">
        <v>591</v>
      </c>
      <c r="AR41" s="24" t="s">
        <v>53</v>
      </c>
      <c r="AS41" s="24" t="s">
        <v>53</v>
      </c>
      <c r="AT41" s="24" t="s">
        <v>53</v>
      </c>
      <c r="AU41" s="25" t="s">
        <v>53</v>
      </c>
      <c r="AV41" s="23">
        <v>647</v>
      </c>
      <c r="AW41" s="24" t="s">
        <v>54</v>
      </c>
      <c r="AX41" s="24" t="s">
        <v>53</v>
      </c>
      <c r="AY41" s="24" t="s">
        <v>53</v>
      </c>
      <c r="AZ41" s="25" t="s">
        <v>54</v>
      </c>
      <c r="BA41" s="23">
        <v>705</v>
      </c>
      <c r="BB41" s="24" t="s">
        <v>53</v>
      </c>
      <c r="BC41" s="24" t="s">
        <v>53</v>
      </c>
      <c r="BD41" s="24" t="s">
        <v>53</v>
      </c>
      <c r="BE41" s="25" t="s">
        <v>53</v>
      </c>
      <c r="BF41" s="78">
        <v>774</v>
      </c>
      <c r="BG41" s="24"/>
      <c r="BH41" s="24" t="s">
        <v>54</v>
      </c>
      <c r="BI41" s="24" t="s">
        <v>54</v>
      </c>
      <c r="BJ41" s="25" t="s">
        <v>54</v>
      </c>
      <c r="BK41" s="23"/>
      <c r="BL41" s="24"/>
      <c r="BM41" s="24"/>
      <c r="BN41" s="24"/>
      <c r="BO41" s="25"/>
      <c r="BP41" s="23"/>
      <c r="BQ41" s="24"/>
      <c r="BR41" s="24"/>
      <c r="BS41" s="24"/>
      <c r="BT41" s="25"/>
      <c r="BU41" s="109">
        <f t="shared" ca="1" si="2"/>
        <v>2</v>
      </c>
      <c r="BV41" s="97" t="str">
        <f t="shared" si="0"/>
        <v>Octubre</v>
      </c>
      <c r="BW41" s="97">
        <f t="shared" si="3"/>
        <v>44835</v>
      </c>
      <c r="BX41" s="97">
        <v>44835</v>
      </c>
      <c r="BY41" s="101"/>
      <c r="BZ41" s="97" t="str">
        <f t="shared" si="4"/>
        <v/>
      </c>
      <c r="CA41" s="102"/>
      <c r="CB41" s="97" t="str">
        <f t="shared" si="5"/>
        <v/>
      </c>
      <c r="CC41" s="101"/>
      <c r="CD41" s="1"/>
    </row>
    <row r="42" spans="1:82" ht="16" customHeight="1" x14ac:dyDescent="0.2">
      <c r="A42" s="37"/>
      <c r="B42" s="67">
        <v>38</v>
      </c>
      <c r="C42" s="40">
        <v>6103</v>
      </c>
      <c r="D42" s="1" t="s">
        <v>913</v>
      </c>
      <c r="E42" s="79" t="str">
        <f>VLOOKUP(C42,ReporteVoucher!$A$1:$AA$120,7,0)</f>
        <v>Daniel Esteban Gutierrez</v>
      </c>
      <c r="F42" s="2" t="s">
        <v>398</v>
      </c>
      <c r="G42" s="3">
        <f>VLOOKUP(C42,ReporteVoucher!$A$1:$AB$120,28,0)</f>
        <v>610000</v>
      </c>
      <c r="H42" s="41">
        <f t="shared" si="1"/>
        <v>7.0000000000000007E-2</v>
      </c>
      <c r="I42" s="3">
        <f>VLOOKUP(C42,ReporteVoucher!$A$1:$AA$120,20,0)</f>
        <v>42700</v>
      </c>
      <c r="J42" s="3" t="s">
        <v>1</v>
      </c>
      <c r="K42" s="3" t="s">
        <v>2</v>
      </c>
      <c r="L42" s="7" t="s">
        <v>48</v>
      </c>
      <c r="M42" s="23">
        <v>273</v>
      </c>
      <c r="N42" s="24" t="s">
        <v>48</v>
      </c>
      <c r="O42" s="24" t="s">
        <v>43</v>
      </c>
      <c r="P42" s="24" t="s">
        <v>43</v>
      </c>
      <c r="Q42" s="25"/>
      <c r="R42" s="25">
        <v>320</v>
      </c>
      <c r="S42" s="24" t="s">
        <v>53</v>
      </c>
      <c r="T42" s="24" t="s">
        <v>53</v>
      </c>
      <c r="U42" s="24" t="s">
        <v>53</v>
      </c>
      <c r="V42" s="25" t="s">
        <v>54</v>
      </c>
      <c r="W42" s="23">
        <v>372</v>
      </c>
      <c r="X42" s="24" t="s">
        <v>53</v>
      </c>
      <c r="Y42" s="24" t="s">
        <v>53</v>
      </c>
      <c r="Z42" s="24" t="s">
        <v>53</v>
      </c>
      <c r="AA42" s="25" t="s">
        <v>53</v>
      </c>
      <c r="AB42" s="23">
        <v>429</v>
      </c>
      <c r="AC42" s="24" t="s">
        <v>53</v>
      </c>
      <c r="AD42" s="24" t="s">
        <v>53</v>
      </c>
      <c r="AE42" s="24" t="s">
        <v>53</v>
      </c>
      <c r="AF42" s="25" t="s">
        <v>53</v>
      </c>
      <c r="AG42" s="23">
        <v>482</v>
      </c>
      <c r="AH42" s="24" t="s">
        <v>53</v>
      </c>
      <c r="AI42" s="24" t="s">
        <v>54</v>
      </c>
      <c r="AJ42" s="24" t="s">
        <v>54</v>
      </c>
      <c r="AK42" s="25" t="s">
        <v>54</v>
      </c>
      <c r="AL42" s="78">
        <v>540</v>
      </c>
      <c r="AM42" s="24" t="s">
        <v>53</v>
      </c>
      <c r="AN42" s="24" t="s">
        <v>53</v>
      </c>
      <c r="AO42" s="24" t="s">
        <v>53</v>
      </c>
      <c r="AP42" s="25" t="s">
        <v>53</v>
      </c>
      <c r="AQ42" s="78">
        <v>592</v>
      </c>
      <c r="AR42" s="24" t="s">
        <v>54</v>
      </c>
      <c r="AS42" s="24" t="s">
        <v>53</v>
      </c>
      <c r="AT42" s="24" t="s">
        <v>54</v>
      </c>
      <c r="AU42" s="25" t="s">
        <v>54</v>
      </c>
      <c r="AV42" s="23">
        <v>648</v>
      </c>
      <c r="AW42" s="24" t="s">
        <v>54</v>
      </c>
      <c r="AX42" s="24" t="s">
        <v>53</v>
      </c>
      <c r="AY42" s="24" t="s">
        <v>54</v>
      </c>
      <c r="AZ42" s="25" t="s">
        <v>54</v>
      </c>
      <c r="BA42" s="23">
        <v>706</v>
      </c>
      <c r="BB42" s="24"/>
      <c r="BC42" s="24"/>
      <c r="BD42" s="24"/>
      <c r="BE42" s="25"/>
      <c r="BF42" s="78">
        <v>775</v>
      </c>
      <c r="BG42" s="24"/>
      <c r="BH42" s="24"/>
      <c r="BI42" s="24"/>
      <c r="BJ42" s="25"/>
      <c r="BK42" s="23"/>
      <c r="BL42" s="24"/>
      <c r="BM42" s="24"/>
      <c r="BN42" s="24"/>
      <c r="BO42" s="25"/>
      <c r="BP42" s="23"/>
      <c r="BQ42" s="24"/>
      <c r="BR42" s="24"/>
      <c r="BS42" s="24"/>
      <c r="BT42" s="25"/>
      <c r="BU42" s="109">
        <f t="shared" ca="1" si="2"/>
        <v>114</v>
      </c>
      <c r="BV42" s="97" t="str">
        <f t="shared" si="0"/>
        <v>Enero</v>
      </c>
      <c r="BW42" s="97">
        <f t="shared" si="3"/>
        <v>44947</v>
      </c>
      <c r="BX42" s="97">
        <v>44743</v>
      </c>
      <c r="BY42" s="102">
        <v>44767</v>
      </c>
      <c r="BZ42" s="97">
        <f t="shared" si="4"/>
        <v>44947</v>
      </c>
      <c r="CA42" s="102"/>
      <c r="CB42" s="97" t="str">
        <f t="shared" si="5"/>
        <v/>
      </c>
      <c r="CC42" s="101"/>
      <c r="CD42" s="1" t="s">
        <v>598</v>
      </c>
    </row>
    <row r="43" spans="1:82" ht="17" customHeight="1" x14ac:dyDescent="0.2">
      <c r="A43" s="37"/>
      <c r="B43" s="113">
        <v>39</v>
      </c>
      <c r="C43" s="40">
        <v>6090</v>
      </c>
      <c r="D43" s="1" t="s">
        <v>713</v>
      </c>
      <c r="E43" s="79" t="str">
        <f>VLOOKUP(C43,ReporteVoucher!$A$1:$AA$120,7,0)</f>
        <v>Matías Nicolás Señor</v>
      </c>
      <c r="F43" s="2" t="s">
        <v>399</v>
      </c>
      <c r="G43" s="3">
        <f>VLOOKUP(C43,ReporteVoucher!$A$1:$AB$120,28,0)</f>
        <v>500000</v>
      </c>
      <c r="H43" s="41">
        <f t="shared" si="1"/>
        <v>0.05</v>
      </c>
      <c r="I43" s="3">
        <f>VLOOKUP(C43,ReporteVoucher!$A$1:$AA$120,20,0)</f>
        <v>25000</v>
      </c>
      <c r="J43" s="3" t="s">
        <v>1</v>
      </c>
      <c r="K43" s="3" t="s">
        <v>2</v>
      </c>
      <c r="L43" s="7" t="s">
        <v>48</v>
      </c>
      <c r="M43" s="23" t="s">
        <v>48</v>
      </c>
      <c r="N43" s="24" t="s">
        <v>48</v>
      </c>
      <c r="O43" s="24"/>
      <c r="P43" s="24"/>
      <c r="Q43" s="25" t="s">
        <v>48</v>
      </c>
      <c r="R43" s="25">
        <v>264</v>
      </c>
      <c r="S43" s="24"/>
      <c r="T43" s="24" t="s">
        <v>53</v>
      </c>
      <c r="U43" s="24" t="s">
        <v>53</v>
      </c>
      <c r="V43" s="25" t="s">
        <v>53</v>
      </c>
      <c r="W43" s="23">
        <v>373</v>
      </c>
      <c r="X43" s="24"/>
      <c r="Y43" s="24" t="s">
        <v>54</v>
      </c>
      <c r="Z43" s="24" t="s">
        <v>54</v>
      </c>
      <c r="AA43" s="25" t="s">
        <v>53</v>
      </c>
      <c r="AB43" s="23">
        <v>430</v>
      </c>
      <c r="AC43" s="24" t="s">
        <v>53</v>
      </c>
      <c r="AD43" s="24" t="s">
        <v>418</v>
      </c>
      <c r="AE43" s="24" t="s">
        <v>54</v>
      </c>
      <c r="AF43" s="25" t="s">
        <v>54</v>
      </c>
      <c r="AG43" s="23">
        <v>483</v>
      </c>
      <c r="AH43" s="24" t="s">
        <v>53</v>
      </c>
      <c r="AI43" s="24" t="s">
        <v>53</v>
      </c>
      <c r="AJ43" s="24" t="s">
        <v>53</v>
      </c>
      <c r="AK43" s="25" t="s">
        <v>53</v>
      </c>
      <c r="AL43" s="78">
        <v>541</v>
      </c>
      <c r="AM43" s="24" t="s">
        <v>53</v>
      </c>
      <c r="AN43" s="24" t="s">
        <v>54</v>
      </c>
      <c r="AO43" s="24" t="s">
        <v>54</v>
      </c>
      <c r="AP43" s="25" t="s">
        <v>54</v>
      </c>
      <c r="AQ43" s="23" t="s">
        <v>362</v>
      </c>
      <c r="AR43" s="24" t="s">
        <v>53</v>
      </c>
      <c r="AS43" s="24" t="s">
        <v>53</v>
      </c>
      <c r="AT43" s="24" t="s">
        <v>53</v>
      </c>
      <c r="AU43" s="25" t="s">
        <v>53</v>
      </c>
      <c r="AV43" s="23">
        <v>649</v>
      </c>
      <c r="AW43" s="24" t="s">
        <v>53</v>
      </c>
      <c r="AX43" s="24" t="s">
        <v>53</v>
      </c>
      <c r="AY43" s="24" t="s">
        <v>53</v>
      </c>
      <c r="AZ43" s="25" t="s">
        <v>53</v>
      </c>
      <c r="BA43" s="23">
        <v>707</v>
      </c>
      <c r="BB43" s="24" t="s">
        <v>53</v>
      </c>
      <c r="BC43" s="24" t="s">
        <v>53</v>
      </c>
      <c r="BD43" s="24" t="s">
        <v>53</v>
      </c>
      <c r="BE43" s="25" t="s">
        <v>53</v>
      </c>
      <c r="BF43" s="78">
        <v>776</v>
      </c>
      <c r="BG43" s="24" t="s">
        <v>53</v>
      </c>
      <c r="BH43" s="24" t="s">
        <v>53</v>
      </c>
      <c r="BI43" s="24" t="s">
        <v>54</v>
      </c>
      <c r="BJ43" s="25" t="s">
        <v>54</v>
      </c>
      <c r="BK43" s="23"/>
      <c r="BL43" s="24"/>
      <c r="BM43" s="24"/>
      <c r="BN43" s="24"/>
      <c r="BO43" s="25"/>
      <c r="BP43" s="23"/>
      <c r="BQ43" s="24"/>
      <c r="BR43" s="24"/>
      <c r="BS43" s="24"/>
      <c r="BT43" s="25"/>
      <c r="BU43" s="109">
        <f t="shared" ca="1" si="2"/>
        <v>-90</v>
      </c>
      <c r="BV43" s="97" t="str">
        <f t="shared" si="0"/>
        <v>Julio</v>
      </c>
      <c r="BW43" s="97">
        <f t="shared" si="3"/>
        <v>44743</v>
      </c>
      <c r="BX43" s="97">
        <v>44743</v>
      </c>
      <c r="BY43" s="101"/>
      <c r="BZ43" s="97" t="str">
        <f t="shared" si="4"/>
        <v/>
      </c>
      <c r="CA43" s="102"/>
      <c r="CB43" s="97" t="str">
        <f t="shared" si="5"/>
        <v/>
      </c>
      <c r="CC43" s="101"/>
      <c r="CD43" s="1"/>
    </row>
    <row r="44" spans="1:82" ht="15" customHeight="1" x14ac:dyDescent="0.2">
      <c r="A44" s="37"/>
      <c r="B44" s="113">
        <v>40</v>
      </c>
      <c r="C44" s="40">
        <v>6110</v>
      </c>
      <c r="D44" s="1" t="s">
        <v>44</v>
      </c>
      <c r="E44" s="79" t="str">
        <f>VLOOKUP(C44,ReporteVoucher!$A$1:$AA$120,7,0)</f>
        <v>Alfredo Santamaría</v>
      </c>
      <c r="F44" s="2" t="s">
        <v>400</v>
      </c>
      <c r="G44" s="3">
        <f>VLOOKUP(C44,ReporteVoucher!$A$1:$AB$120,28,0)</f>
        <v>513157</v>
      </c>
      <c r="H44" s="41">
        <f t="shared" si="1"/>
        <v>7.0000019487213461E-2</v>
      </c>
      <c r="I44" s="3">
        <f>VLOOKUP(C44,ReporteVoucher!$A$1:$AA$120,20,0)</f>
        <v>35921</v>
      </c>
      <c r="J44" s="3" t="s">
        <v>1</v>
      </c>
      <c r="K44" s="3" t="s">
        <v>2</v>
      </c>
      <c r="L44" s="7" t="s">
        <v>48</v>
      </c>
      <c r="M44" s="23">
        <v>267</v>
      </c>
      <c r="N44" s="24" t="s">
        <v>48</v>
      </c>
      <c r="O44" s="24"/>
      <c r="P44" s="24"/>
      <c r="Q44" s="25" t="s">
        <v>48</v>
      </c>
      <c r="R44" s="23">
        <v>321</v>
      </c>
      <c r="S44" s="24" t="s">
        <v>53</v>
      </c>
      <c r="T44" s="24" t="s">
        <v>53</v>
      </c>
      <c r="U44" s="24" t="s">
        <v>53</v>
      </c>
      <c r="V44" s="25" t="s">
        <v>53</v>
      </c>
      <c r="W44" s="23">
        <v>374</v>
      </c>
      <c r="X44" s="24" t="s">
        <v>53</v>
      </c>
      <c r="Y44" s="24" t="s">
        <v>53</v>
      </c>
      <c r="Z44" s="24" t="s">
        <v>53</v>
      </c>
      <c r="AA44" s="25" t="s">
        <v>53</v>
      </c>
      <c r="AB44" s="23">
        <v>427</v>
      </c>
      <c r="AC44" s="24" t="s">
        <v>53</v>
      </c>
      <c r="AD44" s="24" t="s">
        <v>53</v>
      </c>
      <c r="AE44" s="24" t="s">
        <v>53</v>
      </c>
      <c r="AF44" s="25" t="s">
        <v>53</v>
      </c>
      <c r="AG44" s="23">
        <v>496</v>
      </c>
      <c r="AH44" s="24" t="s">
        <v>53</v>
      </c>
      <c r="AI44" s="24" t="s">
        <v>53</v>
      </c>
      <c r="AJ44" s="24" t="s">
        <v>53</v>
      </c>
      <c r="AK44" s="25" t="s">
        <v>53</v>
      </c>
      <c r="AL44" s="23">
        <v>510</v>
      </c>
      <c r="AM44" s="24" t="s">
        <v>53</v>
      </c>
      <c r="AN44" s="24" t="s">
        <v>53</v>
      </c>
      <c r="AO44" s="24" t="s">
        <v>53</v>
      </c>
      <c r="AP44" s="25" t="s">
        <v>53</v>
      </c>
      <c r="AQ44" s="23">
        <v>593</v>
      </c>
      <c r="AR44" s="24" t="s">
        <v>53</v>
      </c>
      <c r="AS44" s="24" t="s">
        <v>53</v>
      </c>
      <c r="AT44" s="24" t="s">
        <v>53</v>
      </c>
      <c r="AU44" s="25" t="s">
        <v>53</v>
      </c>
      <c r="AV44" s="78">
        <v>650</v>
      </c>
      <c r="AW44" s="24" t="s">
        <v>53</v>
      </c>
      <c r="AX44" s="24" t="s">
        <v>53</v>
      </c>
      <c r="AY44" s="24" t="s">
        <v>53</v>
      </c>
      <c r="AZ44" s="25" t="s">
        <v>53</v>
      </c>
      <c r="BA44" s="23">
        <v>708</v>
      </c>
      <c r="BB44" s="24" t="s">
        <v>54</v>
      </c>
      <c r="BC44" s="24" t="s">
        <v>53</v>
      </c>
      <c r="BD44" s="24" t="s">
        <v>53</v>
      </c>
      <c r="BE44" s="25" t="s">
        <v>53</v>
      </c>
      <c r="BF44" s="78">
        <v>777</v>
      </c>
      <c r="BG44" s="24" t="s">
        <v>54</v>
      </c>
      <c r="BH44" s="24" t="s">
        <v>53</v>
      </c>
      <c r="BI44" s="24" t="s">
        <v>53</v>
      </c>
      <c r="BJ44" s="25" t="s">
        <v>54</v>
      </c>
      <c r="BK44" s="23"/>
      <c r="BL44" s="24"/>
      <c r="BM44" s="24"/>
      <c r="BN44" s="24"/>
      <c r="BO44" s="25"/>
      <c r="BP44" s="23"/>
      <c r="BQ44" s="24"/>
      <c r="BR44" s="24"/>
      <c r="BS44" s="24"/>
      <c r="BT44" s="25"/>
      <c r="BU44" s="109">
        <f t="shared" ca="1" si="2"/>
        <v>152</v>
      </c>
      <c r="BV44" s="97" t="str">
        <f t="shared" si="0"/>
        <v>Febrero</v>
      </c>
      <c r="BW44" s="97">
        <f t="shared" si="3"/>
        <v>44985</v>
      </c>
      <c r="BX44" s="97">
        <v>44774</v>
      </c>
      <c r="BY44" s="102">
        <v>44805</v>
      </c>
      <c r="BZ44" s="97">
        <f t="shared" si="4"/>
        <v>44985</v>
      </c>
      <c r="CA44" s="102"/>
      <c r="CB44" s="97" t="str">
        <f t="shared" si="5"/>
        <v/>
      </c>
      <c r="CC44" s="101"/>
      <c r="CD44" s="1" t="s">
        <v>716</v>
      </c>
    </row>
    <row r="45" spans="1:82" x14ac:dyDescent="0.2">
      <c r="A45" s="37"/>
      <c r="B45" s="67">
        <v>41</v>
      </c>
      <c r="C45" s="40">
        <v>6347</v>
      </c>
      <c r="D45" s="1" t="s">
        <v>745</v>
      </c>
      <c r="E45" s="79" t="s">
        <v>799</v>
      </c>
      <c r="F45" s="2" t="s">
        <v>407</v>
      </c>
      <c r="G45" s="3">
        <f>VLOOKUP(C45,ReporteVoucher!$A$1:$AB$120,28,0)</f>
        <v>430000</v>
      </c>
      <c r="H45" s="41">
        <f t="shared" si="1"/>
        <v>7.0000000000000007E-2</v>
      </c>
      <c r="I45" s="3">
        <f>VLOOKUP(C45,ReporteVoucher!$A$1:$AA$120,20,0)</f>
        <v>30100</v>
      </c>
      <c r="J45" s="3" t="s">
        <v>1</v>
      </c>
      <c r="K45" s="3" t="s">
        <v>2</v>
      </c>
      <c r="L45" s="7" t="s">
        <v>48</v>
      </c>
      <c r="M45" s="23" t="s">
        <v>48</v>
      </c>
      <c r="N45" s="24" t="s">
        <v>360</v>
      </c>
      <c r="O45" s="24" t="s">
        <v>43</v>
      </c>
      <c r="P45" s="24" t="s">
        <v>43</v>
      </c>
      <c r="Q45" s="25" t="s">
        <v>360</v>
      </c>
      <c r="R45" s="25">
        <v>282</v>
      </c>
      <c r="S45" s="24" t="s">
        <v>362</v>
      </c>
      <c r="T45" s="24" t="s">
        <v>53</v>
      </c>
      <c r="U45" s="24" t="s">
        <v>53</v>
      </c>
      <c r="V45" s="25" t="s">
        <v>362</v>
      </c>
      <c r="W45" s="23">
        <v>375</v>
      </c>
      <c r="X45" s="24" t="s">
        <v>362</v>
      </c>
      <c r="Y45" s="24" t="s">
        <v>53</v>
      </c>
      <c r="Z45" s="24" t="s">
        <v>53</v>
      </c>
      <c r="AA45" s="25" t="s">
        <v>362</v>
      </c>
      <c r="AB45" s="23">
        <v>431</v>
      </c>
      <c r="AC45" s="24" t="s">
        <v>362</v>
      </c>
      <c r="AD45" s="24" t="s">
        <v>418</v>
      </c>
      <c r="AE45" s="24" t="s">
        <v>54</v>
      </c>
      <c r="AF45" s="25" t="s">
        <v>362</v>
      </c>
      <c r="AG45" s="23">
        <v>484</v>
      </c>
      <c r="AH45" s="24" t="s">
        <v>362</v>
      </c>
      <c r="AI45" s="24" t="s">
        <v>54</v>
      </c>
      <c r="AJ45" s="24" t="s">
        <v>54</v>
      </c>
      <c r="AK45" s="25" t="s">
        <v>362</v>
      </c>
      <c r="AL45" s="78">
        <v>542</v>
      </c>
      <c r="AM45" s="24" t="s">
        <v>362</v>
      </c>
      <c r="AN45" s="24" t="s">
        <v>53</v>
      </c>
      <c r="AO45" s="24" t="s">
        <v>53</v>
      </c>
      <c r="AP45" s="25" t="s">
        <v>362</v>
      </c>
      <c r="AQ45" s="78">
        <v>594</v>
      </c>
      <c r="AR45" s="24" t="s">
        <v>362</v>
      </c>
      <c r="AS45" s="24" t="s">
        <v>53</v>
      </c>
      <c r="AT45" s="24" t="s">
        <v>53</v>
      </c>
      <c r="AU45" s="25" t="s">
        <v>362</v>
      </c>
      <c r="AV45" s="23">
        <v>651</v>
      </c>
      <c r="AW45" s="24" t="s">
        <v>362</v>
      </c>
      <c r="AX45" s="24" t="s">
        <v>53</v>
      </c>
      <c r="AY45" s="24" t="s">
        <v>53</v>
      </c>
      <c r="AZ45" s="25" t="s">
        <v>360</v>
      </c>
      <c r="BA45" s="23"/>
      <c r="BB45" s="24"/>
      <c r="BC45" s="24" t="s">
        <v>54</v>
      </c>
      <c r="BD45" s="24" t="s">
        <v>54</v>
      </c>
      <c r="BE45" s="25"/>
      <c r="BF45" s="78">
        <v>778</v>
      </c>
      <c r="BG45" s="24"/>
      <c r="BH45" s="24"/>
      <c r="BI45" s="24"/>
      <c r="BJ45" s="25"/>
      <c r="BK45" s="23"/>
      <c r="BL45" s="24"/>
      <c r="BM45" s="24"/>
      <c r="BN45" s="24"/>
      <c r="BO45" s="25"/>
      <c r="BP45" s="23"/>
      <c r="BQ45" s="24"/>
      <c r="BR45" s="24"/>
      <c r="BS45" s="24"/>
      <c r="BT45" s="25"/>
      <c r="BU45" s="109">
        <f t="shared" ca="1" si="2"/>
        <v>177</v>
      </c>
      <c r="BV45" s="97" t="str">
        <f t="shared" si="0"/>
        <v>Marzo</v>
      </c>
      <c r="BW45" s="97">
        <f t="shared" si="3"/>
        <v>45010</v>
      </c>
      <c r="BX45" s="97">
        <v>44774</v>
      </c>
      <c r="BY45" s="102">
        <v>44830</v>
      </c>
      <c r="BZ45" s="97">
        <f t="shared" si="4"/>
        <v>45010</v>
      </c>
      <c r="CA45" s="102"/>
      <c r="CB45" s="97" t="str">
        <f t="shared" si="5"/>
        <v/>
      </c>
      <c r="CC45" s="101"/>
      <c r="CD45" s="1" t="s">
        <v>718</v>
      </c>
    </row>
    <row r="46" spans="1:82" ht="17" customHeight="1" x14ac:dyDescent="0.2">
      <c r="A46" s="37"/>
      <c r="B46" s="67">
        <v>42</v>
      </c>
      <c r="C46" s="40">
        <v>6084</v>
      </c>
      <c r="D46" s="1" t="s">
        <v>45</v>
      </c>
      <c r="E46" s="79" t="str">
        <f>VLOOKUP(C46,ReporteVoucher!$A$1:$AA$120,7,0)</f>
        <v>Loredana Del Carmen Peña</v>
      </c>
      <c r="F46" s="2" t="s">
        <v>401</v>
      </c>
      <c r="G46" s="3">
        <f>VLOOKUP(C46,ReporteVoucher!$A$1:$AB$120,28,0)</f>
        <v>513157</v>
      </c>
      <c r="H46" s="41">
        <f t="shared" si="1"/>
        <v>7.0000019487213461E-2</v>
      </c>
      <c r="I46" s="3">
        <f>VLOOKUP(C46,ReporteVoucher!$A$1:$AA$120,20,0)</f>
        <v>35921</v>
      </c>
      <c r="J46" s="5" t="s">
        <v>1</v>
      </c>
      <c r="K46" s="5" t="s">
        <v>2</v>
      </c>
      <c r="L46" s="7" t="s">
        <v>48</v>
      </c>
      <c r="M46" s="23">
        <v>266</v>
      </c>
      <c r="N46" s="24" t="s">
        <v>48</v>
      </c>
      <c r="O46" s="24" t="s">
        <v>54</v>
      </c>
      <c r="P46" s="24" t="s">
        <v>54</v>
      </c>
      <c r="Q46" s="25" t="s">
        <v>48</v>
      </c>
      <c r="R46" s="23">
        <v>322</v>
      </c>
      <c r="S46" s="24"/>
      <c r="T46" s="24" t="s">
        <v>53</v>
      </c>
      <c r="U46" s="24" t="s">
        <v>54</v>
      </c>
      <c r="V46" s="25" t="s">
        <v>53</v>
      </c>
      <c r="W46" s="23">
        <v>376</v>
      </c>
      <c r="X46" s="24" t="s">
        <v>53</v>
      </c>
      <c r="Y46" s="24" t="s">
        <v>53</v>
      </c>
      <c r="Z46" s="24" t="s">
        <v>53</v>
      </c>
      <c r="AA46" s="25"/>
      <c r="AB46" s="23">
        <v>432</v>
      </c>
      <c r="AC46" s="24" t="s">
        <v>54</v>
      </c>
      <c r="AD46" s="24" t="s">
        <v>53</v>
      </c>
      <c r="AE46" s="24" t="s">
        <v>53</v>
      </c>
      <c r="AF46" s="25"/>
      <c r="AG46" s="23">
        <v>485</v>
      </c>
      <c r="AH46" s="24" t="s">
        <v>53</v>
      </c>
      <c r="AI46" s="24" t="s">
        <v>54</v>
      </c>
      <c r="AJ46" s="24" t="s">
        <v>54</v>
      </c>
      <c r="AK46" s="25"/>
      <c r="AL46" s="78">
        <v>543</v>
      </c>
      <c r="AM46" s="24" t="s">
        <v>53</v>
      </c>
      <c r="AN46" s="24" t="s">
        <v>53</v>
      </c>
      <c r="AO46" s="24" t="s">
        <v>54</v>
      </c>
      <c r="AP46" s="25"/>
      <c r="AQ46" s="78">
        <v>595</v>
      </c>
      <c r="AR46" s="24" t="s">
        <v>53</v>
      </c>
      <c r="AS46" s="24" t="s">
        <v>53</v>
      </c>
      <c r="AT46" s="24" t="s">
        <v>53</v>
      </c>
      <c r="AU46" s="25"/>
      <c r="AV46" s="23">
        <v>652</v>
      </c>
      <c r="AW46" s="24" t="s">
        <v>54</v>
      </c>
      <c r="AX46" s="24" t="s">
        <v>54</v>
      </c>
      <c r="AY46" s="24" t="s">
        <v>54</v>
      </c>
      <c r="AZ46" s="25"/>
      <c r="BA46" s="23">
        <v>709</v>
      </c>
      <c r="BB46" s="24"/>
      <c r="BC46" s="24" t="s">
        <v>54</v>
      </c>
      <c r="BD46" s="24" t="s">
        <v>54</v>
      </c>
      <c r="BE46" s="25"/>
      <c r="BF46" s="78">
        <v>779</v>
      </c>
      <c r="BG46" s="24"/>
      <c r="BH46" s="24"/>
      <c r="BI46" s="24"/>
      <c r="BJ46" s="25"/>
      <c r="BK46" s="23"/>
      <c r="BL46" s="24"/>
      <c r="BM46" s="24"/>
      <c r="BN46" s="24"/>
      <c r="BO46" s="25"/>
      <c r="BP46" s="23"/>
      <c r="BQ46" s="24"/>
      <c r="BR46" s="24"/>
      <c r="BS46" s="24"/>
      <c r="BT46" s="25"/>
      <c r="BU46" s="109">
        <f t="shared" ca="1" si="2"/>
        <v>180</v>
      </c>
      <c r="BV46" s="97" t="str">
        <f t="shared" si="0"/>
        <v>Marzo</v>
      </c>
      <c r="BW46" s="97">
        <f t="shared" si="3"/>
        <v>45013</v>
      </c>
      <c r="BX46" s="97">
        <v>44774</v>
      </c>
      <c r="BY46" s="102">
        <v>44833</v>
      </c>
      <c r="BZ46" s="97">
        <f t="shared" si="4"/>
        <v>45013</v>
      </c>
      <c r="CA46" s="102"/>
      <c r="CB46" s="97" t="str">
        <f t="shared" si="5"/>
        <v/>
      </c>
      <c r="CC46" s="101"/>
      <c r="CD46" s="1" t="s">
        <v>720</v>
      </c>
    </row>
    <row r="47" spans="1:82" ht="15" customHeight="1" x14ac:dyDescent="0.2">
      <c r="A47" s="37"/>
      <c r="B47" s="113">
        <v>43</v>
      </c>
      <c r="C47" s="40">
        <v>7116</v>
      </c>
      <c r="D47" s="1" t="s">
        <v>415</v>
      </c>
      <c r="E47" s="79" t="str">
        <f>VLOOKUP(C47,ReporteVoucher!$A$1:$AA$120,7,0)</f>
        <v>Angélica Maribel Araya</v>
      </c>
      <c r="F47" s="2" t="s">
        <v>358</v>
      </c>
      <c r="G47" s="3">
        <f>VLOOKUP(C47,ReporteVoucher!$A$1:$AB$120,28,0)</f>
        <v>482630</v>
      </c>
      <c r="H47" s="41">
        <f t="shared" si="1"/>
        <v>6.9999792801939367E-2</v>
      </c>
      <c r="I47" s="3">
        <f>VLOOKUP(C47,ReporteVoucher!$A$1:$AA$120,20,0)</f>
        <v>33784</v>
      </c>
      <c r="J47" s="5"/>
      <c r="K47" s="5"/>
      <c r="L47" s="7"/>
      <c r="M47" s="23"/>
      <c r="N47" s="24"/>
      <c r="O47" s="24"/>
      <c r="P47" s="24"/>
      <c r="Q47" s="25"/>
      <c r="R47" s="23"/>
      <c r="S47" s="24" t="s">
        <v>53</v>
      </c>
      <c r="T47" s="24" t="s">
        <v>53</v>
      </c>
      <c r="U47" s="24" t="s">
        <v>53</v>
      </c>
      <c r="V47" s="25"/>
      <c r="W47" s="23">
        <v>332</v>
      </c>
      <c r="X47" s="24" t="s">
        <v>53</v>
      </c>
      <c r="Y47" s="24" t="s">
        <v>53</v>
      </c>
      <c r="Z47" s="24" t="s">
        <v>53</v>
      </c>
      <c r="AA47" s="25"/>
      <c r="AB47" s="23">
        <v>433</v>
      </c>
      <c r="AC47" s="24" t="s">
        <v>54</v>
      </c>
      <c r="AD47" s="24" t="s">
        <v>53</v>
      </c>
      <c r="AE47" s="24" t="s">
        <v>53</v>
      </c>
      <c r="AF47" s="25"/>
      <c r="AG47" s="23">
        <v>486</v>
      </c>
      <c r="AH47" s="24" t="s">
        <v>53</v>
      </c>
      <c r="AI47" s="24" t="s">
        <v>53</v>
      </c>
      <c r="AJ47" s="24" t="s">
        <v>53</v>
      </c>
      <c r="AK47" s="25"/>
      <c r="AL47" s="78">
        <v>544</v>
      </c>
      <c r="AM47" s="24" t="s">
        <v>53</v>
      </c>
      <c r="AN47" s="24" t="s">
        <v>53</v>
      </c>
      <c r="AO47" s="24" t="s">
        <v>53</v>
      </c>
      <c r="AP47" s="25"/>
      <c r="AQ47" s="78">
        <v>596</v>
      </c>
      <c r="AR47" s="24" t="s">
        <v>53</v>
      </c>
      <c r="AS47" s="24" t="s">
        <v>53</v>
      </c>
      <c r="AT47" s="24" t="s">
        <v>53</v>
      </c>
      <c r="AU47" s="25"/>
      <c r="AV47" s="23">
        <v>653</v>
      </c>
      <c r="AW47" s="24" t="s">
        <v>53</v>
      </c>
      <c r="AX47" s="24" t="s">
        <v>53</v>
      </c>
      <c r="AY47" s="24" t="s">
        <v>54</v>
      </c>
      <c r="AZ47" s="25"/>
      <c r="BA47" s="23">
        <v>710</v>
      </c>
      <c r="BB47" s="24" t="s">
        <v>53</v>
      </c>
      <c r="BC47" s="24" t="s">
        <v>53</v>
      </c>
      <c r="BD47" s="24" t="s">
        <v>54</v>
      </c>
      <c r="BE47" s="25" t="s">
        <v>53</v>
      </c>
      <c r="BF47" s="78">
        <v>780</v>
      </c>
      <c r="BG47" s="24" t="s">
        <v>54</v>
      </c>
      <c r="BH47" s="24"/>
      <c r="BI47" s="24"/>
      <c r="BJ47" s="25"/>
      <c r="BK47" s="23"/>
      <c r="BL47" s="24"/>
      <c r="BM47" s="24"/>
      <c r="BN47" s="24"/>
      <c r="BO47" s="25"/>
      <c r="BP47" s="23"/>
      <c r="BQ47" s="24"/>
      <c r="BR47" s="24"/>
      <c r="BS47" s="24"/>
      <c r="BT47" s="25"/>
      <c r="BU47" s="109">
        <f t="shared" ca="1" si="2"/>
        <v>-37</v>
      </c>
      <c r="BV47" s="97" t="str">
        <f t="shared" si="0"/>
        <v>Agosto</v>
      </c>
      <c r="BW47" s="97">
        <f t="shared" si="3"/>
        <v>44796</v>
      </c>
      <c r="BX47" s="97">
        <v>44593</v>
      </c>
      <c r="BY47" s="102">
        <v>44616</v>
      </c>
      <c r="BZ47" s="97">
        <f t="shared" si="4"/>
        <v>44796</v>
      </c>
      <c r="CA47" s="102"/>
      <c r="CB47" s="97" t="str">
        <f t="shared" si="5"/>
        <v/>
      </c>
      <c r="CC47" s="101"/>
      <c r="CD47" s="1" t="s">
        <v>359</v>
      </c>
    </row>
    <row r="48" spans="1:82" x14ac:dyDescent="0.2">
      <c r="A48" s="37"/>
      <c r="B48" s="113">
        <v>44</v>
      </c>
      <c r="C48" s="40">
        <v>7212</v>
      </c>
      <c r="D48" s="1" t="s">
        <v>409</v>
      </c>
      <c r="E48" s="79" t="str">
        <f>VLOOKUP(C48,ReporteVoucher!$A$1:$AA$120,7,0)</f>
        <v>Luis Alberto Farias</v>
      </c>
      <c r="F48" s="2" t="s">
        <v>412</v>
      </c>
      <c r="G48" s="3">
        <f>VLOOKUP(C48,ReporteVoucher!$A$1:$AB$120,28,0)</f>
        <v>375379</v>
      </c>
      <c r="H48" s="41">
        <f t="shared" si="1"/>
        <v>7.0001252067910039E-2</v>
      </c>
      <c r="I48" s="3">
        <f>VLOOKUP(C48,ReporteVoucher!$A$1:$AA$120,20,0)</f>
        <v>26277</v>
      </c>
      <c r="J48" s="5"/>
      <c r="K48" s="5"/>
      <c r="L48" s="7"/>
      <c r="M48" s="23"/>
      <c r="N48" s="24"/>
      <c r="O48" s="24"/>
      <c r="P48" s="24"/>
      <c r="Q48" s="25"/>
      <c r="R48" s="23"/>
      <c r="S48" s="24"/>
      <c r="T48" s="24"/>
      <c r="U48" s="24"/>
      <c r="V48" s="25"/>
      <c r="W48" s="23">
        <v>380</v>
      </c>
      <c r="X48" s="24" t="s">
        <v>53</v>
      </c>
      <c r="Y48" s="24" t="s">
        <v>53</v>
      </c>
      <c r="Z48" s="24" t="s">
        <v>53</v>
      </c>
      <c r="AA48" s="25" t="s">
        <v>53</v>
      </c>
      <c r="AB48" s="23">
        <v>434</v>
      </c>
      <c r="AC48" s="24"/>
      <c r="AD48" s="24" t="s">
        <v>53</v>
      </c>
      <c r="AE48" s="24" t="s">
        <v>53</v>
      </c>
      <c r="AF48" s="25" t="s">
        <v>53</v>
      </c>
      <c r="AG48" s="23">
        <v>487</v>
      </c>
      <c r="AH48" s="24" t="s">
        <v>53</v>
      </c>
      <c r="AI48" s="24" t="s">
        <v>53</v>
      </c>
      <c r="AJ48" s="24" t="s">
        <v>53</v>
      </c>
      <c r="AK48" s="25"/>
      <c r="AL48" s="78">
        <v>545</v>
      </c>
      <c r="AM48" s="24" t="s">
        <v>53</v>
      </c>
      <c r="AN48" s="24" t="s">
        <v>53</v>
      </c>
      <c r="AO48" s="24" t="s">
        <v>53</v>
      </c>
      <c r="AP48" s="25" t="s">
        <v>53</v>
      </c>
      <c r="AQ48" s="78">
        <v>597</v>
      </c>
      <c r="AR48" s="24" t="s">
        <v>53</v>
      </c>
      <c r="AS48" s="24" t="s">
        <v>53</v>
      </c>
      <c r="AT48" s="24" t="s">
        <v>53</v>
      </c>
      <c r="AU48" s="25" t="s">
        <v>53</v>
      </c>
      <c r="AV48" s="23">
        <v>654</v>
      </c>
      <c r="AW48" s="24" t="s">
        <v>53</v>
      </c>
      <c r="AX48" s="24" t="s">
        <v>53</v>
      </c>
      <c r="AY48" s="24" t="s">
        <v>53</v>
      </c>
      <c r="AZ48" s="25" t="s">
        <v>719</v>
      </c>
      <c r="BA48" s="23">
        <v>711</v>
      </c>
      <c r="BB48" s="24"/>
      <c r="BC48" s="24" t="s">
        <v>53</v>
      </c>
      <c r="BD48" s="24" t="s">
        <v>53</v>
      </c>
      <c r="BE48" s="25" t="s">
        <v>416</v>
      </c>
      <c r="BF48" s="78">
        <v>781</v>
      </c>
      <c r="BG48" s="24"/>
      <c r="BH48" s="24" t="s">
        <v>54</v>
      </c>
      <c r="BI48" s="24" t="s">
        <v>54</v>
      </c>
      <c r="BJ48" s="25" t="s">
        <v>416</v>
      </c>
      <c r="BK48" s="23"/>
      <c r="BL48" s="24"/>
      <c r="BM48" s="24"/>
      <c r="BN48" s="24"/>
      <c r="BO48" s="25" t="s">
        <v>416</v>
      </c>
      <c r="BP48" s="23"/>
      <c r="BQ48" s="24"/>
      <c r="BR48" s="24"/>
      <c r="BS48" s="24"/>
      <c r="BT48" s="25" t="s">
        <v>416</v>
      </c>
      <c r="BU48" s="109">
        <f t="shared" ca="1" si="2"/>
        <v>-28</v>
      </c>
      <c r="BV48" s="97" t="str">
        <f t="shared" si="0"/>
        <v>Septiembre</v>
      </c>
      <c r="BW48" s="97">
        <f t="shared" si="3"/>
        <v>44805</v>
      </c>
      <c r="BX48" s="97">
        <v>44805</v>
      </c>
      <c r="BY48" s="101"/>
      <c r="BZ48" s="97" t="str">
        <f t="shared" si="4"/>
        <v/>
      </c>
      <c r="CA48" s="102"/>
      <c r="CB48" s="97" t="str">
        <f t="shared" si="5"/>
        <v/>
      </c>
      <c r="CC48" s="101"/>
      <c r="CD48" s="1"/>
    </row>
    <row r="49" spans="1:82" ht="15" customHeight="1" x14ac:dyDescent="0.2">
      <c r="A49" s="37"/>
      <c r="B49" s="21">
        <v>45</v>
      </c>
      <c r="C49" s="21">
        <v>7211</v>
      </c>
      <c r="D49" s="1" t="s">
        <v>410</v>
      </c>
      <c r="E49" s="79" t="str">
        <f>VLOOKUP(C49,ReporteVoucher!$A$1:$AA$120,7,0)</f>
        <v>Evelyn Cecilia Rivera</v>
      </c>
      <c r="F49" s="2" t="s">
        <v>413</v>
      </c>
      <c r="G49" s="3">
        <f>VLOOKUP(C49,ReporteVoucher!$A$1:$AB$120,28,0)</f>
        <v>804383</v>
      </c>
      <c r="H49" s="41">
        <f t="shared" si="1"/>
        <v>7.0000236205886995E-2</v>
      </c>
      <c r="I49" s="3">
        <f>VLOOKUP(C49,ReporteVoucher!$A$1:$AA$120,20,0)</f>
        <v>56307</v>
      </c>
      <c r="J49" s="3"/>
      <c r="K49" s="3"/>
      <c r="L49" s="7"/>
      <c r="M49" s="23"/>
      <c r="N49" s="24"/>
      <c r="O49" s="24"/>
      <c r="P49" s="24"/>
      <c r="Q49" s="25"/>
      <c r="R49" s="23"/>
      <c r="S49" s="24"/>
      <c r="T49" s="24" t="s">
        <v>53</v>
      </c>
      <c r="U49" s="24" t="s">
        <v>53</v>
      </c>
      <c r="V49" s="25"/>
      <c r="W49" s="23">
        <v>385</v>
      </c>
      <c r="X49" s="24"/>
      <c r="Y49" s="24" t="s">
        <v>53</v>
      </c>
      <c r="Z49" s="24" t="s">
        <v>53</v>
      </c>
      <c r="AA49" s="25"/>
      <c r="AB49" s="23">
        <v>436</v>
      </c>
      <c r="AC49" s="24"/>
      <c r="AD49" s="24" t="s">
        <v>53</v>
      </c>
      <c r="AE49" s="24" t="s">
        <v>53</v>
      </c>
      <c r="AF49" s="25"/>
      <c r="AG49" s="23">
        <v>488</v>
      </c>
      <c r="AH49" s="24" t="s">
        <v>53</v>
      </c>
      <c r="AI49" s="24" t="s">
        <v>53</v>
      </c>
      <c r="AJ49" s="24" t="s">
        <v>53</v>
      </c>
      <c r="AK49" s="25"/>
      <c r="AL49" s="78">
        <v>546</v>
      </c>
      <c r="AM49" s="24" t="s">
        <v>53</v>
      </c>
      <c r="AN49" s="24" t="s">
        <v>53</v>
      </c>
      <c r="AO49" s="24" t="s">
        <v>53</v>
      </c>
      <c r="AP49" s="25"/>
      <c r="AQ49" s="78">
        <v>598</v>
      </c>
      <c r="AR49" s="24" t="s">
        <v>53</v>
      </c>
      <c r="AS49" s="24" t="s">
        <v>53</v>
      </c>
      <c r="AT49" s="24" t="s">
        <v>53</v>
      </c>
      <c r="AU49" s="25" t="s">
        <v>416</v>
      </c>
      <c r="AV49" s="23">
        <v>655</v>
      </c>
      <c r="AW49" s="24" t="s">
        <v>53</v>
      </c>
      <c r="AX49" s="24" t="s">
        <v>53</v>
      </c>
      <c r="AY49" s="24" t="s">
        <v>53</v>
      </c>
      <c r="AZ49" s="25" t="s">
        <v>416</v>
      </c>
      <c r="BA49" s="23">
        <v>712</v>
      </c>
      <c r="BB49" s="24" t="s">
        <v>53</v>
      </c>
      <c r="BC49" s="24" t="s">
        <v>53</v>
      </c>
      <c r="BD49" s="24" t="s">
        <v>53</v>
      </c>
      <c r="BE49" s="25" t="s">
        <v>416</v>
      </c>
      <c r="BF49" s="78">
        <v>782</v>
      </c>
      <c r="BG49" s="24" t="s">
        <v>54</v>
      </c>
      <c r="BH49" s="24" t="s">
        <v>54</v>
      </c>
      <c r="BI49" s="24" t="s">
        <v>54</v>
      </c>
      <c r="BJ49" s="25" t="s">
        <v>416</v>
      </c>
      <c r="BK49" s="23"/>
      <c r="BL49" s="24"/>
      <c r="BM49" s="24"/>
      <c r="BN49" s="24"/>
      <c r="BO49" s="25"/>
      <c r="BP49" s="23"/>
      <c r="BQ49" s="24"/>
      <c r="BR49" s="24"/>
      <c r="BS49" s="24"/>
      <c r="BT49" s="25"/>
      <c r="BU49" s="109">
        <f t="shared" ca="1" si="2"/>
        <v>-28</v>
      </c>
      <c r="BV49" s="97" t="str">
        <f t="shared" si="0"/>
        <v>Septiembre</v>
      </c>
      <c r="BW49" s="97">
        <f t="shared" si="3"/>
        <v>44805</v>
      </c>
      <c r="BX49" s="97">
        <v>44805</v>
      </c>
      <c r="BY49" s="101"/>
      <c r="BZ49" s="97" t="str">
        <f t="shared" si="4"/>
        <v/>
      </c>
      <c r="CA49" s="102"/>
      <c r="CB49" s="97" t="str">
        <f t="shared" si="5"/>
        <v/>
      </c>
      <c r="CC49" s="101"/>
      <c r="CD49" s="1"/>
    </row>
    <row r="50" spans="1:82" x14ac:dyDescent="0.2">
      <c r="A50" s="37"/>
      <c r="B50" s="113">
        <v>46</v>
      </c>
      <c r="C50" s="40">
        <v>7281</v>
      </c>
      <c r="D50" s="1" t="s">
        <v>411</v>
      </c>
      <c r="E50" s="79" t="str">
        <f>VLOOKUP(C50,ReporteVoucher!$A$1:$AA$120,7,0)</f>
        <v>Sergio Erasmo Sobarzo</v>
      </c>
      <c r="F50" s="2" t="s">
        <v>414</v>
      </c>
      <c r="G50" s="3">
        <f>VLOOKUP(C50,ReporteVoucher!$A$1:$AB$120,28,0)</f>
        <v>482630</v>
      </c>
      <c r="H50" s="41">
        <f t="shared" si="1"/>
        <v>6.9999792801939367E-2</v>
      </c>
      <c r="I50" s="3">
        <f>VLOOKUP(C50,ReporteVoucher!$A$1:$AA$120,20,0)</f>
        <v>33784</v>
      </c>
      <c r="J50" s="5"/>
      <c r="K50" s="5"/>
      <c r="L50" s="7"/>
      <c r="M50" s="23"/>
      <c r="N50" s="24"/>
      <c r="O50" s="24"/>
      <c r="P50" s="24"/>
      <c r="Q50" s="25"/>
      <c r="R50" s="23"/>
      <c r="S50" s="24"/>
      <c r="T50" s="24"/>
      <c r="U50" s="24"/>
      <c r="V50" s="25"/>
      <c r="W50" s="39">
        <v>383</v>
      </c>
      <c r="X50" s="24"/>
      <c r="Y50" s="24" t="s">
        <v>54</v>
      </c>
      <c r="Z50" s="24" t="s">
        <v>54</v>
      </c>
      <c r="AA50" s="25" t="s">
        <v>362</v>
      </c>
      <c r="AB50" s="23">
        <v>435</v>
      </c>
      <c r="AC50" s="24" t="s">
        <v>416</v>
      </c>
      <c r="AD50" s="24" t="s">
        <v>418</v>
      </c>
      <c r="AE50" s="24" t="s">
        <v>418</v>
      </c>
      <c r="AF50" s="25" t="s">
        <v>362</v>
      </c>
      <c r="AG50" s="23">
        <v>489</v>
      </c>
      <c r="AH50" s="24"/>
      <c r="AI50" s="24" t="s">
        <v>53</v>
      </c>
      <c r="AJ50" s="24" t="s">
        <v>53</v>
      </c>
      <c r="AK50" s="25" t="s">
        <v>362</v>
      </c>
      <c r="AL50" s="78">
        <v>547</v>
      </c>
      <c r="AM50" s="24" t="s">
        <v>416</v>
      </c>
      <c r="AN50" s="24" t="s">
        <v>53</v>
      </c>
      <c r="AO50" s="24" t="s">
        <v>53</v>
      </c>
      <c r="AP50" s="25" t="s">
        <v>362</v>
      </c>
      <c r="AQ50" s="78">
        <v>599</v>
      </c>
      <c r="AR50" s="24" t="s">
        <v>416</v>
      </c>
      <c r="AS50" s="24" t="s">
        <v>54</v>
      </c>
      <c r="AT50" s="24" t="s">
        <v>53</v>
      </c>
      <c r="AU50" s="25" t="s">
        <v>362</v>
      </c>
      <c r="AV50" s="23">
        <v>656</v>
      </c>
      <c r="AW50" s="24" t="s">
        <v>416</v>
      </c>
      <c r="AX50" s="24" t="s">
        <v>54</v>
      </c>
      <c r="AY50" s="24" t="s">
        <v>53</v>
      </c>
      <c r="AZ50" s="25" t="s">
        <v>416</v>
      </c>
      <c r="BA50" s="39">
        <v>713</v>
      </c>
      <c r="BB50" s="24" t="s">
        <v>416</v>
      </c>
      <c r="BC50" s="24" t="s">
        <v>54</v>
      </c>
      <c r="BD50" s="24" t="s">
        <v>53</v>
      </c>
      <c r="BE50" s="25" t="s">
        <v>416</v>
      </c>
      <c r="BF50" s="78">
        <v>783</v>
      </c>
      <c r="BG50" s="24" t="s">
        <v>416</v>
      </c>
      <c r="BH50" s="24"/>
      <c r="BI50" s="24"/>
      <c r="BJ50" s="25" t="s">
        <v>416</v>
      </c>
      <c r="BK50" s="23"/>
      <c r="BL50" s="24" t="s">
        <v>416</v>
      </c>
      <c r="BM50" s="24"/>
      <c r="BN50" s="24"/>
      <c r="BO50" s="25" t="s">
        <v>416</v>
      </c>
      <c r="BP50" s="23"/>
      <c r="BQ50" s="24"/>
      <c r="BR50" s="24"/>
      <c r="BS50" s="24"/>
      <c r="BT50" s="25"/>
      <c r="BU50" s="109">
        <f t="shared" ca="1" si="2"/>
        <v>-28</v>
      </c>
      <c r="BV50" s="97" t="str">
        <f t="shared" si="0"/>
        <v>Septiembre</v>
      </c>
      <c r="BW50" s="97">
        <f t="shared" si="3"/>
        <v>44805</v>
      </c>
      <c r="BX50" s="97">
        <v>44805</v>
      </c>
      <c r="BY50" s="101"/>
      <c r="BZ50" s="97" t="str">
        <f t="shared" si="4"/>
        <v/>
      </c>
      <c r="CA50" s="102"/>
      <c r="CB50" s="97" t="str">
        <f t="shared" si="5"/>
        <v/>
      </c>
      <c r="CC50" s="101"/>
      <c r="CD50" s="1"/>
    </row>
    <row r="51" spans="1:82" ht="15" customHeight="1" x14ac:dyDescent="0.2">
      <c r="A51" s="37"/>
      <c r="B51" s="113">
        <v>47</v>
      </c>
      <c r="C51" s="40">
        <v>7675</v>
      </c>
      <c r="D51" s="1" t="s">
        <v>419</v>
      </c>
      <c r="E51" s="79" t="str">
        <f>VLOOKUP(C51,ReporteVoucher!$A$1:$AA$120,7,0)</f>
        <v>Matías Sebastián Rojas</v>
      </c>
      <c r="F51" s="2" t="s">
        <v>417</v>
      </c>
      <c r="G51" s="3">
        <f>VLOOKUP(C51,ReporteVoucher!$A$1:$AB$120,28,0)</f>
        <v>450454</v>
      </c>
      <c r="H51" s="41">
        <f t="shared" si="1"/>
        <v>7.0000488396151445E-2</v>
      </c>
      <c r="I51" s="3">
        <f>VLOOKUP(C51,ReporteVoucher!$A$1:$AA$120,20,0)</f>
        <v>31532</v>
      </c>
      <c r="J51" s="5"/>
      <c r="K51" s="5"/>
      <c r="L51" s="7"/>
      <c r="M51" s="23"/>
      <c r="N51" s="24"/>
      <c r="O51" s="24"/>
      <c r="P51" s="24"/>
      <c r="Q51" s="25"/>
      <c r="R51" s="23"/>
      <c r="S51" s="24"/>
      <c r="T51" s="24"/>
      <c r="U51" s="24"/>
      <c r="V51" s="25"/>
      <c r="W51" s="23">
        <v>389</v>
      </c>
      <c r="X51" s="24" t="s">
        <v>53</v>
      </c>
      <c r="Y51" s="75" t="s">
        <v>54</v>
      </c>
      <c r="Z51" s="24" t="s">
        <v>54</v>
      </c>
      <c r="AA51" s="25"/>
      <c r="AB51" s="23">
        <v>437</v>
      </c>
      <c r="AC51" s="24" t="s">
        <v>53</v>
      </c>
      <c r="AD51" s="24" t="s">
        <v>53</v>
      </c>
      <c r="AE51" s="24" t="s">
        <v>53</v>
      </c>
      <c r="AF51" s="25" t="s">
        <v>416</v>
      </c>
      <c r="AG51" s="23">
        <v>490</v>
      </c>
      <c r="AH51" s="24" t="s">
        <v>53</v>
      </c>
      <c r="AI51" s="24" t="s">
        <v>53</v>
      </c>
      <c r="AJ51" s="24" t="s">
        <v>53</v>
      </c>
      <c r="AK51" s="25" t="s">
        <v>416</v>
      </c>
      <c r="AL51" s="78">
        <v>548</v>
      </c>
      <c r="AM51" s="24" t="s">
        <v>53</v>
      </c>
      <c r="AN51" s="24" t="s">
        <v>53</v>
      </c>
      <c r="AO51" s="24" t="s">
        <v>53</v>
      </c>
      <c r="AP51" s="25" t="s">
        <v>416</v>
      </c>
      <c r="AQ51" s="78">
        <v>600</v>
      </c>
      <c r="AR51" s="24" t="s">
        <v>53</v>
      </c>
      <c r="AS51" s="24" t="s">
        <v>53</v>
      </c>
      <c r="AT51" s="24" t="s">
        <v>53</v>
      </c>
      <c r="AU51" s="25" t="s">
        <v>416</v>
      </c>
      <c r="AV51" s="23">
        <v>657</v>
      </c>
      <c r="AW51" s="24" t="s">
        <v>53</v>
      </c>
      <c r="AX51" s="24" t="s">
        <v>53</v>
      </c>
      <c r="AY51" s="24" t="s">
        <v>53</v>
      </c>
      <c r="AZ51" s="25" t="s">
        <v>416</v>
      </c>
      <c r="BA51" s="23">
        <v>714</v>
      </c>
      <c r="BB51" s="24"/>
      <c r="BC51" s="24" t="s">
        <v>54</v>
      </c>
      <c r="BD51" s="24" t="s">
        <v>53</v>
      </c>
      <c r="BE51" s="25" t="s">
        <v>416</v>
      </c>
      <c r="BF51" s="78">
        <v>785</v>
      </c>
      <c r="BG51" s="24"/>
      <c r="BH51" s="24" t="s">
        <v>54</v>
      </c>
      <c r="BI51" s="24" t="s">
        <v>54</v>
      </c>
      <c r="BJ51" s="25" t="s">
        <v>416</v>
      </c>
      <c r="BK51" s="23"/>
      <c r="BL51" s="24"/>
      <c r="BM51" s="24"/>
      <c r="BN51" s="24"/>
      <c r="BO51" s="25" t="s">
        <v>416</v>
      </c>
      <c r="BP51" s="23"/>
      <c r="BQ51" s="24"/>
      <c r="BR51" s="24"/>
      <c r="BS51" s="24"/>
      <c r="BT51" s="25"/>
      <c r="BU51" s="109">
        <f t="shared" ca="1" si="2"/>
        <v>-28</v>
      </c>
      <c r="BV51" s="97" t="str">
        <f t="shared" si="0"/>
        <v>Septiembre</v>
      </c>
      <c r="BW51" s="97">
        <f t="shared" si="3"/>
        <v>44805</v>
      </c>
      <c r="BX51" s="97">
        <v>44805</v>
      </c>
      <c r="BY51" s="101"/>
      <c r="BZ51" s="97" t="str">
        <f t="shared" si="4"/>
        <v/>
      </c>
      <c r="CA51" s="102"/>
      <c r="CB51" s="97" t="str">
        <f t="shared" si="5"/>
        <v/>
      </c>
      <c r="CC51" s="101"/>
      <c r="CD51" s="1"/>
    </row>
    <row r="52" spans="1:82" ht="18" customHeight="1" x14ac:dyDescent="0.2">
      <c r="A52" s="37"/>
      <c r="B52" s="113">
        <v>48</v>
      </c>
      <c r="C52" s="40">
        <v>8040</v>
      </c>
      <c r="D52" s="1" t="s">
        <v>487</v>
      </c>
      <c r="E52" s="79" t="str">
        <f>VLOOKUP(C52,ReporteVoucher!$A$1:$AA$120,7,0)</f>
        <v>Carolina Beatriz Roa</v>
      </c>
      <c r="F52" s="2" t="s">
        <v>488</v>
      </c>
      <c r="G52" s="3">
        <f>VLOOKUP(C52,ReporteVoucher!$A$1:$AB$120,28,0)</f>
        <v>757654</v>
      </c>
      <c r="H52" s="41">
        <f t="shared" si="1"/>
        <v>7.0000290370010584E-2</v>
      </c>
      <c r="I52" s="3">
        <f>VLOOKUP(C52,ReporteVoucher!$A$1:$AA$120,20,0)</f>
        <v>53036</v>
      </c>
      <c r="J52" s="5"/>
      <c r="K52" s="5"/>
      <c r="L52" s="7"/>
      <c r="M52" s="23"/>
      <c r="N52" s="24"/>
      <c r="O52" s="24"/>
      <c r="P52" s="24"/>
      <c r="Q52" s="25"/>
      <c r="R52" s="23"/>
      <c r="S52" s="24"/>
      <c r="T52" s="24"/>
      <c r="U52" s="24"/>
      <c r="V52" s="25"/>
      <c r="W52" s="23"/>
      <c r="X52" s="24"/>
      <c r="Y52" s="24"/>
      <c r="Z52" s="24"/>
      <c r="AA52" s="25"/>
      <c r="AB52" s="23">
        <v>390</v>
      </c>
      <c r="AC52" s="24"/>
      <c r="AD52" s="24"/>
      <c r="AE52" s="24"/>
      <c r="AF52" s="25"/>
      <c r="AG52" s="23">
        <v>491</v>
      </c>
      <c r="AH52" s="24" t="s">
        <v>53</v>
      </c>
      <c r="AI52" s="24" t="s">
        <v>54</v>
      </c>
      <c r="AJ52" s="24" t="s">
        <v>54</v>
      </c>
      <c r="AK52" s="25"/>
      <c r="AL52" s="78">
        <v>549</v>
      </c>
      <c r="AM52" s="24" t="s">
        <v>53</v>
      </c>
      <c r="AN52" s="24" t="s">
        <v>53</v>
      </c>
      <c r="AO52" s="24" t="s">
        <v>53</v>
      </c>
      <c r="AP52" s="25" t="s">
        <v>416</v>
      </c>
      <c r="AQ52" s="78">
        <v>601</v>
      </c>
      <c r="AR52" s="24" t="s">
        <v>53</v>
      </c>
      <c r="AS52" s="24" t="s">
        <v>53</v>
      </c>
      <c r="AT52" s="24" t="s">
        <v>54</v>
      </c>
      <c r="AU52" s="25" t="s">
        <v>416</v>
      </c>
      <c r="AV52" s="23">
        <v>658</v>
      </c>
      <c r="AW52" s="24"/>
      <c r="AX52" s="24" t="s">
        <v>53</v>
      </c>
      <c r="AY52" s="24" t="s">
        <v>53</v>
      </c>
      <c r="AZ52" s="25" t="s">
        <v>416</v>
      </c>
      <c r="BA52" s="23">
        <v>715</v>
      </c>
      <c r="BB52" s="24"/>
      <c r="BC52" s="24" t="s">
        <v>54</v>
      </c>
      <c r="BD52" s="24" t="s">
        <v>54</v>
      </c>
      <c r="BE52" s="25" t="s">
        <v>416</v>
      </c>
      <c r="BF52" s="78">
        <v>786</v>
      </c>
      <c r="BG52" s="24"/>
      <c r="BH52" s="24"/>
      <c r="BI52" s="24"/>
      <c r="BJ52" s="25" t="s">
        <v>416</v>
      </c>
      <c r="BK52" s="23"/>
      <c r="BL52" s="24"/>
      <c r="BM52" s="24"/>
      <c r="BN52" s="24"/>
      <c r="BO52" s="25" t="s">
        <v>416</v>
      </c>
      <c r="BP52" s="23"/>
      <c r="BQ52" s="24"/>
      <c r="BR52" s="24"/>
      <c r="BS52" s="24"/>
      <c r="BT52" s="25" t="s">
        <v>416</v>
      </c>
      <c r="BU52" s="109">
        <f t="shared" ca="1" si="2"/>
        <v>2</v>
      </c>
      <c r="BV52" s="97" t="str">
        <f t="shared" si="0"/>
        <v>Octubre</v>
      </c>
      <c r="BW52" s="97">
        <f t="shared" si="3"/>
        <v>44835</v>
      </c>
      <c r="BX52" s="97">
        <v>44835</v>
      </c>
      <c r="BY52" s="101"/>
      <c r="BZ52" s="97" t="str">
        <f t="shared" si="4"/>
        <v/>
      </c>
      <c r="CA52" s="102"/>
      <c r="CB52" s="97" t="str">
        <f t="shared" si="5"/>
        <v/>
      </c>
      <c r="CC52" s="101"/>
      <c r="CD52" s="1"/>
    </row>
    <row r="53" spans="1:82" s="71" customFormat="1" x14ac:dyDescent="0.2">
      <c r="A53" s="38"/>
      <c r="B53" s="40">
        <v>49</v>
      </c>
      <c r="C53" s="40">
        <v>8366</v>
      </c>
      <c r="D53" s="1" t="s">
        <v>746</v>
      </c>
      <c r="E53" s="79" t="str">
        <f>VLOOKUP(C53,ReporteVoucher!$A$1:$AA$120,7,0)</f>
        <v>Carolina Andrea Godoy</v>
      </c>
      <c r="F53" s="2" t="s">
        <v>489</v>
      </c>
      <c r="G53" s="3">
        <f>VLOOKUP(C53,ReporteVoucher!$A$1:$AB$120,28,0)</f>
        <v>649418</v>
      </c>
      <c r="H53" s="41">
        <f t="shared" si="1"/>
        <v>6.9999599641525176E-2</v>
      </c>
      <c r="I53" s="3">
        <f>VLOOKUP(C53,ReporteVoucher!$A$1:$AA$120,20,0)</f>
        <v>45459</v>
      </c>
      <c r="J53" s="80"/>
      <c r="K53" s="80"/>
      <c r="L53" s="81"/>
      <c r="M53" s="39"/>
      <c r="N53" s="68"/>
      <c r="O53" s="68"/>
      <c r="P53" s="68"/>
      <c r="Q53" s="69"/>
      <c r="R53" s="39"/>
      <c r="S53" s="68"/>
      <c r="T53" s="68"/>
      <c r="U53" s="68"/>
      <c r="V53" s="69"/>
      <c r="W53" s="39"/>
      <c r="X53" s="68"/>
      <c r="Y53" s="68"/>
      <c r="Z53" s="68"/>
      <c r="AA53" s="69"/>
      <c r="AB53" s="39"/>
      <c r="AC53" s="68"/>
      <c r="AD53" s="68"/>
      <c r="AE53" s="68"/>
      <c r="AF53" s="69"/>
      <c r="AG53" s="39"/>
      <c r="AH53" s="68" t="s">
        <v>53</v>
      </c>
      <c r="AI53" s="68" t="s">
        <v>53</v>
      </c>
      <c r="AJ53" s="68" t="s">
        <v>53</v>
      </c>
      <c r="AK53" s="69" t="s">
        <v>54</v>
      </c>
      <c r="AL53" s="39"/>
      <c r="AM53" s="68" t="s">
        <v>53</v>
      </c>
      <c r="AN53" s="68" t="s">
        <v>53</v>
      </c>
      <c r="AO53" s="68" t="s">
        <v>53</v>
      </c>
      <c r="AP53" s="69" t="s">
        <v>53</v>
      </c>
      <c r="AQ53" s="39"/>
      <c r="AR53" s="68" t="s">
        <v>53</v>
      </c>
      <c r="AS53" s="68" t="s">
        <v>53</v>
      </c>
      <c r="AT53" s="68" t="s">
        <v>53</v>
      </c>
      <c r="AU53" s="69" t="s">
        <v>54</v>
      </c>
      <c r="AV53" s="78">
        <v>667</v>
      </c>
      <c r="AW53" s="68" t="s">
        <v>53</v>
      </c>
      <c r="AX53" s="68" t="s">
        <v>53</v>
      </c>
      <c r="AY53" s="68" t="s">
        <v>53</v>
      </c>
      <c r="AZ53" s="69" t="s">
        <v>53</v>
      </c>
      <c r="BA53" s="39">
        <v>729</v>
      </c>
      <c r="BB53" s="68" t="s">
        <v>53</v>
      </c>
      <c r="BC53" s="68" t="s">
        <v>53</v>
      </c>
      <c r="BD53" s="68" t="s">
        <v>53</v>
      </c>
      <c r="BE53" s="69" t="s">
        <v>53</v>
      </c>
      <c r="BF53" s="77">
        <v>787</v>
      </c>
      <c r="BG53" s="68" t="s">
        <v>54</v>
      </c>
      <c r="BH53" s="68" t="s">
        <v>53</v>
      </c>
      <c r="BI53" s="68" t="s">
        <v>53</v>
      </c>
      <c r="BJ53" s="69" t="s">
        <v>54</v>
      </c>
      <c r="BK53" s="39"/>
      <c r="BL53" s="68"/>
      <c r="BM53" s="68"/>
      <c r="BN53" s="68"/>
      <c r="BO53" s="69"/>
      <c r="BP53" s="39"/>
      <c r="BQ53" s="68"/>
      <c r="BR53" s="68"/>
      <c r="BS53" s="68"/>
      <c r="BT53" s="69"/>
      <c r="BU53" s="109">
        <f t="shared" ca="1" si="2"/>
        <v>2</v>
      </c>
      <c r="BV53" s="97" t="str">
        <f t="shared" si="0"/>
        <v>Octubre</v>
      </c>
      <c r="BW53" s="97">
        <f t="shared" si="3"/>
        <v>44835</v>
      </c>
      <c r="BX53" s="97">
        <v>44835</v>
      </c>
      <c r="BY53" s="103"/>
      <c r="BZ53" s="97" t="str">
        <f t="shared" si="4"/>
        <v/>
      </c>
      <c r="CA53" s="102"/>
      <c r="CB53" s="97" t="str">
        <f t="shared" si="5"/>
        <v/>
      </c>
      <c r="CC53" s="103"/>
      <c r="CD53" s="70"/>
    </row>
    <row r="54" spans="1:82" x14ac:dyDescent="0.2">
      <c r="A54" s="37"/>
      <c r="B54" s="113">
        <v>50</v>
      </c>
      <c r="C54" s="40">
        <v>8367</v>
      </c>
      <c r="D54" s="1" t="s">
        <v>747</v>
      </c>
      <c r="E54" s="79" t="str">
        <f>VLOOKUP(C54,ReporteVoucher!$A$1:$AA$120,7,0)</f>
        <v>Carola  Peñaloza</v>
      </c>
      <c r="F54" s="2" t="s">
        <v>490</v>
      </c>
      <c r="G54" s="3">
        <f>VLOOKUP(C54,ReporteVoucher!$A$1:$AB$120,28,0)</f>
        <v>440000</v>
      </c>
      <c r="H54" s="41">
        <f t="shared" si="1"/>
        <v>7.0000000000000007E-2</v>
      </c>
      <c r="I54" s="3">
        <f>VLOOKUP(C54,ReporteVoucher!$A$1:$AA$120,20,0)</f>
        <v>30800</v>
      </c>
      <c r="J54" s="5"/>
      <c r="K54" s="5"/>
      <c r="L54" s="7"/>
      <c r="M54" s="23"/>
      <c r="N54" s="24"/>
      <c r="O54" s="24"/>
      <c r="P54" s="24"/>
      <c r="Q54" s="25"/>
      <c r="R54" s="23"/>
      <c r="S54" s="24"/>
      <c r="T54" s="24"/>
      <c r="U54" s="24"/>
      <c r="V54" s="25"/>
      <c r="W54" s="23"/>
      <c r="X54" s="24"/>
      <c r="Y54" s="24"/>
      <c r="Z54" s="24"/>
      <c r="AA54" s="25" t="s">
        <v>362</v>
      </c>
      <c r="AB54" s="23"/>
      <c r="AC54" s="24"/>
      <c r="AD54" s="24"/>
      <c r="AE54" s="24"/>
      <c r="AF54" s="25" t="s">
        <v>362</v>
      </c>
      <c r="AG54" s="23">
        <v>444</v>
      </c>
      <c r="AH54" s="24" t="s">
        <v>53</v>
      </c>
      <c r="AI54" s="24" t="s">
        <v>53</v>
      </c>
      <c r="AJ54" s="24" t="s">
        <v>53</v>
      </c>
      <c r="AK54" s="25" t="s">
        <v>362</v>
      </c>
      <c r="AL54" s="77">
        <v>550</v>
      </c>
      <c r="AM54" s="24" t="s">
        <v>53</v>
      </c>
      <c r="AN54" s="24" t="s">
        <v>53</v>
      </c>
      <c r="AO54" s="24" t="s">
        <v>53</v>
      </c>
      <c r="AP54" s="25" t="s">
        <v>362</v>
      </c>
      <c r="AQ54" s="78">
        <v>602</v>
      </c>
      <c r="AR54" s="24" t="s">
        <v>53</v>
      </c>
      <c r="AS54" s="24" t="s">
        <v>53</v>
      </c>
      <c r="AT54" s="24" t="s">
        <v>53</v>
      </c>
      <c r="AU54" s="25" t="s">
        <v>362</v>
      </c>
      <c r="AV54" s="23" t="s">
        <v>611</v>
      </c>
      <c r="AW54" s="24" t="s">
        <v>53</v>
      </c>
      <c r="AX54" s="24" t="s">
        <v>53</v>
      </c>
      <c r="AY54" s="24" t="s">
        <v>53</v>
      </c>
      <c r="AZ54" s="25" t="s">
        <v>362</v>
      </c>
      <c r="BA54" s="23">
        <v>716</v>
      </c>
      <c r="BB54" s="24"/>
      <c r="BC54" s="24"/>
      <c r="BD54" s="24"/>
      <c r="BE54" s="25" t="s">
        <v>362</v>
      </c>
      <c r="BF54" s="78">
        <v>788</v>
      </c>
      <c r="BG54" s="24"/>
      <c r="BH54" s="24"/>
      <c r="BI54" s="24"/>
      <c r="BJ54" s="25" t="s">
        <v>362</v>
      </c>
      <c r="BK54" s="23"/>
      <c r="BL54" s="24"/>
      <c r="BM54" s="24"/>
      <c r="BN54" s="24"/>
      <c r="BO54" s="25" t="s">
        <v>362</v>
      </c>
      <c r="BP54" s="23"/>
      <c r="BQ54" s="24"/>
      <c r="BR54" s="24"/>
      <c r="BS54" s="24"/>
      <c r="BT54" s="25" t="s">
        <v>362</v>
      </c>
      <c r="BU54" s="109">
        <f t="shared" ca="1" si="2"/>
        <v>125</v>
      </c>
      <c r="BV54" s="97" t="str">
        <f t="shared" si="0"/>
        <v>Febrero</v>
      </c>
      <c r="BW54" s="97">
        <f t="shared" si="3"/>
        <v>44958</v>
      </c>
      <c r="BX54" s="97">
        <v>44958</v>
      </c>
      <c r="BY54" s="101"/>
      <c r="BZ54" s="97" t="str">
        <f t="shared" si="4"/>
        <v/>
      </c>
      <c r="CA54" s="102"/>
      <c r="CB54" s="97" t="str">
        <f t="shared" si="5"/>
        <v/>
      </c>
      <c r="CC54" s="101"/>
      <c r="CD54" s="1"/>
    </row>
    <row r="55" spans="1:82" x14ac:dyDescent="0.2">
      <c r="A55" s="37"/>
      <c r="B55" s="113">
        <v>51</v>
      </c>
      <c r="C55" s="21">
        <v>8766</v>
      </c>
      <c r="D55" s="1" t="s">
        <v>748</v>
      </c>
      <c r="E55" s="79" t="str">
        <f>VLOOKUP(C55,ReporteVoucher!$A$1:$AA$120,7,0)</f>
        <v>Juan Luis Correa</v>
      </c>
      <c r="F55" s="2" t="s">
        <v>492</v>
      </c>
      <c r="G55" s="3">
        <f>VLOOKUP(C55,ReporteVoucher!$A$1:$AB$120,28,0)</f>
        <v>794200</v>
      </c>
      <c r="H55" s="41">
        <f t="shared" si="1"/>
        <v>0.06</v>
      </c>
      <c r="I55" s="3">
        <f>VLOOKUP(C55,ReporteVoucher!$A$1:$AA$120,20,0)</f>
        <v>47652</v>
      </c>
      <c r="J55" s="5"/>
      <c r="K55" s="5"/>
      <c r="L55" s="7"/>
      <c r="M55" s="23"/>
      <c r="N55" s="24"/>
      <c r="O55" s="24"/>
      <c r="P55" s="24"/>
      <c r="Q55" s="25"/>
      <c r="R55" s="23"/>
      <c r="S55" s="24"/>
      <c r="T55" s="24"/>
      <c r="U55" s="24"/>
      <c r="V55" s="25"/>
      <c r="W55" s="23"/>
      <c r="X55" s="24"/>
      <c r="Y55" s="24"/>
      <c r="Z55" s="24"/>
      <c r="AA55" s="25"/>
      <c r="AB55" s="23"/>
      <c r="AC55" s="24" t="s">
        <v>53</v>
      </c>
      <c r="AD55" s="24" t="s">
        <v>53</v>
      </c>
      <c r="AE55" s="24" t="s">
        <v>53</v>
      </c>
      <c r="AF55" s="25" t="s">
        <v>53</v>
      </c>
      <c r="AG55" s="23"/>
      <c r="AH55" s="24" t="s">
        <v>53</v>
      </c>
      <c r="AI55" s="24" t="s">
        <v>53</v>
      </c>
      <c r="AJ55" s="24" t="s">
        <v>53</v>
      </c>
      <c r="AK55" s="25" t="s">
        <v>53</v>
      </c>
      <c r="AL55" s="23">
        <v>497</v>
      </c>
      <c r="AM55" s="24" t="s">
        <v>53</v>
      </c>
      <c r="AN55" s="24" t="s">
        <v>53</v>
      </c>
      <c r="AO55" s="24" t="s">
        <v>53</v>
      </c>
      <c r="AP55" s="25"/>
      <c r="AQ55" s="78">
        <v>603</v>
      </c>
      <c r="AR55" s="24" t="s">
        <v>53</v>
      </c>
      <c r="AS55" s="24" t="s">
        <v>53</v>
      </c>
      <c r="AT55" s="24" t="s">
        <v>53</v>
      </c>
      <c r="AU55" s="25" t="s">
        <v>53</v>
      </c>
      <c r="AV55" s="23">
        <v>659</v>
      </c>
      <c r="AW55" s="24"/>
      <c r="AX55" s="24" t="s">
        <v>53</v>
      </c>
      <c r="AY55" s="24" t="s">
        <v>53</v>
      </c>
      <c r="AZ55" s="25" t="s">
        <v>53</v>
      </c>
      <c r="BA55" s="23">
        <v>717</v>
      </c>
      <c r="BB55" s="24"/>
      <c r="BC55" s="24"/>
      <c r="BD55" s="24"/>
      <c r="BE55" s="25"/>
      <c r="BF55" s="78">
        <v>789</v>
      </c>
      <c r="BG55" s="24"/>
      <c r="BH55" s="24"/>
      <c r="BI55" s="24"/>
      <c r="BJ55" s="25"/>
      <c r="BK55" s="23"/>
      <c r="BL55" s="24"/>
      <c r="BM55" s="24"/>
      <c r="BN55" s="24"/>
      <c r="BO55" s="25"/>
      <c r="BP55" s="23"/>
      <c r="BQ55" s="24"/>
      <c r="BR55" s="24"/>
      <c r="BS55" s="24"/>
      <c r="BT55" s="25"/>
      <c r="BU55" s="109">
        <f t="shared" ca="1" si="2"/>
        <v>33</v>
      </c>
      <c r="BV55" s="97" t="str">
        <f t="shared" si="0"/>
        <v>Noviembre</v>
      </c>
      <c r="BW55" s="97">
        <f t="shared" si="3"/>
        <v>44866</v>
      </c>
      <c r="BX55" s="97">
        <v>44866</v>
      </c>
      <c r="BY55" s="101"/>
      <c r="BZ55" s="97" t="str">
        <f t="shared" si="4"/>
        <v/>
      </c>
      <c r="CA55" s="102"/>
      <c r="CB55" s="97" t="str">
        <f t="shared" si="5"/>
        <v/>
      </c>
      <c r="CC55" s="101"/>
      <c r="CD55" s="1"/>
    </row>
    <row r="56" spans="1:82" x14ac:dyDescent="0.2">
      <c r="A56" s="37"/>
      <c r="B56" s="113">
        <v>52</v>
      </c>
      <c r="C56" s="21">
        <v>8767</v>
      </c>
      <c r="D56" s="1" t="s">
        <v>516</v>
      </c>
      <c r="E56" s="79" t="str">
        <f>VLOOKUP(C56,ReporteVoucher!$A$1:$AA$120,7,0)</f>
        <v>Claudia Alejandra Bascuñan</v>
      </c>
      <c r="F56" s="2" t="s">
        <v>529</v>
      </c>
      <c r="G56" s="3">
        <f>VLOOKUP(C56,ReporteVoucher!$A$1:$AB$120,28,0)</f>
        <v>450000</v>
      </c>
      <c r="H56" s="41">
        <f t="shared" si="1"/>
        <v>7.0000000000000007E-2</v>
      </c>
      <c r="I56" s="3">
        <f>VLOOKUP(C56,ReporteVoucher!$A$1:$AA$120,20,0)</f>
        <v>31500</v>
      </c>
      <c r="J56" s="5"/>
      <c r="K56" s="5"/>
      <c r="L56" s="7"/>
      <c r="M56" s="23"/>
      <c r="N56" s="24"/>
      <c r="O56" s="24"/>
      <c r="P56" s="24"/>
      <c r="Q56" s="25"/>
      <c r="R56" s="23"/>
      <c r="S56" s="24"/>
      <c r="T56" s="24"/>
      <c r="U56" s="24"/>
      <c r="V56" s="25"/>
      <c r="W56" s="23"/>
      <c r="X56" s="24"/>
      <c r="Y56" s="24"/>
      <c r="Z56" s="24"/>
      <c r="AA56" s="25"/>
      <c r="AB56" s="23"/>
      <c r="AC56" s="24"/>
      <c r="AD56" s="24"/>
      <c r="AE56" s="24"/>
      <c r="AF56" s="25"/>
      <c r="AG56" s="23"/>
      <c r="AH56" s="24" t="s">
        <v>53</v>
      </c>
      <c r="AI56" s="24" t="s">
        <v>53</v>
      </c>
      <c r="AJ56" s="24" t="s">
        <v>53</v>
      </c>
      <c r="AK56" s="25"/>
      <c r="AL56" s="23">
        <v>498</v>
      </c>
      <c r="AM56" s="24" t="s">
        <v>53</v>
      </c>
      <c r="AN56" s="24" t="s">
        <v>53</v>
      </c>
      <c r="AO56" s="24" t="s">
        <v>53</v>
      </c>
      <c r="AP56" s="25"/>
      <c r="AQ56" s="78">
        <v>604</v>
      </c>
      <c r="AR56" s="24" t="s">
        <v>53</v>
      </c>
      <c r="AS56" s="24" t="s">
        <v>53</v>
      </c>
      <c r="AT56" s="24" t="s">
        <v>53</v>
      </c>
      <c r="AU56" s="25"/>
      <c r="AV56" s="23">
        <v>660</v>
      </c>
      <c r="AW56" s="24" t="s">
        <v>53</v>
      </c>
      <c r="AX56" s="24" t="s">
        <v>54</v>
      </c>
      <c r="AY56" s="24" t="s">
        <v>54</v>
      </c>
      <c r="AZ56" s="25" t="s">
        <v>54</v>
      </c>
      <c r="BA56" s="23">
        <v>718</v>
      </c>
      <c r="BB56" s="24"/>
      <c r="BC56" s="24" t="s">
        <v>54</v>
      </c>
      <c r="BD56" s="24" t="s">
        <v>54</v>
      </c>
      <c r="BE56" s="25" t="s">
        <v>54</v>
      </c>
      <c r="BF56" s="78">
        <v>790</v>
      </c>
      <c r="BG56" s="24"/>
      <c r="BH56" s="24"/>
      <c r="BI56" s="24"/>
      <c r="BJ56" s="25"/>
      <c r="BK56" s="23"/>
      <c r="BL56" s="24"/>
      <c r="BM56" s="24"/>
      <c r="BN56" s="24"/>
      <c r="BO56" s="25"/>
      <c r="BP56" s="23"/>
      <c r="BQ56" s="24"/>
      <c r="BR56" s="24"/>
      <c r="BS56" s="24"/>
      <c r="BT56" s="25"/>
      <c r="BU56" s="109">
        <f t="shared" ca="1" si="2"/>
        <v>33</v>
      </c>
      <c r="BV56" s="97" t="str">
        <f t="shared" si="0"/>
        <v>Noviembre</v>
      </c>
      <c r="BW56" s="97">
        <f t="shared" si="3"/>
        <v>44866</v>
      </c>
      <c r="BX56" s="97">
        <v>44866</v>
      </c>
      <c r="BY56" s="101"/>
      <c r="BZ56" s="97" t="str">
        <f t="shared" si="4"/>
        <v/>
      </c>
      <c r="CA56" s="102"/>
      <c r="CB56" s="97" t="str">
        <f t="shared" si="5"/>
        <v/>
      </c>
      <c r="CC56" s="101"/>
      <c r="CD56" s="1"/>
    </row>
    <row r="57" spans="1:82" x14ac:dyDescent="0.2">
      <c r="A57" s="37"/>
      <c r="B57" s="113">
        <v>53</v>
      </c>
      <c r="C57" s="21">
        <v>8768</v>
      </c>
      <c r="D57" s="1" t="s">
        <v>517</v>
      </c>
      <c r="E57" s="79" t="str">
        <f>VLOOKUP(C57,ReporteVoucher!$A$1:$AA$120,7,0)</f>
        <v>Yelimar de los Angeles Rendon</v>
      </c>
      <c r="F57" s="2" t="s">
        <v>515</v>
      </c>
      <c r="G57" s="3">
        <f>VLOOKUP(C57,ReporteVoucher!$A$1:$AB$120,28,0)</f>
        <v>480000</v>
      </c>
      <c r="H57" s="41">
        <f t="shared" si="1"/>
        <v>7.0000000000000007E-2</v>
      </c>
      <c r="I57" s="3">
        <f>VLOOKUP(C57,ReporteVoucher!$A$1:$AA$120,20,0)</f>
        <v>33600</v>
      </c>
      <c r="J57" s="5"/>
      <c r="K57" s="5"/>
      <c r="L57" s="7"/>
      <c r="M57" s="23"/>
      <c r="N57" s="24"/>
      <c r="O57" s="24"/>
      <c r="P57" s="24"/>
      <c r="Q57" s="25"/>
      <c r="R57" s="23"/>
      <c r="S57" s="24"/>
      <c r="T57" s="24"/>
      <c r="U57" s="24"/>
      <c r="V57" s="25"/>
      <c r="W57" s="23"/>
      <c r="X57" s="24"/>
      <c r="Y57" s="24"/>
      <c r="Z57" s="24"/>
      <c r="AA57" s="25"/>
      <c r="AB57" s="23"/>
      <c r="AC57" s="24"/>
      <c r="AD57" s="24"/>
      <c r="AE57" s="24"/>
      <c r="AF57" s="25" t="s">
        <v>362</v>
      </c>
      <c r="AG57" s="23"/>
      <c r="AH57" s="24" t="s">
        <v>53</v>
      </c>
      <c r="AI57" s="24" t="s">
        <v>53</v>
      </c>
      <c r="AJ57" s="24" t="s">
        <v>53</v>
      </c>
      <c r="AK57" s="25" t="s">
        <v>362</v>
      </c>
      <c r="AL57" s="23">
        <v>499</v>
      </c>
      <c r="AM57" s="24" t="s">
        <v>53</v>
      </c>
      <c r="AN57" s="24" t="s">
        <v>53</v>
      </c>
      <c r="AO57" s="24" t="s">
        <v>53</v>
      </c>
      <c r="AP57" s="25" t="s">
        <v>362</v>
      </c>
      <c r="AQ57" s="78">
        <v>605</v>
      </c>
      <c r="AR57" s="24" t="s">
        <v>53</v>
      </c>
      <c r="AS57" s="24" t="s">
        <v>54</v>
      </c>
      <c r="AT57" s="24" t="s">
        <v>54</v>
      </c>
      <c r="AU57" s="25" t="s">
        <v>362</v>
      </c>
      <c r="AV57" s="23">
        <v>661</v>
      </c>
      <c r="AW57" s="24" t="s">
        <v>53</v>
      </c>
      <c r="AX57" s="24" t="s">
        <v>54</v>
      </c>
      <c r="AY57" s="24" t="s">
        <v>54</v>
      </c>
      <c r="AZ57" s="25" t="s">
        <v>362</v>
      </c>
      <c r="BA57" s="23">
        <v>719</v>
      </c>
      <c r="BB57" s="24" t="s">
        <v>53</v>
      </c>
      <c r="BC57" s="24"/>
      <c r="BD57" s="24"/>
      <c r="BE57" s="25" t="s">
        <v>362</v>
      </c>
      <c r="BF57" s="78">
        <v>791</v>
      </c>
      <c r="BG57" s="24" t="s">
        <v>53</v>
      </c>
      <c r="BH57" s="24"/>
      <c r="BI57" s="24"/>
      <c r="BJ57" s="25" t="s">
        <v>362</v>
      </c>
      <c r="BK57" s="23"/>
      <c r="BL57" s="24"/>
      <c r="BM57" s="24"/>
      <c r="BN57" s="24"/>
      <c r="BO57" s="25" t="s">
        <v>362</v>
      </c>
      <c r="BP57" s="23"/>
      <c r="BQ57" s="24"/>
      <c r="BR57" s="24"/>
      <c r="BS57" s="24"/>
      <c r="BT57" s="25" t="s">
        <v>362</v>
      </c>
      <c r="BU57" s="109">
        <f t="shared" ca="1" si="2"/>
        <v>33</v>
      </c>
      <c r="BV57" s="97" t="str">
        <f t="shared" si="0"/>
        <v>Noviembre</v>
      </c>
      <c r="BW57" s="97">
        <f t="shared" si="3"/>
        <v>44866</v>
      </c>
      <c r="BX57" s="97">
        <v>44866</v>
      </c>
      <c r="BY57" s="101"/>
      <c r="BZ57" s="97" t="str">
        <f t="shared" si="4"/>
        <v/>
      </c>
      <c r="CA57" s="102"/>
      <c r="CB57" s="97" t="str">
        <f t="shared" si="5"/>
        <v/>
      </c>
      <c r="CC57" s="101"/>
      <c r="CD57" s="1"/>
    </row>
    <row r="58" spans="1:82" x14ac:dyDescent="0.2">
      <c r="A58" s="37"/>
      <c r="B58" s="113">
        <v>54</v>
      </c>
      <c r="C58" s="21">
        <v>9271</v>
      </c>
      <c r="D58" s="1" t="s">
        <v>749</v>
      </c>
      <c r="E58" s="79" t="str">
        <f>VLOOKUP(C58,ReporteVoucher!$A$1:$AA$120,7,0)</f>
        <v>Anna Ratova</v>
      </c>
      <c r="F58" s="2" t="s">
        <v>500</v>
      </c>
      <c r="G58" s="3">
        <f>VLOOKUP(C58,ReporteVoucher!$A$1:$AB$120,28,0)</f>
        <v>700000</v>
      </c>
      <c r="H58" s="41">
        <f t="shared" si="1"/>
        <v>7.0000000000000007E-2</v>
      </c>
      <c r="I58" s="3">
        <f>VLOOKUP(C58,ReporteVoucher!$A$1:$AA$120,20,0)</f>
        <v>49000</v>
      </c>
      <c r="J58" s="5"/>
      <c r="K58" s="5"/>
      <c r="L58" s="7"/>
      <c r="M58" s="23"/>
      <c r="N58" s="24"/>
      <c r="O58" s="24"/>
      <c r="P58" s="24"/>
      <c r="Q58" s="25"/>
      <c r="R58" s="23"/>
      <c r="S58" s="24"/>
      <c r="T58" s="24"/>
      <c r="U58" s="24"/>
      <c r="V58" s="25"/>
      <c r="W58" s="23"/>
      <c r="X58" s="24"/>
      <c r="Y58" s="24"/>
      <c r="Z58" s="24"/>
      <c r="AA58" s="25"/>
      <c r="AB58" s="23"/>
      <c r="AC58" s="24" t="s">
        <v>362</v>
      </c>
      <c r="AD58" s="24"/>
      <c r="AE58" s="24"/>
      <c r="AF58" s="25" t="s">
        <v>362</v>
      </c>
      <c r="AG58" s="23"/>
      <c r="AH58" s="24" t="s">
        <v>362</v>
      </c>
      <c r="AI58" s="24" t="s">
        <v>53</v>
      </c>
      <c r="AJ58" s="24" t="s">
        <v>53</v>
      </c>
      <c r="AK58" s="25" t="s">
        <v>362</v>
      </c>
      <c r="AL58" s="23">
        <v>551</v>
      </c>
      <c r="AM58" s="24" t="s">
        <v>362</v>
      </c>
      <c r="AN58" s="24" t="s">
        <v>53</v>
      </c>
      <c r="AO58" s="24" t="s">
        <v>53</v>
      </c>
      <c r="AP58" s="25" t="s">
        <v>362</v>
      </c>
      <c r="AQ58" s="84"/>
      <c r="AR58" s="24" t="s">
        <v>362</v>
      </c>
      <c r="AS58" s="24" t="s">
        <v>53</v>
      </c>
      <c r="AT58" s="24" t="s">
        <v>53</v>
      </c>
      <c r="AU58" s="25" t="s">
        <v>362</v>
      </c>
      <c r="AV58" s="23">
        <v>606</v>
      </c>
      <c r="AW58" s="24" t="s">
        <v>362</v>
      </c>
      <c r="AX58" s="24" t="s">
        <v>53</v>
      </c>
      <c r="AY58" s="24" t="s">
        <v>53</v>
      </c>
      <c r="AZ58" s="25" t="s">
        <v>362</v>
      </c>
      <c r="BA58" s="23">
        <v>720</v>
      </c>
      <c r="BB58" s="24" t="s">
        <v>362</v>
      </c>
      <c r="BC58" s="24"/>
      <c r="BD58" s="24"/>
      <c r="BE58" s="25" t="s">
        <v>362</v>
      </c>
      <c r="BF58" s="78">
        <v>792</v>
      </c>
      <c r="BG58" s="24" t="s">
        <v>362</v>
      </c>
      <c r="BH58" s="24"/>
      <c r="BI58" s="24"/>
      <c r="BJ58" s="25" t="s">
        <v>362</v>
      </c>
      <c r="BK58" s="23"/>
      <c r="BL58" s="24" t="s">
        <v>362</v>
      </c>
      <c r="BM58" s="24"/>
      <c r="BN58" s="24"/>
      <c r="BO58" s="25" t="s">
        <v>362</v>
      </c>
      <c r="BP58" s="23"/>
      <c r="BQ58" s="24" t="s">
        <v>362</v>
      </c>
      <c r="BR58" s="24"/>
      <c r="BS58" s="24"/>
      <c r="BT58" s="25" t="s">
        <v>362</v>
      </c>
      <c r="BU58" s="109">
        <f t="shared" ca="1" si="2"/>
        <v>125</v>
      </c>
      <c r="BV58" s="97" t="str">
        <f t="shared" si="0"/>
        <v>Febrero</v>
      </c>
      <c r="BW58" s="97">
        <f t="shared" si="3"/>
        <v>44958</v>
      </c>
      <c r="BX58" s="97">
        <v>44958</v>
      </c>
      <c r="BY58" s="101"/>
      <c r="BZ58" s="97" t="str">
        <f t="shared" si="4"/>
        <v/>
      </c>
      <c r="CA58" s="102"/>
      <c r="CB58" s="97" t="str">
        <f t="shared" si="5"/>
        <v/>
      </c>
      <c r="CC58" s="101"/>
      <c r="CD58" s="1"/>
    </row>
    <row r="59" spans="1:82" x14ac:dyDescent="0.2">
      <c r="A59" s="37"/>
      <c r="B59" s="113">
        <v>55</v>
      </c>
      <c r="C59" s="21">
        <v>8500</v>
      </c>
      <c r="D59" s="1" t="s">
        <v>513</v>
      </c>
      <c r="E59" s="79" t="str">
        <f>VLOOKUP(C59,ReporteVoucher!$A$1:$AA$120,7,0)</f>
        <v>Verónica Francisca Vallejos</v>
      </c>
      <c r="F59" s="2" t="s">
        <v>514</v>
      </c>
      <c r="G59" s="3">
        <f>VLOOKUP(C59,ReporteVoucher!$A$1:$AB$120,28,0)</f>
        <v>450177</v>
      </c>
      <c r="H59" s="41">
        <f t="shared" si="1"/>
        <v>6.9999133674088193E-2</v>
      </c>
      <c r="I59" s="3">
        <f>VLOOKUP(C59,ReporteVoucher!$A$1:$AA$120,20,0)</f>
        <v>31512</v>
      </c>
      <c r="J59" s="5"/>
      <c r="K59" s="5"/>
      <c r="L59" s="7"/>
      <c r="M59" s="23"/>
      <c r="N59" s="24"/>
      <c r="O59" s="24"/>
      <c r="P59" s="24"/>
      <c r="Q59" s="25"/>
      <c r="R59" s="23"/>
      <c r="S59" s="24"/>
      <c r="T59" s="24"/>
      <c r="U59" s="24"/>
      <c r="V59" s="25"/>
      <c r="W59" s="23"/>
      <c r="X59" s="24"/>
      <c r="Y59" s="24"/>
      <c r="Z59" s="24"/>
      <c r="AA59" s="25"/>
      <c r="AB59" s="23"/>
      <c r="AC59" s="24"/>
      <c r="AD59" s="24"/>
      <c r="AE59" s="24"/>
      <c r="AF59" s="25"/>
      <c r="AG59" s="23">
        <v>494</v>
      </c>
      <c r="AH59" s="24" t="s">
        <v>53</v>
      </c>
      <c r="AI59" s="24" t="s">
        <v>53</v>
      </c>
      <c r="AJ59" s="24" t="s">
        <v>53</v>
      </c>
      <c r="AK59" s="25"/>
      <c r="AL59" s="23"/>
      <c r="AM59" s="24" t="s">
        <v>54</v>
      </c>
      <c r="AN59" s="24" t="s">
        <v>54</v>
      </c>
      <c r="AO59" s="24" t="s">
        <v>53</v>
      </c>
      <c r="AP59" s="25"/>
      <c r="AQ59" s="78">
        <v>607</v>
      </c>
      <c r="AR59" s="24" t="s">
        <v>53</v>
      </c>
      <c r="AS59" s="24" t="s">
        <v>53</v>
      </c>
      <c r="AT59" s="24" t="s">
        <v>53</v>
      </c>
      <c r="AU59" s="25" t="s">
        <v>53</v>
      </c>
      <c r="AV59" s="23">
        <v>662</v>
      </c>
      <c r="AW59" s="24" t="s">
        <v>53</v>
      </c>
      <c r="AX59" s="24" t="s">
        <v>53</v>
      </c>
      <c r="AY59" s="24" t="s">
        <v>53</v>
      </c>
      <c r="AZ59" s="25" t="s">
        <v>53</v>
      </c>
      <c r="BA59" s="23">
        <v>721</v>
      </c>
      <c r="BB59" s="24"/>
      <c r="BC59" s="24"/>
      <c r="BD59" s="24"/>
      <c r="BE59" s="25"/>
      <c r="BF59" s="78">
        <v>793</v>
      </c>
      <c r="BG59" s="24"/>
      <c r="BH59" s="24"/>
      <c r="BI59" s="24"/>
      <c r="BJ59" s="25"/>
      <c r="BK59" s="23"/>
      <c r="BL59" s="24"/>
      <c r="BM59" s="24"/>
      <c r="BN59" s="24"/>
      <c r="BO59" s="25"/>
      <c r="BP59" s="23"/>
      <c r="BQ59" s="24"/>
      <c r="BR59" s="24"/>
      <c r="BS59" s="24"/>
      <c r="BT59" s="25"/>
      <c r="BU59" s="109">
        <f t="shared" ca="1" si="2"/>
        <v>33</v>
      </c>
      <c r="BV59" s="97" t="str">
        <f t="shared" si="0"/>
        <v>Noviembre</v>
      </c>
      <c r="BW59" s="97">
        <f t="shared" si="3"/>
        <v>44866</v>
      </c>
      <c r="BX59" s="97">
        <v>44866</v>
      </c>
      <c r="BY59" s="101"/>
      <c r="BZ59" s="97" t="str">
        <f t="shared" si="4"/>
        <v/>
      </c>
      <c r="CA59" s="102"/>
      <c r="CB59" s="97" t="str">
        <f t="shared" si="5"/>
        <v/>
      </c>
      <c r="CC59" s="101"/>
      <c r="CD59" s="1"/>
    </row>
    <row r="60" spans="1:82" x14ac:dyDescent="0.2">
      <c r="A60" s="37"/>
      <c r="B60" s="113">
        <v>56</v>
      </c>
      <c r="C60" s="21">
        <v>9270</v>
      </c>
      <c r="D60" s="1" t="s">
        <v>522</v>
      </c>
      <c r="E60" s="79" t="str">
        <f>VLOOKUP(C60,ReporteVoucher!$A$1:$AA$120,7,0)</f>
        <v>Camila Alexandra Monasterio</v>
      </c>
      <c r="F60" s="2" t="s">
        <v>525</v>
      </c>
      <c r="G60" s="3">
        <f>VLOOKUP(C60,ReporteVoucher!$A$1:$AB$120,28,0)</f>
        <v>400000</v>
      </c>
      <c r="H60" s="41">
        <f t="shared" si="1"/>
        <v>7.0000000000000007E-2</v>
      </c>
      <c r="I60" s="3">
        <f>VLOOKUP(C60,ReporteVoucher!$A$1:$AA$120,20,0)</f>
        <v>28000</v>
      </c>
      <c r="J60" s="5"/>
      <c r="K60" s="5"/>
      <c r="L60" s="7"/>
      <c r="M60" s="23"/>
      <c r="N60" s="24"/>
      <c r="O60" s="24"/>
      <c r="P60" s="24"/>
      <c r="Q60" s="25"/>
      <c r="R60" s="23"/>
      <c r="S60" s="24"/>
      <c r="T60" s="24"/>
      <c r="U60" s="24"/>
      <c r="V60" s="25"/>
      <c r="W60" s="23"/>
      <c r="X60" s="24"/>
      <c r="Y60" s="24"/>
      <c r="Z60" s="24"/>
      <c r="AA60" s="25"/>
      <c r="AB60" s="23"/>
      <c r="AC60" s="24"/>
      <c r="AD60" s="24"/>
      <c r="AE60" s="24"/>
      <c r="AF60" s="25"/>
      <c r="AG60" s="23"/>
      <c r="AH60" s="24" t="s">
        <v>53</v>
      </c>
      <c r="AI60" s="24" t="s">
        <v>53</v>
      </c>
      <c r="AJ60" s="24" t="s">
        <v>53</v>
      </c>
      <c r="AK60" s="25" t="s">
        <v>53</v>
      </c>
      <c r="AL60" s="23"/>
      <c r="AM60" s="24"/>
      <c r="AN60" s="24" t="s">
        <v>53</v>
      </c>
      <c r="AO60" s="24" t="s">
        <v>53</v>
      </c>
      <c r="AP60" s="25" t="s">
        <v>53</v>
      </c>
      <c r="AQ60" s="23"/>
      <c r="AR60" s="24" t="s">
        <v>53</v>
      </c>
      <c r="AS60" s="24" t="s">
        <v>53</v>
      </c>
      <c r="AT60" s="24" t="s">
        <v>53</v>
      </c>
      <c r="AU60" s="25" t="s">
        <v>53</v>
      </c>
      <c r="AV60" s="23"/>
      <c r="AW60" s="24" t="s">
        <v>53</v>
      </c>
      <c r="AX60" s="24" t="s">
        <v>53</v>
      </c>
      <c r="AY60" s="24" t="s">
        <v>54</v>
      </c>
      <c r="AZ60" s="25" t="s">
        <v>53</v>
      </c>
      <c r="BA60" s="23">
        <v>730</v>
      </c>
      <c r="BB60" s="24"/>
      <c r="BC60" s="24"/>
      <c r="BD60" s="24"/>
      <c r="BE60" s="25"/>
      <c r="BF60" s="78">
        <v>794</v>
      </c>
      <c r="BG60" s="24"/>
      <c r="BH60" s="24"/>
      <c r="BI60" s="24"/>
      <c r="BJ60" s="25"/>
      <c r="BK60" s="23"/>
      <c r="BL60" s="24"/>
      <c r="BM60" s="24"/>
      <c r="BN60" s="24"/>
      <c r="BO60" s="25"/>
      <c r="BP60" s="23"/>
      <c r="BQ60" s="24"/>
      <c r="BR60" s="24"/>
      <c r="BS60" s="24"/>
      <c r="BT60" s="25"/>
      <c r="BU60" s="109">
        <f t="shared" ca="1" si="2"/>
        <v>63</v>
      </c>
      <c r="BV60" s="97" t="str">
        <f t="shared" si="0"/>
        <v>Diciembre</v>
      </c>
      <c r="BW60" s="97">
        <f t="shared" si="3"/>
        <v>44896</v>
      </c>
      <c r="BX60" s="97">
        <v>44896</v>
      </c>
      <c r="BY60" s="101"/>
      <c r="BZ60" s="97" t="str">
        <f t="shared" si="4"/>
        <v/>
      </c>
      <c r="CA60" s="102"/>
      <c r="CB60" s="97" t="str">
        <f t="shared" si="5"/>
        <v/>
      </c>
      <c r="CC60" s="101"/>
      <c r="CD60" s="1"/>
    </row>
    <row r="61" spans="1:82" x14ac:dyDescent="0.2">
      <c r="A61" s="37"/>
      <c r="B61" s="40">
        <v>57</v>
      </c>
      <c r="C61" s="21">
        <v>9273</v>
      </c>
      <c r="D61" s="1" t="s">
        <v>523</v>
      </c>
      <c r="E61" s="79" t="str">
        <f>VLOOKUP(C61,ReporteVoucher!$A$1:$AA$120,7,0)</f>
        <v>Alfredo Santamaría</v>
      </c>
      <c r="F61" s="2" t="s">
        <v>526</v>
      </c>
      <c r="G61" s="3">
        <f>VLOOKUP(C61,ReporteVoucher!$A$1:$AB$120,28,0)</f>
        <v>341705</v>
      </c>
      <c r="H61" s="41">
        <f t="shared" si="1"/>
        <v>6.9998975724674797E-2</v>
      </c>
      <c r="I61" s="3">
        <f>VLOOKUP(C61,ReporteVoucher!$A$1:$AA$120,20,0)</f>
        <v>23919</v>
      </c>
      <c r="J61" s="5"/>
      <c r="K61" s="5"/>
      <c r="L61" s="7"/>
      <c r="M61" s="23"/>
      <c r="N61" s="24"/>
      <c r="O61" s="24"/>
      <c r="P61" s="24"/>
      <c r="Q61" s="25"/>
      <c r="R61" s="23"/>
      <c r="S61" s="24"/>
      <c r="T61" s="24"/>
      <c r="U61" s="24"/>
      <c r="V61" s="25"/>
      <c r="W61" s="23"/>
      <c r="X61" s="24"/>
      <c r="Y61" s="24"/>
      <c r="Z61" s="24"/>
      <c r="AA61" s="25"/>
      <c r="AB61" s="23"/>
      <c r="AC61" s="24"/>
      <c r="AD61" s="24"/>
      <c r="AE61" s="24"/>
      <c r="AF61" s="25"/>
      <c r="AG61" s="23"/>
      <c r="AH61" s="24" t="s">
        <v>362</v>
      </c>
      <c r="AI61" s="24" t="s">
        <v>362</v>
      </c>
      <c r="AJ61" s="24" t="s">
        <v>362</v>
      </c>
      <c r="AK61" s="25"/>
      <c r="AL61" s="23"/>
      <c r="AM61" s="24" t="s">
        <v>362</v>
      </c>
      <c r="AN61" s="24" t="s">
        <v>362</v>
      </c>
      <c r="AO61" s="24" t="s">
        <v>362</v>
      </c>
      <c r="AP61" s="25" t="s">
        <v>362</v>
      </c>
      <c r="AQ61" s="23"/>
      <c r="AR61" s="24"/>
      <c r="AS61" s="24"/>
      <c r="AT61" s="24"/>
      <c r="AU61" s="25"/>
      <c r="AV61" s="78"/>
      <c r="AW61" s="24"/>
      <c r="AX61" s="24"/>
      <c r="AY61" s="24"/>
      <c r="AZ61" s="25"/>
      <c r="BA61" s="23"/>
      <c r="BB61" s="24"/>
      <c r="BC61" s="24"/>
      <c r="BD61" s="24"/>
      <c r="BE61" s="25"/>
      <c r="BF61" s="78">
        <v>799</v>
      </c>
      <c r="BG61" s="24"/>
      <c r="BH61" s="24"/>
      <c r="BI61" s="24"/>
      <c r="BJ61" s="25"/>
      <c r="BK61" s="23"/>
      <c r="BL61" s="24"/>
      <c r="BM61" s="24"/>
      <c r="BN61" s="24"/>
      <c r="BO61" s="25"/>
      <c r="BP61" s="23"/>
      <c r="BQ61" s="24"/>
      <c r="BR61" s="24"/>
      <c r="BS61" s="24"/>
      <c r="BT61" s="25"/>
      <c r="BU61" s="109">
        <f t="shared" ca="1" si="2"/>
        <v>94</v>
      </c>
      <c r="BV61" s="97" t="str">
        <f t="shared" si="0"/>
        <v>Enero</v>
      </c>
      <c r="BW61" s="97">
        <f t="shared" si="3"/>
        <v>44927</v>
      </c>
      <c r="BX61" s="97">
        <v>44927</v>
      </c>
      <c r="BY61" s="101"/>
      <c r="BZ61" s="97" t="str">
        <f t="shared" si="4"/>
        <v/>
      </c>
      <c r="CA61" s="102"/>
      <c r="CB61" s="97" t="str">
        <f t="shared" si="5"/>
        <v/>
      </c>
      <c r="CC61" s="101"/>
      <c r="CD61" s="1"/>
    </row>
    <row r="62" spans="1:82" x14ac:dyDescent="0.2">
      <c r="A62" s="37"/>
      <c r="B62" s="113">
        <v>58</v>
      </c>
      <c r="C62" s="21">
        <v>9272</v>
      </c>
      <c r="D62" s="1" t="s">
        <v>524</v>
      </c>
      <c r="E62" s="79" t="str">
        <f>VLOOKUP(C62,ReporteVoucher!$A$1:$AA$120,7,0)</f>
        <v>Javier Ignacio Valderrama</v>
      </c>
      <c r="F62" s="2" t="s">
        <v>527</v>
      </c>
      <c r="G62" s="3">
        <f>VLOOKUP(C62,ReporteVoucher!$A$1:$AB$120,28,0)</f>
        <v>450000</v>
      </c>
      <c r="H62" s="41">
        <f t="shared" si="1"/>
        <v>7.0000000000000007E-2</v>
      </c>
      <c r="I62" s="3">
        <f>VLOOKUP(C62,ReporteVoucher!$A$1:$AA$120,20,0)</f>
        <v>31500</v>
      </c>
      <c r="J62" s="5"/>
      <c r="K62" s="5"/>
      <c r="L62" s="7"/>
      <c r="M62" s="23"/>
      <c r="N62" s="24"/>
      <c r="O62" s="24"/>
      <c r="P62" s="24"/>
      <c r="Q62" s="25"/>
      <c r="R62" s="23"/>
      <c r="S62" s="24"/>
      <c r="T62" s="24"/>
      <c r="U62" s="24"/>
      <c r="V62" s="25"/>
      <c r="W62" s="23"/>
      <c r="X62" s="24"/>
      <c r="Y62" s="24"/>
      <c r="Z62" s="24"/>
      <c r="AA62" s="25"/>
      <c r="AB62" s="23"/>
      <c r="AC62" s="24"/>
      <c r="AD62" s="24"/>
      <c r="AE62" s="24"/>
      <c r="AF62" s="25"/>
      <c r="AG62" s="23"/>
      <c r="AH62" s="24" t="s">
        <v>53</v>
      </c>
      <c r="AI62" s="24" t="s">
        <v>53</v>
      </c>
      <c r="AJ62" s="24" t="s">
        <v>53</v>
      </c>
      <c r="AK62" s="25" t="s">
        <v>53</v>
      </c>
      <c r="AL62" s="23">
        <v>520</v>
      </c>
      <c r="AM62" s="24" t="s">
        <v>53</v>
      </c>
      <c r="AN62" s="24" t="s">
        <v>53</v>
      </c>
      <c r="AO62" s="24" t="s">
        <v>53</v>
      </c>
      <c r="AP62" s="25" t="s">
        <v>53</v>
      </c>
      <c r="AQ62" s="78">
        <v>608</v>
      </c>
      <c r="AR62" s="24" t="s">
        <v>53</v>
      </c>
      <c r="AS62" s="24" t="s">
        <v>53</v>
      </c>
      <c r="AT62" s="24" t="s">
        <v>53</v>
      </c>
      <c r="AU62" s="25" t="s">
        <v>53</v>
      </c>
      <c r="AV62" s="23">
        <v>603</v>
      </c>
      <c r="AW62" s="24"/>
      <c r="AX62" s="24" t="s">
        <v>53</v>
      </c>
      <c r="AY62" s="24" t="s">
        <v>53</v>
      </c>
      <c r="AZ62" s="25" t="s">
        <v>54</v>
      </c>
      <c r="BA62" s="23">
        <v>727</v>
      </c>
      <c r="BB62" s="24" t="s">
        <v>53</v>
      </c>
      <c r="BC62" s="24"/>
      <c r="BD62" s="24"/>
      <c r="BE62" s="25"/>
      <c r="BF62" s="78">
        <v>795</v>
      </c>
      <c r="BG62" s="24" t="s">
        <v>53</v>
      </c>
      <c r="BH62" s="24"/>
      <c r="BI62" s="24"/>
      <c r="BJ62" s="25"/>
      <c r="BK62" s="23"/>
      <c r="BL62" s="24"/>
      <c r="BM62" s="24"/>
      <c r="BN62" s="24"/>
      <c r="BO62" s="25"/>
      <c r="BP62" s="23"/>
      <c r="BQ62" s="24"/>
      <c r="BR62" s="24"/>
      <c r="BS62" s="24"/>
      <c r="BT62" s="25"/>
      <c r="BU62" s="109">
        <f t="shared" ca="1" si="2"/>
        <v>94</v>
      </c>
      <c r="BV62" s="97" t="str">
        <f t="shared" si="0"/>
        <v>Enero</v>
      </c>
      <c r="BW62" s="97">
        <f t="shared" si="3"/>
        <v>44927</v>
      </c>
      <c r="BX62" s="97">
        <v>44927</v>
      </c>
      <c r="BY62" s="101"/>
      <c r="BZ62" s="97" t="str">
        <f t="shared" si="4"/>
        <v/>
      </c>
      <c r="CA62" s="102"/>
      <c r="CB62" s="97" t="str">
        <f t="shared" si="5"/>
        <v/>
      </c>
      <c r="CC62" s="101"/>
      <c r="CD62" s="1"/>
    </row>
    <row r="63" spans="1:82" x14ac:dyDescent="0.2">
      <c r="A63" s="37"/>
      <c r="B63" s="113">
        <v>59</v>
      </c>
      <c r="C63" s="21">
        <v>10147</v>
      </c>
      <c r="D63" s="1" t="s">
        <v>604</v>
      </c>
      <c r="E63" s="79" t="str">
        <f>VLOOKUP(C63,ReporteVoucher!$A$1:$AA$120,7,0)</f>
        <v>Alexander Carlos Dechent</v>
      </c>
      <c r="F63" s="2" t="s">
        <v>605</v>
      </c>
      <c r="G63" s="3">
        <f>VLOOKUP(C63,ReporteVoucher!$A$1:$AB$120,28,0)</f>
        <v>670000</v>
      </c>
      <c r="H63" s="41">
        <f t="shared" si="1"/>
        <v>7.0000000000000007E-2</v>
      </c>
      <c r="I63" s="3">
        <f>VLOOKUP(C63,ReporteVoucher!$A$1:$AA$120,20,0)</f>
        <v>46900</v>
      </c>
      <c r="J63" s="5"/>
      <c r="K63" s="5"/>
      <c r="L63" s="7"/>
      <c r="M63" s="23"/>
      <c r="N63" s="24"/>
      <c r="O63" s="24"/>
      <c r="P63" s="24"/>
      <c r="Q63" s="25"/>
      <c r="R63" s="23"/>
      <c r="S63" s="24"/>
      <c r="T63" s="24"/>
      <c r="U63" s="24"/>
      <c r="V63" s="25"/>
      <c r="W63" s="23"/>
      <c r="X63" s="24"/>
      <c r="Y63" s="24"/>
      <c r="Z63" s="24"/>
      <c r="AA63" s="25"/>
      <c r="AB63" s="23"/>
      <c r="AC63" s="24"/>
      <c r="AD63" s="24"/>
      <c r="AE63" s="24"/>
      <c r="AF63" s="25"/>
      <c r="AG63" s="23"/>
      <c r="AH63" s="24"/>
      <c r="AI63" s="24"/>
      <c r="AJ63" s="24"/>
      <c r="AK63" s="25"/>
      <c r="AL63" s="23"/>
      <c r="AM63" s="24"/>
      <c r="AN63" s="24"/>
      <c r="AO63" s="24"/>
      <c r="AP63" s="25"/>
      <c r="AQ63" s="78">
        <v>553</v>
      </c>
      <c r="AR63" s="24"/>
      <c r="AS63" s="24"/>
      <c r="AT63" s="24"/>
      <c r="AU63" s="25"/>
      <c r="AV63" s="23">
        <v>664</v>
      </c>
      <c r="AW63" s="24" t="s">
        <v>53</v>
      </c>
      <c r="AX63" s="24" t="s">
        <v>53</v>
      </c>
      <c r="AY63" s="24" t="s">
        <v>53</v>
      </c>
      <c r="AZ63" s="25" t="s">
        <v>53</v>
      </c>
      <c r="BA63" s="23">
        <v>728</v>
      </c>
      <c r="BB63" s="24"/>
      <c r="BC63" s="24"/>
      <c r="BD63" s="24"/>
      <c r="BE63" s="25"/>
      <c r="BF63" s="78">
        <v>796</v>
      </c>
      <c r="BG63" s="24"/>
      <c r="BH63" s="24"/>
      <c r="BI63" s="24"/>
      <c r="BJ63" s="25"/>
      <c r="BK63" s="23"/>
      <c r="BL63" s="24"/>
      <c r="BM63" s="24"/>
      <c r="BN63" s="24"/>
      <c r="BO63" s="25"/>
      <c r="BP63" s="23"/>
      <c r="BQ63" s="24"/>
      <c r="BR63" s="24"/>
      <c r="BS63" s="24"/>
      <c r="BT63" s="25"/>
      <c r="BU63" s="109">
        <f t="shared" ca="1" si="2"/>
        <v>94</v>
      </c>
      <c r="BV63" s="97" t="str">
        <f t="shared" si="0"/>
        <v>Enero</v>
      </c>
      <c r="BW63" s="97">
        <f t="shared" si="3"/>
        <v>44927</v>
      </c>
      <c r="BX63" s="97">
        <v>44927</v>
      </c>
      <c r="BY63" s="101"/>
      <c r="BZ63" s="97" t="str">
        <f t="shared" si="4"/>
        <v/>
      </c>
      <c r="CA63" s="102"/>
      <c r="CB63" s="97" t="str">
        <f t="shared" si="5"/>
        <v/>
      </c>
      <c r="CC63" s="101"/>
      <c r="CD63" s="1"/>
    </row>
    <row r="64" spans="1:82" x14ac:dyDescent="0.2">
      <c r="A64" s="37"/>
      <c r="B64" s="40">
        <v>60</v>
      </c>
      <c r="C64" s="21">
        <v>11142</v>
      </c>
      <c r="D64" s="1" t="s">
        <v>750</v>
      </c>
      <c r="E64" s="79" t="s">
        <v>606</v>
      </c>
      <c r="F64" s="2" t="s">
        <v>609</v>
      </c>
      <c r="G64" s="3">
        <f>VLOOKUP(C64,ReporteVoucher!$A$1:$AB$120,28,0)</f>
        <v>500000</v>
      </c>
      <c r="H64" s="41">
        <f t="shared" si="1"/>
        <v>0.05</v>
      </c>
      <c r="I64" s="3">
        <f>VLOOKUP(C64,ReporteVoucher!$A$1:$AA$120,20,0)</f>
        <v>25000</v>
      </c>
      <c r="J64" s="5"/>
      <c r="K64" s="5"/>
      <c r="L64" s="7"/>
      <c r="M64" s="23"/>
      <c r="N64" s="24"/>
      <c r="O64" s="24"/>
      <c r="P64" s="24"/>
      <c r="Q64" s="25"/>
      <c r="R64" s="23"/>
      <c r="S64" s="24"/>
      <c r="T64" s="24"/>
      <c r="U64" s="24"/>
      <c r="V64" s="25"/>
      <c r="W64" s="23"/>
      <c r="X64" s="24"/>
      <c r="Y64" s="24"/>
      <c r="Z64" s="24"/>
      <c r="AA64" s="25"/>
      <c r="AB64" s="23"/>
      <c r="AC64" s="24"/>
      <c r="AD64" s="24"/>
      <c r="AE64" s="24"/>
      <c r="AF64" s="25"/>
      <c r="AG64" s="23"/>
      <c r="AH64" s="24"/>
      <c r="AI64" s="24"/>
      <c r="AJ64" s="24"/>
      <c r="AK64" s="25"/>
      <c r="AL64" s="23"/>
      <c r="AM64" s="24"/>
      <c r="AN64" s="24"/>
      <c r="AO64" s="24"/>
      <c r="AP64" s="25"/>
      <c r="AQ64" s="23"/>
      <c r="AR64" s="24"/>
      <c r="AS64" s="24"/>
      <c r="AT64" s="24"/>
      <c r="AU64" s="25"/>
      <c r="AV64" s="23"/>
      <c r="AW64" s="24"/>
      <c r="AX64" s="24" t="s">
        <v>53</v>
      </c>
      <c r="AY64" s="24" t="s">
        <v>53</v>
      </c>
      <c r="AZ64" s="25" t="s">
        <v>53</v>
      </c>
      <c r="BA64" s="23">
        <v>731</v>
      </c>
      <c r="BB64" s="24" t="s">
        <v>54</v>
      </c>
      <c r="BC64" s="24" t="s">
        <v>54</v>
      </c>
      <c r="BD64" s="24"/>
      <c r="BE64" s="25" t="s">
        <v>54</v>
      </c>
      <c r="BF64" s="78">
        <v>797</v>
      </c>
      <c r="BG64" s="24"/>
      <c r="BH64" s="24"/>
      <c r="BI64" s="24"/>
      <c r="BJ64" s="25"/>
      <c r="BK64" s="23"/>
      <c r="BL64" s="24"/>
      <c r="BM64" s="24"/>
      <c r="BN64" s="24"/>
      <c r="BO64" s="25"/>
      <c r="BP64" s="23"/>
      <c r="BQ64" s="24"/>
      <c r="BR64" s="24"/>
      <c r="BS64" s="24"/>
      <c r="BT64" s="25"/>
      <c r="BU64" s="109">
        <f t="shared" ca="1" si="2"/>
        <v>125</v>
      </c>
      <c r="BV64" s="97" t="str">
        <f t="shared" si="0"/>
        <v>Febrero</v>
      </c>
      <c r="BW64" s="97">
        <f t="shared" si="3"/>
        <v>44958</v>
      </c>
      <c r="BX64" s="97">
        <v>44958</v>
      </c>
      <c r="BY64" s="101"/>
      <c r="BZ64" s="97" t="str">
        <f t="shared" si="4"/>
        <v/>
      </c>
      <c r="CA64" s="102"/>
      <c r="CB64" s="97" t="str">
        <f t="shared" si="5"/>
        <v/>
      </c>
      <c r="CC64" s="101"/>
      <c r="CD64" s="1"/>
    </row>
    <row r="65" spans="1:82" x14ac:dyDescent="0.2">
      <c r="A65" s="37"/>
      <c r="B65" s="40">
        <v>61</v>
      </c>
      <c r="C65" s="21">
        <v>11141</v>
      </c>
      <c r="D65" s="1" t="s">
        <v>607</v>
      </c>
      <c r="E65" s="79" t="s">
        <v>608</v>
      </c>
      <c r="F65" s="2" t="s">
        <v>610</v>
      </c>
      <c r="G65" s="3">
        <f>VLOOKUP(C65,ReporteVoucher!$A$1:$AB$120,28,0)</f>
        <v>530000</v>
      </c>
      <c r="H65" s="41">
        <f t="shared" si="1"/>
        <v>7.0000000000000007E-2</v>
      </c>
      <c r="I65" s="3">
        <f>VLOOKUP(C65,ReporteVoucher!$A$1:$AA$120,20,0)</f>
        <v>37100</v>
      </c>
      <c r="J65" s="5"/>
      <c r="K65" s="5"/>
      <c r="L65" s="7"/>
      <c r="M65" s="23"/>
      <c r="N65" s="24"/>
      <c r="O65" s="24"/>
      <c r="P65" s="24"/>
      <c r="Q65" s="25"/>
      <c r="R65" s="23"/>
      <c r="S65" s="24"/>
      <c r="T65" s="24"/>
      <c r="U65" s="24"/>
      <c r="V65" s="25"/>
      <c r="W65" s="23"/>
      <c r="X65" s="24"/>
      <c r="Y65" s="24"/>
      <c r="Z65" s="24"/>
      <c r="AA65" s="25"/>
      <c r="AB65" s="23"/>
      <c r="AC65" s="24"/>
      <c r="AD65" s="24"/>
      <c r="AE65" s="24"/>
      <c r="AF65" s="25"/>
      <c r="AG65" s="23"/>
      <c r="AH65" s="24"/>
      <c r="AI65" s="24"/>
      <c r="AJ65" s="24"/>
      <c r="AK65" s="25"/>
      <c r="AL65" s="23"/>
      <c r="AM65" s="24"/>
      <c r="AN65" s="24"/>
      <c r="AO65" s="24"/>
      <c r="AP65" s="25"/>
      <c r="AQ65" s="23"/>
      <c r="AR65" s="24"/>
      <c r="AS65" s="24"/>
      <c r="AT65" s="24"/>
      <c r="AU65" s="25"/>
      <c r="AV65" s="23"/>
      <c r="AW65" s="24"/>
      <c r="AX65" s="24"/>
      <c r="AY65" s="24"/>
      <c r="AZ65" s="25"/>
      <c r="BA65" s="23"/>
      <c r="BB65" s="24" t="s">
        <v>53</v>
      </c>
      <c r="BC65" s="24" t="s">
        <v>53</v>
      </c>
      <c r="BD65" s="24" t="s">
        <v>53</v>
      </c>
      <c r="BE65" s="25" t="s">
        <v>53</v>
      </c>
      <c r="BF65" s="78">
        <v>801</v>
      </c>
      <c r="BG65" s="24"/>
      <c r="BH65" s="24"/>
      <c r="BI65" s="24"/>
      <c r="BJ65" s="25"/>
      <c r="BK65" s="23"/>
      <c r="BL65" s="24"/>
      <c r="BM65" s="24"/>
      <c r="BN65" s="24"/>
      <c r="BO65" s="25"/>
      <c r="BP65" s="23"/>
      <c r="BQ65" s="24"/>
      <c r="BR65" s="24"/>
      <c r="BS65" s="24"/>
      <c r="BT65" s="25"/>
      <c r="BU65" s="109">
        <f t="shared" ca="1" si="2"/>
        <v>125</v>
      </c>
      <c r="BV65" s="97" t="str">
        <f t="shared" ref="BV65:BV68" si="6">IF(BX65&gt;0,VLOOKUP(MONTH(BW65),$DF$5:$DG$16,2,0),"")</f>
        <v>Febrero</v>
      </c>
      <c r="BW65" s="97">
        <f t="shared" ref="BW65:BW80" si="7">IF(BX65&gt;0,MAX(BX65:CC65),"")</f>
        <v>44958</v>
      </c>
      <c r="BX65" s="97">
        <v>44958</v>
      </c>
      <c r="BY65" s="101"/>
      <c r="BZ65" s="97" t="str">
        <f t="shared" si="4"/>
        <v/>
      </c>
      <c r="CA65" s="102"/>
      <c r="CB65" s="97" t="str">
        <f t="shared" si="5"/>
        <v/>
      </c>
      <c r="CC65" s="101"/>
      <c r="CD65" s="1"/>
    </row>
    <row r="66" spans="1:82" x14ac:dyDescent="0.2">
      <c r="A66" s="37"/>
      <c r="B66" s="40">
        <v>62</v>
      </c>
      <c r="C66" s="21">
        <v>11144</v>
      </c>
      <c r="D66" s="1" t="s">
        <v>751</v>
      </c>
      <c r="E66" s="79" t="s">
        <v>702</v>
      </c>
      <c r="F66" s="2" t="s">
        <v>705</v>
      </c>
      <c r="G66" s="3">
        <f>VLOOKUP(C66,ReporteVoucher!$A$1:$AB$120,28,0)</f>
        <v>400000</v>
      </c>
      <c r="H66" s="41">
        <f t="shared" si="1"/>
        <v>7.0000000000000007E-2</v>
      </c>
      <c r="I66" s="3">
        <f>VLOOKUP(C66,ReporteVoucher!$A$1:$AA$120,20,0)</f>
        <v>28000</v>
      </c>
      <c r="J66" s="5"/>
      <c r="K66" s="5"/>
      <c r="L66" s="7"/>
      <c r="M66" s="23"/>
      <c r="N66" s="24"/>
      <c r="O66" s="24"/>
      <c r="P66" s="24"/>
      <c r="Q66" s="25"/>
      <c r="R66" s="23"/>
      <c r="S66" s="24"/>
      <c r="T66" s="24"/>
      <c r="U66" s="24"/>
      <c r="V66" s="25"/>
      <c r="W66" s="23"/>
      <c r="X66" s="24"/>
      <c r="Y66" s="24"/>
      <c r="Z66" s="24"/>
      <c r="AA66" s="25"/>
      <c r="AB66" s="23"/>
      <c r="AC66" s="24"/>
      <c r="AD66" s="24"/>
      <c r="AE66" s="24"/>
      <c r="AF66" s="25"/>
      <c r="AG66" s="23"/>
      <c r="AH66" s="24"/>
      <c r="AI66" s="24"/>
      <c r="AJ66" s="24"/>
      <c r="AK66" s="25"/>
      <c r="AL66" s="23"/>
      <c r="AM66" s="24"/>
      <c r="AN66" s="24"/>
      <c r="AO66" s="24"/>
      <c r="AP66" s="25"/>
      <c r="AQ66" s="23"/>
      <c r="AR66" s="24"/>
      <c r="AS66" s="24"/>
      <c r="AT66" s="24"/>
      <c r="AU66" s="25"/>
      <c r="AV66" s="23"/>
      <c r="AW66" s="24"/>
      <c r="AX66" s="24"/>
      <c r="AY66" s="24"/>
      <c r="AZ66" s="25"/>
      <c r="BA66" s="23"/>
      <c r="BB66" s="24"/>
      <c r="BC66" s="24" t="s">
        <v>53</v>
      </c>
      <c r="BD66" s="24" t="s">
        <v>53</v>
      </c>
      <c r="BE66" s="25" t="s">
        <v>53</v>
      </c>
      <c r="BF66" s="23"/>
      <c r="BG66" s="24"/>
      <c r="BH66" s="24"/>
      <c r="BI66" s="24"/>
      <c r="BJ66" s="25"/>
      <c r="BK66" s="23"/>
      <c r="BL66" s="24"/>
      <c r="BM66" s="24"/>
      <c r="BN66" s="24"/>
      <c r="BO66" s="25"/>
      <c r="BP66" s="23"/>
      <c r="BQ66" s="24"/>
      <c r="BR66" s="24"/>
      <c r="BS66" s="24"/>
      <c r="BT66" s="25"/>
      <c r="BU66" s="109">
        <f t="shared" ref="BU66:BU80" ca="1" si="8">IFERROR((BW66+29)-TODAY(),"")</f>
        <v>125</v>
      </c>
      <c r="BV66" s="97" t="str">
        <f t="shared" si="6"/>
        <v>Febrero</v>
      </c>
      <c r="BW66" s="97">
        <f t="shared" si="7"/>
        <v>44958</v>
      </c>
      <c r="BX66" s="97">
        <v>44958</v>
      </c>
      <c r="BY66" s="101"/>
      <c r="BZ66" s="97" t="str">
        <f t="shared" si="4"/>
        <v/>
      </c>
      <c r="CA66" s="102"/>
      <c r="CB66" s="97" t="str">
        <f t="shared" si="5"/>
        <v/>
      </c>
      <c r="CC66" s="101"/>
      <c r="CD66" s="1"/>
    </row>
    <row r="67" spans="1:82" x14ac:dyDescent="0.2">
      <c r="A67" s="37"/>
      <c r="B67" s="40">
        <v>63</v>
      </c>
      <c r="C67" s="21">
        <v>11143</v>
      </c>
      <c r="D67" s="1" t="s">
        <v>703</v>
      </c>
      <c r="E67" s="79" t="s">
        <v>704</v>
      </c>
      <c r="F67" s="2" t="s">
        <v>706</v>
      </c>
      <c r="G67" s="3">
        <f>VLOOKUP(C67,ReporteVoucher!$A$1:$AB$120,28,0)</f>
        <v>360000</v>
      </c>
      <c r="H67" s="41">
        <f t="shared" si="1"/>
        <v>7.0000000000000007E-2</v>
      </c>
      <c r="I67" s="3">
        <f>VLOOKUP(C67,ReporteVoucher!$A$1:$AA$120,20,0)</f>
        <v>25200</v>
      </c>
      <c r="J67" s="5"/>
      <c r="K67" s="5"/>
      <c r="L67" s="7"/>
      <c r="M67" s="23"/>
      <c r="N67" s="24"/>
      <c r="O67" s="24"/>
      <c r="P67" s="24"/>
      <c r="Q67" s="25"/>
      <c r="R67" s="23"/>
      <c r="S67" s="24"/>
      <c r="T67" s="24"/>
      <c r="U67" s="24"/>
      <c r="V67" s="25"/>
      <c r="W67" s="23"/>
      <c r="X67" s="24"/>
      <c r="Y67" s="24"/>
      <c r="Z67" s="24"/>
      <c r="AA67" s="25"/>
      <c r="AB67" s="23"/>
      <c r="AC67" s="24"/>
      <c r="AD67" s="24"/>
      <c r="AE67" s="24"/>
      <c r="AF67" s="25"/>
      <c r="AG67" s="23"/>
      <c r="AH67" s="24"/>
      <c r="AI67" s="24"/>
      <c r="AJ67" s="24"/>
      <c r="AK67" s="25"/>
      <c r="AL67" s="23"/>
      <c r="AM67" s="24"/>
      <c r="AN67" s="24"/>
      <c r="AO67" s="24"/>
      <c r="AP67" s="25"/>
      <c r="AQ67" s="23"/>
      <c r="AR67" s="24"/>
      <c r="AS67" s="24"/>
      <c r="AT67" s="24"/>
      <c r="AU67" s="25"/>
      <c r="AV67" s="23"/>
      <c r="AW67" s="24"/>
      <c r="AX67" s="24"/>
      <c r="AY67" s="24"/>
      <c r="AZ67" s="25"/>
      <c r="BA67" s="23"/>
      <c r="BB67" s="24" t="s">
        <v>54</v>
      </c>
      <c r="BC67" s="24" t="s">
        <v>53</v>
      </c>
      <c r="BD67" s="24" t="s">
        <v>53</v>
      </c>
      <c r="BE67" s="25" t="s">
        <v>53</v>
      </c>
      <c r="BF67" s="23"/>
      <c r="BG67" s="24"/>
      <c r="BH67" s="24"/>
      <c r="BI67" s="24"/>
      <c r="BJ67" s="25"/>
      <c r="BK67" s="23"/>
      <c r="BL67" s="24"/>
      <c r="BM67" s="24"/>
      <c r="BN67" s="24"/>
      <c r="BO67" s="25"/>
      <c r="BP67" s="23"/>
      <c r="BQ67" s="24"/>
      <c r="BR67" s="24"/>
      <c r="BS67" s="24"/>
      <c r="BT67" s="25"/>
      <c r="BU67" s="109">
        <f t="shared" ca="1" si="8"/>
        <v>125</v>
      </c>
      <c r="BV67" s="97" t="str">
        <f t="shared" si="6"/>
        <v>Febrero</v>
      </c>
      <c r="BW67" s="97">
        <f t="shared" si="7"/>
        <v>44958</v>
      </c>
      <c r="BX67" s="97">
        <v>44958</v>
      </c>
      <c r="BY67" s="101"/>
      <c r="BZ67" s="97" t="str">
        <f t="shared" si="4"/>
        <v/>
      </c>
      <c r="CA67" s="102"/>
      <c r="CB67" s="97" t="str">
        <f t="shared" si="5"/>
        <v/>
      </c>
      <c r="CC67" s="101"/>
      <c r="CD67" s="1"/>
    </row>
    <row r="68" spans="1:82" x14ac:dyDescent="0.2">
      <c r="A68" s="37"/>
      <c r="B68" s="40">
        <v>64</v>
      </c>
      <c r="C68" s="21">
        <v>11398</v>
      </c>
      <c r="D68" s="1" t="s">
        <v>708</v>
      </c>
      <c r="E68" s="79" t="str">
        <f>VLOOKUP(C68,ReporteVoucher!$A$1:$AA$120,7,0)</f>
        <v>Patricia Wilhelm</v>
      </c>
      <c r="F68" s="2" t="s">
        <v>707</v>
      </c>
      <c r="G68" s="3">
        <f>VLOOKUP(C68,ReporteVoucher!$A$1:$AB$120,28,0)</f>
        <v>800000</v>
      </c>
      <c r="H68" s="41">
        <f t="shared" si="1"/>
        <v>7.0000000000000007E-2</v>
      </c>
      <c r="I68" s="3">
        <f>VLOOKUP(C68,ReporteVoucher!$A$1:$AA$120,20,0)</f>
        <v>56000</v>
      </c>
      <c r="J68" s="5"/>
      <c r="K68" s="5"/>
      <c r="L68" s="7"/>
      <c r="M68" s="23"/>
      <c r="N68" s="24"/>
      <c r="O68" s="24"/>
      <c r="P68" s="24"/>
      <c r="Q68" s="25"/>
      <c r="R68" s="23"/>
      <c r="S68" s="24"/>
      <c r="T68" s="24"/>
      <c r="U68" s="24"/>
      <c r="V68" s="25"/>
      <c r="W68" s="23"/>
      <c r="X68" s="24"/>
      <c r="Y68" s="24"/>
      <c r="Z68" s="24"/>
      <c r="AA68" s="25"/>
      <c r="AB68" s="23"/>
      <c r="AC68" s="24"/>
      <c r="AD68" s="24"/>
      <c r="AE68" s="24"/>
      <c r="AF68" s="25"/>
      <c r="AG68" s="23"/>
      <c r="AH68" s="24"/>
      <c r="AI68" s="24"/>
      <c r="AJ68" s="24"/>
      <c r="AK68" s="25"/>
      <c r="AL68" s="23"/>
      <c r="AM68" s="24"/>
      <c r="AN68" s="24"/>
      <c r="AO68" s="24"/>
      <c r="AP68" s="25"/>
      <c r="AQ68" s="23"/>
      <c r="AR68" s="24"/>
      <c r="AS68" s="24"/>
      <c r="AT68" s="24"/>
      <c r="AU68" s="25"/>
      <c r="AV68" s="23"/>
      <c r="AW68" s="24"/>
      <c r="AX68" s="24"/>
      <c r="AY68" s="24"/>
      <c r="AZ68" s="25"/>
      <c r="BA68" s="23"/>
      <c r="BB68" s="24"/>
      <c r="BC68" s="24"/>
      <c r="BD68" s="24"/>
      <c r="BE68" s="25"/>
      <c r="BF68" s="78">
        <v>805</v>
      </c>
      <c r="BG68" s="24"/>
      <c r="BH68" s="24"/>
      <c r="BI68" s="24"/>
      <c r="BJ68" s="25"/>
      <c r="BK68" s="23"/>
      <c r="BL68" s="24"/>
      <c r="BM68" s="24"/>
      <c r="BN68" s="24"/>
      <c r="BO68" s="25"/>
      <c r="BP68" s="23"/>
      <c r="BQ68" s="24"/>
      <c r="BR68" s="24"/>
      <c r="BS68" s="24"/>
      <c r="BT68" s="25"/>
      <c r="BU68" s="109">
        <f t="shared" ca="1" si="8"/>
        <v>125</v>
      </c>
      <c r="BV68" s="97" t="str">
        <f t="shared" si="6"/>
        <v>Febrero</v>
      </c>
      <c r="BW68" s="97">
        <f t="shared" si="7"/>
        <v>44958</v>
      </c>
      <c r="BX68" s="97">
        <v>44958</v>
      </c>
      <c r="BY68" s="101"/>
      <c r="BZ68" s="97" t="str">
        <f t="shared" si="4"/>
        <v/>
      </c>
      <c r="CA68" s="102"/>
      <c r="CB68" s="97" t="str">
        <f t="shared" si="5"/>
        <v/>
      </c>
      <c r="CC68" s="101"/>
      <c r="CD68" s="1"/>
    </row>
    <row r="69" spans="1:82" x14ac:dyDescent="0.2">
      <c r="A69" s="37"/>
      <c r="B69" s="40">
        <v>65</v>
      </c>
      <c r="C69" s="21">
        <v>12068</v>
      </c>
      <c r="D69" s="1" t="s">
        <v>523</v>
      </c>
      <c r="E69" s="79" t="s">
        <v>721</v>
      </c>
      <c r="F69" s="2" t="s">
        <v>725</v>
      </c>
      <c r="G69" s="3">
        <f>VLOOKUP(C69,ReporteVoucher!$A$1:$AB$120,28,0)</f>
        <v>85000</v>
      </c>
      <c r="H69" s="41">
        <f t="shared" si="1"/>
        <v>7.0000000000000007E-2</v>
      </c>
      <c r="I69" s="3">
        <f>VLOOKUP(C69,ReporteVoucher!$A$1:$AA$120,20,0)</f>
        <v>5950</v>
      </c>
      <c r="J69" s="5"/>
      <c r="K69" s="5"/>
      <c r="L69" s="7"/>
      <c r="M69" s="23"/>
      <c r="N69" s="24"/>
      <c r="O69" s="24"/>
      <c r="P69" s="24"/>
      <c r="Q69" s="25"/>
      <c r="R69" s="23"/>
      <c r="S69" s="24"/>
      <c r="T69" s="24"/>
      <c r="U69" s="24"/>
      <c r="V69" s="25"/>
      <c r="W69" s="23"/>
      <c r="X69" s="24"/>
      <c r="Y69" s="24"/>
      <c r="Z69" s="24"/>
      <c r="AA69" s="25"/>
      <c r="AB69" s="23"/>
      <c r="AC69" s="24"/>
      <c r="AD69" s="24"/>
      <c r="AE69" s="24"/>
      <c r="AF69" s="25"/>
      <c r="AG69" s="23"/>
      <c r="AH69" s="24"/>
      <c r="AI69" s="24"/>
      <c r="AJ69" s="24"/>
      <c r="AK69" s="25"/>
      <c r="AL69" s="23"/>
      <c r="AM69" s="24"/>
      <c r="AN69" s="24"/>
      <c r="AO69" s="24"/>
      <c r="AP69" s="25"/>
      <c r="AQ69" s="23"/>
      <c r="AR69" s="24"/>
      <c r="AS69" s="24"/>
      <c r="AT69" s="24"/>
      <c r="AU69" s="25"/>
      <c r="AV69" s="23"/>
      <c r="AW69" s="24" t="s">
        <v>416</v>
      </c>
      <c r="AX69" s="24" t="s">
        <v>416</v>
      </c>
      <c r="AY69" s="24" t="s">
        <v>416</v>
      </c>
      <c r="AZ69" s="25" t="s">
        <v>416</v>
      </c>
      <c r="BA69" s="23"/>
      <c r="BB69" s="24" t="s">
        <v>416</v>
      </c>
      <c r="BC69" s="24" t="s">
        <v>416</v>
      </c>
      <c r="BD69" s="24" t="s">
        <v>416</v>
      </c>
      <c r="BE69" s="25" t="s">
        <v>416</v>
      </c>
      <c r="BF69" s="23"/>
      <c r="BG69" s="24" t="s">
        <v>416</v>
      </c>
      <c r="BH69" s="24" t="s">
        <v>416</v>
      </c>
      <c r="BI69" s="24" t="s">
        <v>416</v>
      </c>
      <c r="BJ69" s="25" t="s">
        <v>416</v>
      </c>
      <c r="BK69" s="23"/>
      <c r="BL69" s="24" t="s">
        <v>416</v>
      </c>
      <c r="BM69" s="24" t="s">
        <v>416</v>
      </c>
      <c r="BN69" s="24" t="s">
        <v>416</v>
      </c>
      <c r="BO69" s="25" t="s">
        <v>416</v>
      </c>
      <c r="BP69" s="23"/>
      <c r="BQ69" s="24" t="s">
        <v>416</v>
      </c>
      <c r="BR69" s="24" t="s">
        <v>416</v>
      </c>
      <c r="BS69" s="24" t="s">
        <v>416</v>
      </c>
      <c r="BT69" s="25" t="s">
        <v>416</v>
      </c>
      <c r="BU69" s="109">
        <f t="shared" ref="BU69:BU75" ca="1" si="9">IFERROR((BW69+29)-TODAY(),"")</f>
        <v>153</v>
      </c>
      <c r="BV69" s="97" t="str">
        <f t="shared" ref="BV69:BV75" si="10">IF(BX69&gt;0,VLOOKUP(MONTH(BW69),$DF$5:$DG$16,2,0),"")</f>
        <v>Marzo</v>
      </c>
      <c r="BW69" s="97">
        <f t="shared" si="7"/>
        <v>44986</v>
      </c>
      <c r="BX69" s="97">
        <v>44986</v>
      </c>
      <c r="BY69" s="101"/>
      <c r="BZ69" s="97" t="str">
        <f t="shared" si="4"/>
        <v/>
      </c>
      <c r="CA69" s="102"/>
      <c r="CB69" s="97"/>
      <c r="CC69" s="101"/>
      <c r="CD69" s="1"/>
    </row>
    <row r="70" spans="1:82" ht="15" customHeight="1" x14ac:dyDescent="0.2">
      <c r="A70" s="37"/>
      <c r="B70" s="40">
        <v>66</v>
      </c>
      <c r="C70" s="21">
        <v>12069</v>
      </c>
      <c r="D70" s="1" t="s">
        <v>722</v>
      </c>
      <c r="E70" s="79" t="s">
        <v>608</v>
      </c>
      <c r="F70" s="2" t="s">
        <v>726</v>
      </c>
      <c r="G70" s="3">
        <f>VLOOKUP(C70,ReporteVoucher!$A$1:$AB$120,28,0)</f>
        <v>450000</v>
      </c>
      <c r="H70" s="41">
        <f t="shared" ref="H70:H76" si="11">IFERROR(I70/G70,0)</f>
        <v>7.0000000000000007E-2</v>
      </c>
      <c r="I70" s="3">
        <f>VLOOKUP(C70,ReporteVoucher!$A$1:$AA$120,20,0)</f>
        <v>31500</v>
      </c>
      <c r="J70" s="5"/>
      <c r="K70" s="5"/>
      <c r="L70" s="7"/>
      <c r="M70" s="23"/>
      <c r="N70" s="24"/>
      <c r="O70" s="24"/>
      <c r="P70" s="24"/>
      <c r="Q70" s="25"/>
      <c r="R70" s="23"/>
      <c r="S70" s="24"/>
      <c r="T70" s="24"/>
      <c r="U70" s="24"/>
      <c r="V70" s="25"/>
      <c r="W70" s="23"/>
      <c r="X70" s="24"/>
      <c r="Y70" s="24"/>
      <c r="Z70" s="24"/>
      <c r="AA70" s="25"/>
      <c r="AB70" s="23"/>
      <c r="AC70" s="24"/>
      <c r="AD70" s="24"/>
      <c r="AE70" s="24"/>
      <c r="AF70" s="25"/>
      <c r="AG70" s="23"/>
      <c r="AH70" s="24"/>
      <c r="AI70" s="24"/>
      <c r="AJ70" s="24"/>
      <c r="AK70" s="25"/>
      <c r="AL70" s="23"/>
      <c r="AM70" s="24"/>
      <c r="AN70" s="24"/>
      <c r="AO70" s="24"/>
      <c r="AP70" s="25"/>
      <c r="AQ70" s="23"/>
      <c r="AR70" s="24"/>
      <c r="AS70" s="24"/>
      <c r="AT70" s="24"/>
      <c r="AU70" s="25"/>
      <c r="AV70" s="23"/>
      <c r="AW70" s="24"/>
      <c r="AX70" s="24"/>
      <c r="AY70" s="24"/>
      <c r="AZ70" s="25"/>
      <c r="BA70" s="23">
        <v>702</v>
      </c>
      <c r="BB70" s="24"/>
      <c r="BC70" s="24"/>
      <c r="BD70" s="24"/>
      <c r="BE70" s="25"/>
      <c r="BF70" s="78">
        <v>800</v>
      </c>
      <c r="BG70" s="24"/>
      <c r="BH70" s="24"/>
      <c r="BI70" s="24"/>
      <c r="BJ70" s="25"/>
      <c r="BK70" s="23"/>
      <c r="BL70" s="24"/>
      <c r="BM70" s="24"/>
      <c r="BN70" s="24"/>
      <c r="BO70" s="25"/>
      <c r="BP70" s="23"/>
      <c r="BQ70" s="24"/>
      <c r="BR70" s="24"/>
      <c r="BS70" s="24"/>
      <c r="BT70" s="25"/>
      <c r="BU70" s="109">
        <f t="shared" ca="1" si="9"/>
        <v>153</v>
      </c>
      <c r="BV70" s="97" t="str">
        <f t="shared" si="10"/>
        <v>Marzo</v>
      </c>
      <c r="BW70" s="97">
        <f t="shared" si="7"/>
        <v>44986</v>
      </c>
      <c r="BX70" s="97">
        <v>44986</v>
      </c>
      <c r="BY70" s="101"/>
      <c r="BZ70" s="97" t="str">
        <f t="shared" ref="BZ70:BZ83" si="12">IF(BY70&gt;1,BY70+180,"")</f>
        <v/>
      </c>
      <c r="CA70" s="102"/>
      <c r="CB70" s="97"/>
      <c r="CC70" s="101"/>
      <c r="CD70" s="1"/>
    </row>
    <row r="71" spans="1:82" x14ac:dyDescent="0.2">
      <c r="A71" s="37"/>
      <c r="B71" s="40">
        <v>67</v>
      </c>
      <c r="C71" s="21">
        <v>12471</v>
      </c>
      <c r="D71" s="1" t="s">
        <v>723</v>
      </c>
      <c r="E71" s="79" t="s">
        <v>724</v>
      </c>
      <c r="F71" s="2" t="s">
        <v>727</v>
      </c>
      <c r="G71" s="3">
        <f>VLOOKUP(C71,ReporteVoucher!$A$1:$AB$120,28,0)</f>
        <v>600000</v>
      </c>
      <c r="H71" s="41">
        <f t="shared" si="11"/>
        <v>7.0000000000000007E-2</v>
      </c>
      <c r="I71" s="3">
        <f>VLOOKUP(C71,ReporteVoucher!$A$1:$AA$120,20,0)</f>
        <v>42000</v>
      </c>
      <c r="J71" s="5"/>
      <c r="K71" s="5"/>
      <c r="L71" s="7"/>
      <c r="M71" s="23"/>
      <c r="N71" s="24"/>
      <c r="O71" s="24"/>
      <c r="P71" s="24"/>
      <c r="Q71" s="25"/>
      <c r="R71" s="23"/>
      <c r="S71" s="24"/>
      <c r="T71" s="24"/>
      <c r="U71" s="24"/>
      <c r="V71" s="25"/>
      <c r="W71" s="23"/>
      <c r="X71" s="24"/>
      <c r="Y71" s="24"/>
      <c r="Z71" s="24"/>
      <c r="AA71" s="25"/>
      <c r="AB71" s="23"/>
      <c r="AC71" s="24"/>
      <c r="AD71" s="24"/>
      <c r="AE71" s="24"/>
      <c r="AF71" s="25"/>
      <c r="AG71" s="23"/>
      <c r="AH71" s="24"/>
      <c r="AI71" s="24"/>
      <c r="AJ71" s="24"/>
      <c r="AK71" s="25"/>
      <c r="AL71" s="23"/>
      <c r="AM71" s="24"/>
      <c r="AN71" s="24"/>
      <c r="AO71" s="24"/>
      <c r="AP71" s="25"/>
      <c r="AQ71" s="23"/>
      <c r="AR71" s="24"/>
      <c r="AS71" s="24"/>
      <c r="AT71" s="24"/>
      <c r="AU71" s="25"/>
      <c r="AV71" s="23"/>
      <c r="AW71" s="24"/>
      <c r="AX71" s="24"/>
      <c r="AY71" s="24"/>
      <c r="AZ71" s="25"/>
      <c r="BA71" s="23">
        <v>724</v>
      </c>
      <c r="BB71" s="24"/>
      <c r="BC71" s="24"/>
      <c r="BD71" s="24"/>
      <c r="BE71" s="25"/>
      <c r="BF71" s="78">
        <v>802</v>
      </c>
      <c r="BG71" s="24"/>
      <c r="BH71" s="24"/>
      <c r="BI71" s="24"/>
      <c r="BJ71" s="25"/>
      <c r="BK71" s="23"/>
      <c r="BL71" s="24"/>
      <c r="BM71" s="24"/>
      <c r="BN71" s="24"/>
      <c r="BO71" s="25"/>
      <c r="BP71" s="23"/>
      <c r="BQ71" s="24"/>
      <c r="BR71" s="24"/>
      <c r="BS71" s="24"/>
      <c r="BT71" s="25"/>
      <c r="BU71" s="109">
        <f t="shared" ca="1" si="9"/>
        <v>153</v>
      </c>
      <c r="BV71" s="97" t="str">
        <f t="shared" si="10"/>
        <v>Marzo</v>
      </c>
      <c r="BW71" s="97">
        <f t="shared" si="7"/>
        <v>44986</v>
      </c>
      <c r="BX71" s="97">
        <v>44986</v>
      </c>
      <c r="BY71" s="101"/>
      <c r="BZ71" s="97" t="str">
        <f t="shared" si="12"/>
        <v/>
      </c>
      <c r="CA71" s="102"/>
      <c r="CB71" s="97"/>
      <c r="CC71" s="101"/>
      <c r="CD71" s="1"/>
    </row>
    <row r="72" spans="1:82" x14ac:dyDescent="0.2">
      <c r="A72" s="37"/>
      <c r="B72" s="113">
        <v>68</v>
      </c>
      <c r="C72" s="21">
        <v>12472</v>
      </c>
      <c r="D72" s="1" t="s">
        <v>728</v>
      </c>
      <c r="E72" s="79" t="s">
        <v>729</v>
      </c>
      <c r="F72" s="2" t="s">
        <v>736</v>
      </c>
      <c r="G72" s="3">
        <f>VLOOKUP(C72,ReporteVoucher!$A$1:$AB$120,28,0)</f>
        <v>380000</v>
      </c>
      <c r="H72" s="41">
        <f t="shared" si="11"/>
        <v>7.0000000000000007E-2</v>
      </c>
      <c r="I72" s="3">
        <f>VLOOKUP(C72,ReporteVoucher!$A$1:$AA$120,20,0)</f>
        <v>26600</v>
      </c>
      <c r="J72" s="5"/>
      <c r="K72" s="5"/>
      <c r="L72" s="7"/>
      <c r="M72" s="23"/>
      <c r="N72" s="24"/>
      <c r="O72" s="24"/>
      <c r="P72" s="24"/>
      <c r="Q72" s="25"/>
      <c r="R72" s="23"/>
      <c r="S72" s="24"/>
      <c r="T72" s="24"/>
      <c r="U72" s="24"/>
      <c r="V72" s="25"/>
      <c r="W72" s="23"/>
      <c r="X72" s="24"/>
      <c r="Y72" s="24"/>
      <c r="Z72" s="24"/>
      <c r="AA72" s="25"/>
      <c r="AB72" s="23"/>
      <c r="AC72" s="24"/>
      <c r="AD72" s="24"/>
      <c r="AE72" s="24"/>
      <c r="AF72" s="25"/>
      <c r="AG72" s="23"/>
      <c r="AH72" s="24"/>
      <c r="AI72" s="24"/>
      <c r="AJ72" s="24"/>
      <c r="AK72" s="25"/>
      <c r="AL72" s="23"/>
      <c r="AM72" s="24"/>
      <c r="AN72" s="24"/>
      <c r="AO72" s="24"/>
      <c r="AP72" s="25"/>
      <c r="AQ72" s="23"/>
      <c r="AR72" s="24"/>
      <c r="AS72" s="24"/>
      <c r="AT72" s="24"/>
      <c r="AU72" s="25"/>
      <c r="AV72" s="23"/>
      <c r="AW72" s="24"/>
      <c r="AX72" s="24"/>
      <c r="AY72" s="24"/>
      <c r="AZ72" s="25"/>
      <c r="BA72" s="23">
        <v>726</v>
      </c>
      <c r="BB72" s="24" t="s">
        <v>53</v>
      </c>
      <c r="BC72" s="24" t="s">
        <v>53</v>
      </c>
      <c r="BD72" s="24" t="s">
        <v>53</v>
      </c>
      <c r="BE72" s="25" t="s">
        <v>416</v>
      </c>
      <c r="BF72" s="23">
        <v>803</v>
      </c>
      <c r="BG72" s="24" t="s">
        <v>53</v>
      </c>
      <c r="BH72" s="24" t="s">
        <v>53</v>
      </c>
      <c r="BI72" s="24" t="s">
        <v>53</v>
      </c>
      <c r="BJ72" s="25" t="s">
        <v>362</v>
      </c>
      <c r="BK72" s="23"/>
      <c r="BL72" s="24"/>
      <c r="BM72" s="24"/>
      <c r="BN72" s="24"/>
      <c r="BO72" s="25" t="s">
        <v>416</v>
      </c>
      <c r="BP72" s="23"/>
      <c r="BQ72" s="24"/>
      <c r="BR72" s="24"/>
      <c r="BS72" s="24"/>
      <c r="BT72" s="25" t="s">
        <v>416</v>
      </c>
      <c r="BU72" s="109">
        <f t="shared" ca="1" si="9"/>
        <v>153</v>
      </c>
      <c r="BV72" s="97" t="str">
        <f t="shared" si="10"/>
        <v>Marzo</v>
      </c>
      <c r="BW72" s="97">
        <f t="shared" si="7"/>
        <v>44986</v>
      </c>
      <c r="BX72" s="97">
        <v>44986</v>
      </c>
      <c r="BY72" s="101"/>
      <c r="BZ72" s="97" t="str">
        <f t="shared" si="12"/>
        <v/>
      </c>
      <c r="CA72" s="102"/>
      <c r="CB72" s="97" t="str">
        <f t="shared" si="5"/>
        <v/>
      </c>
      <c r="CC72" s="101"/>
      <c r="CD72" s="1"/>
    </row>
    <row r="73" spans="1:82" x14ac:dyDescent="0.2">
      <c r="A73" s="37"/>
      <c r="B73" s="21">
        <v>69</v>
      </c>
      <c r="C73" s="21">
        <v>12473</v>
      </c>
      <c r="D73" s="1" t="s">
        <v>730</v>
      </c>
      <c r="E73" s="79" t="s">
        <v>731</v>
      </c>
      <c r="F73" s="2" t="s">
        <v>737</v>
      </c>
      <c r="G73" s="3">
        <f>VLOOKUP(C73,ReporteVoucher!$A$1:$AB$120,28,0)</f>
        <v>600000</v>
      </c>
      <c r="H73" s="41">
        <f t="shared" si="11"/>
        <v>7.0000000000000007E-2</v>
      </c>
      <c r="I73" s="3">
        <f>VLOOKUP(C73,ReporteVoucher!$A$1:$AA$120,20,0)</f>
        <v>42000</v>
      </c>
      <c r="J73" s="5"/>
      <c r="K73" s="5"/>
      <c r="L73" s="7"/>
      <c r="M73" s="23"/>
      <c r="N73" s="24"/>
      <c r="O73" s="24"/>
      <c r="P73" s="24"/>
      <c r="Q73" s="25"/>
      <c r="R73" s="23"/>
      <c r="S73" s="24"/>
      <c r="T73" s="24"/>
      <c r="U73" s="24"/>
      <c r="V73" s="25"/>
      <c r="W73" s="23"/>
      <c r="X73" s="24"/>
      <c r="Y73" s="24"/>
      <c r="Z73" s="24"/>
      <c r="AA73" s="25"/>
      <c r="AB73" s="23"/>
      <c r="AC73" s="24"/>
      <c r="AD73" s="24"/>
      <c r="AE73" s="24"/>
      <c r="AF73" s="25"/>
      <c r="AG73" s="23"/>
      <c r="AH73" s="24"/>
      <c r="AI73" s="24"/>
      <c r="AJ73" s="24"/>
      <c r="AK73" s="25"/>
      <c r="AL73" s="23"/>
      <c r="AM73" s="24"/>
      <c r="AN73" s="24"/>
      <c r="AO73" s="24"/>
      <c r="AP73" s="25"/>
      <c r="AQ73" s="23"/>
      <c r="AR73" s="24"/>
      <c r="AS73" s="24"/>
      <c r="AT73" s="24"/>
      <c r="AU73" s="25"/>
      <c r="AV73" s="23"/>
      <c r="AW73" s="24"/>
      <c r="AX73" s="24"/>
      <c r="AY73" s="24"/>
      <c r="AZ73" s="25"/>
      <c r="BA73" s="23">
        <v>734</v>
      </c>
      <c r="BB73" s="24"/>
      <c r="BC73" s="24"/>
      <c r="BD73" s="24"/>
      <c r="BE73" s="25"/>
      <c r="BF73" s="23"/>
      <c r="BG73" s="24"/>
      <c r="BH73" s="24"/>
      <c r="BI73" s="24"/>
      <c r="BJ73" s="25"/>
      <c r="BK73" s="23"/>
      <c r="BL73" s="24"/>
      <c r="BM73" s="24"/>
      <c r="BN73" s="24"/>
      <c r="BO73" s="25"/>
      <c r="BP73" s="23"/>
      <c r="BQ73" s="24"/>
      <c r="BR73" s="24"/>
      <c r="BS73" s="24"/>
      <c r="BT73" s="25"/>
      <c r="BU73" s="109">
        <f t="shared" ca="1" si="9"/>
        <v>153</v>
      </c>
      <c r="BV73" s="97" t="str">
        <f t="shared" si="10"/>
        <v>Marzo</v>
      </c>
      <c r="BW73" s="97">
        <f t="shared" si="7"/>
        <v>44986</v>
      </c>
      <c r="BX73" s="97">
        <v>44986</v>
      </c>
      <c r="BY73" s="101"/>
      <c r="BZ73" s="97" t="str">
        <f t="shared" si="12"/>
        <v/>
      </c>
      <c r="CA73" s="102"/>
      <c r="CB73" s="97" t="str">
        <f t="shared" ref="BZ73:CB123" si="13">IF(CA73&gt;1,CA73+180,"")</f>
        <v/>
      </c>
      <c r="CC73" s="101"/>
      <c r="CD73" s="1"/>
    </row>
    <row r="74" spans="1:82" x14ac:dyDescent="0.2">
      <c r="A74" s="37"/>
      <c r="B74" s="21">
        <v>70</v>
      </c>
      <c r="C74" s="21">
        <v>12615</v>
      </c>
      <c r="D74" s="1" t="s">
        <v>732</v>
      </c>
      <c r="E74" s="79" t="s">
        <v>733</v>
      </c>
      <c r="F74" s="2" t="s">
        <v>738</v>
      </c>
      <c r="G74" s="3">
        <f>VLOOKUP(C74,ReporteVoucher!$A$1:$AB$120,28,0)</f>
        <v>500000</v>
      </c>
      <c r="H74" s="41">
        <f t="shared" si="11"/>
        <v>0.06</v>
      </c>
      <c r="I74" s="3">
        <f>VLOOKUP(C74,ReporteVoucher!$A$1:$AA$120,20,0)</f>
        <v>30000</v>
      </c>
      <c r="J74" s="5"/>
      <c r="K74" s="5"/>
      <c r="L74" s="7"/>
      <c r="M74" s="23"/>
      <c r="N74" s="24"/>
      <c r="O74" s="24"/>
      <c r="P74" s="24"/>
      <c r="Q74" s="25"/>
      <c r="R74" s="23"/>
      <c r="S74" s="24"/>
      <c r="T74" s="24"/>
      <c r="U74" s="24"/>
      <c r="V74" s="25"/>
      <c r="W74" s="23"/>
      <c r="X74" s="24"/>
      <c r="Y74" s="24"/>
      <c r="Z74" s="24"/>
      <c r="AA74" s="25"/>
      <c r="AB74" s="23"/>
      <c r="AC74" s="24"/>
      <c r="AD74" s="24"/>
      <c r="AE74" s="24"/>
      <c r="AF74" s="25"/>
      <c r="AG74" s="23"/>
      <c r="AH74" s="24"/>
      <c r="AI74" s="24"/>
      <c r="AJ74" s="24"/>
      <c r="AK74" s="25"/>
      <c r="AL74" s="23"/>
      <c r="AM74" s="24"/>
      <c r="AN74" s="24"/>
      <c r="AO74" s="24"/>
      <c r="AP74" s="25"/>
      <c r="AQ74" s="23"/>
      <c r="AR74" s="24"/>
      <c r="AS74" s="24"/>
      <c r="AT74" s="24"/>
      <c r="AU74" s="25"/>
      <c r="AV74" s="23"/>
      <c r="AW74" s="24"/>
      <c r="AX74" s="24"/>
      <c r="AY74" s="24"/>
      <c r="AZ74" s="25"/>
      <c r="BA74" s="23">
        <v>733</v>
      </c>
      <c r="BB74" s="24"/>
      <c r="BC74" s="24"/>
      <c r="BD74" s="24"/>
      <c r="BE74" s="25"/>
      <c r="BF74" s="23"/>
      <c r="BG74" s="24"/>
      <c r="BH74" s="24"/>
      <c r="BI74" s="24"/>
      <c r="BJ74" s="25"/>
      <c r="BK74" s="23"/>
      <c r="BL74" s="24"/>
      <c r="BM74" s="24"/>
      <c r="BN74" s="24"/>
      <c r="BO74" s="25"/>
      <c r="BP74" s="23"/>
      <c r="BQ74" s="24"/>
      <c r="BR74" s="24"/>
      <c r="BS74" s="24"/>
      <c r="BT74" s="25"/>
      <c r="BU74" s="109">
        <f t="shared" ca="1" si="9"/>
        <v>153</v>
      </c>
      <c r="BV74" s="97" t="str">
        <f t="shared" si="10"/>
        <v>Marzo</v>
      </c>
      <c r="BW74" s="97">
        <f t="shared" si="7"/>
        <v>44986</v>
      </c>
      <c r="BX74" s="97">
        <v>44986</v>
      </c>
      <c r="BY74" s="101"/>
      <c r="BZ74" s="97" t="str">
        <f t="shared" si="12"/>
        <v/>
      </c>
      <c r="CA74" s="102"/>
      <c r="CB74" s="97"/>
      <c r="CC74" s="101"/>
      <c r="CD74" s="1"/>
    </row>
    <row r="75" spans="1:82" x14ac:dyDescent="0.2">
      <c r="A75" s="37"/>
      <c r="B75" s="21">
        <v>71</v>
      </c>
      <c r="C75" s="21">
        <v>12616</v>
      </c>
      <c r="D75" s="1" t="s">
        <v>734</v>
      </c>
      <c r="E75" s="79" t="s">
        <v>735</v>
      </c>
      <c r="F75" s="2" t="s">
        <v>739</v>
      </c>
      <c r="G75" s="3">
        <f>VLOOKUP(C75,ReporteVoucher!$A$1:$AB$120,28,0)</f>
        <v>794200</v>
      </c>
      <c r="H75" s="41">
        <f t="shared" si="11"/>
        <v>7.0000000000000007E-2</v>
      </c>
      <c r="I75" s="3">
        <f>VLOOKUP(C75,ReporteVoucher!$A$1:$AA$120,20,0)</f>
        <v>55594</v>
      </c>
      <c r="J75" s="5"/>
      <c r="K75" s="5"/>
      <c r="L75" s="7"/>
      <c r="M75" s="23"/>
      <c r="N75" s="24"/>
      <c r="O75" s="24"/>
      <c r="P75" s="24"/>
      <c r="Q75" s="25"/>
      <c r="R75" s="23"/>
      <c r="S75" s="24"/>
      <c r="T75" s="24"/>
      <c r="U75" s="24"/>
      <c r="V75" s="25"/>
      <c r="W75" s="23"/>
      <c r="X75" s="24"/>
      <c r="Y75" s="24"/>
      <c r="Z75" s="24"/>
      <c r="AA75" s="25"/>
      <c r="AB75" s="23"/>
      <c r="AC75" s="24"/>
      <c r="AD75" s="24"/>
      <c r="AE75" s="24"/>
      <c r="AF75" s="25"/>
      <c r="AG75" s="23"/>
      <c r="AH75" s="24"/>
      <c r="AI75" s="24"/>
      <c r="AJ75" s="24"/>
      <c r="AK75" s="25"/>
      <c r="AL75" s="23"/>
      <c r="AM75" s="24"/>
      <c r="AN75" s="24"/>
      <c r="AO75" s="24"/>
      <c r="AP75" s="25"/>
      <c r="AQ75" s="23"/>
      <c r="AR75" s="24"/>
      <c r="AS75" s="24"/>
      <c r="AT75" s="24"/>
      <c r="AU75" s="25"/>
      <c r="AV75" s="23"/>
      <c r="AW75" s="24"/>
      <c r="AX75" s="24"/>
      <c r="AY75" s="24"/>
      <c r="AZ75" s="25"/>
      <c r="BA75" s="23">
        <v>732</v>
      </c>
      <c r="BB75" s="24"/>
      <c r="BC75" s="24"/>
      <c r="BD75" s="24"/>
      <c r="BE75" s="25"/>
      <c r="BF75" s="23"/>
      <c r="BG75" s="24"/>
      <c r="BH75" s="24" t="s">
        <v>53</v>
      </c>
      <c r="BI75" s="24" t="s">
        <v>53</v>
      </c>
      <c r="BJ75" s="25" t="s">
        <v>362</v>
      </c>
      <c r="BK75" s="23"/>
      <c r="BL75" s="24"/>
      <c r="BM75" s="24"/>
      <c r="BN75" s="24"/>
      <c r="BO75" s="25" t="s">
        <v>362</v>
      </c>
      <c r="BP75" s="23"/>
      <c r="BQ75" s="24"/>
      <c r="BR75" s="24"/>
      <c r="BS75" s="24"/>
      <c r="BT75" s="25" t="s">
        <v>362</v>
      </c>
      <c r="BU75" s="109">
        <f t="shared" ca="1" si="9"/>
        <v>153</v>
      </c>
      <c r="BV75" s="97" t="str">
        <f t="shared" si="10"/>
        <v>Marzo</v>
      </c>
      <c r="BW75" s="97">
        <f t="shared" si="7"/>
        <v>44986</v>
      </c>
      <c r="BX75" s="97">
        <v>44986</v>
      </c>
      <c r="BY75" s="101"/>
      <c r="BZ75" s="97" t="str">
        <f t="shared" si="12"/>
        <v/>
      </c>
      <c r="CA75" s="102"/>
      <c r="CB75" s="97"/>
      <c r="CC75" s="101"/>
      <c r="CD75" s="1"/>
    </row>
    <row r="76" spans="1:82" x14ac:dyDescent="0.2">
      <c r="A76" s="37"/>
      <c r="B76" s="21">
        <v>72</v>
      </c>
      <c r="C76" s="21">
        <v>13794</v>
      </c>
      <c r="D76" s="1" t="s">
        <v>803</v>
      </c>
      <c r="E76" s="79" t="s">
        <v>801</v>
      </c>
      <c r="F76" s="2" t="s">
        <v>802</v>
      </c>
      <c r="G76" s="3">
        <f>VLOOKUP(C76,ReporteVoucher!$A$1:$AB$120,28,0)</f>
        <v>600000</v>
      </c>
      <c r="H76" s="41">
        <f t="shared" si="11"/>
        <v>7.0000000000000007E-2</v>
      </c>
      <c r="I76" s="3">
        <f>VLOOKUP(C76,ReporteVoucher!$A$1:$AA$120,20,0)</f>
        <v>42000</v>
      </c>
      <c r="J76" s="5"/>
      <c r="K76" s="5"/>
      <c r="L76" s="7"/>
      <c r="M76" s="23"/>
      <c r="N76" s="24"/>
      <c r="O76" s="24"/>
      <c r="P76" s="24"/>
      <c r="Q76" s="25"/>
      <c r="R76" s="23"/>
      <c r="S76" s="24"/>
      <c r="T76" s="24"/>
      <c r="U76" s="24"/>
      <c r="V76" s="25"/>
      <c r="W76" s="23"/>
      <c r="X76" s="24"/>
      <c r="Y76" s="24"/>
      <c r="Z76" s="24"/>
      <c r="AA76" s="25"/>
      <c r="AB76" s="23"/>
      <c r="AC76" s="24"/>
      <c r="AD76" s="24"/>
      <c r="AE76" s="24"/>
      <c r="AF76" s="25"/>
      <c r="AG76" s="23"/>
      <c r="AH76" s="24"/>
      <c r="AI76" s="24"/>
      <c r="AJ76" s="24"/>
      <c r="AK76" s="25"/>
      <c r="AL76" s="23"/>
      <c r="AM76" s="24"/>
      <c r="AN76" s="24"/>
      <c r="AO76" s="24"/>
      <c r="AP76" s="25"/>
      <c r="AQ76" s="23"/>
      <c r="AR76" s="24"/>
      <c r="AS76" s="24"/>
      <c r="AT76" s="24"/>
      <c r="AU76" s="25"/>
      <c r="AV76" s="23"/>
      <c r="AW76" s="24"/>
      <c r="AX76" s="24"/>
      <c r="AY76" s="24"/>
      <c r="AZ76" s="25"/>
      <c r="BA76" s="23"/>
      <c r="BB76" s="24"/>
      <c r="BC76" s="24"/>
      <c r="BD76" s="24"/>
      <c r="BE76" s="25"/>
      <c r="BF76" s="23"/>
      <c r="BG76" s="24"/>
      <c r="BH76" s="24" t="s">
        <v>53</v>
      </c>
      <c r="BI76" s="24" t="s">
        <v>53</v>
      </c>
      <c r="BJ76" s="25" t="s">
        <v>54</v>
      </c>
      <c r="BK76" s="23"/>
      <c r="BL76" s="24"/>
      <c r="BM76" s="24"/>
      <c r="BN76" s="24"/>
      <c r="BO76" s="25"/>
      <c r="BP76" s="23"/>
      <c r="BQ76" s="24"/>
      <c r="BR76" s="24"/>
      <c r="BS76" s="24"/>
      <c r="BT76" s="25"/>
      <c r="BU76" s="109"/>
      <c r="BV76" s="97"/>
      <c r="BW76" s="97" t="str">
        <f t="shared" si="7"/>
        <v/>
      </c>
      <c r="BX76" s="97"/>
      <c r="BY76" s="101"/>
      <c r="BZ76" s="97" t="str">
        <f t="shared" si="12"/>
        <v/>
      </c>
      <c r="CA76" s="102"/>
      <c r="CB76" s="97"/>
      <c r="CC76" s="101"/>
      <c r="CD76" s="1"/>
    </row>
    <row r="77" spans="1:82" x14ac:dyDescent="0.2">
      <c r="A77" s="37"/>
      <c r="B77" s="21">
        <v>73</v>
      </c>
      <c r="C77" s="21"/>
      <c r="D77" s="1" t="s">
        <v>906</v>
      </c>
      <c r="E77" s="79" t="s">
        <v>907</v>
      </c>
      <c r="F77" s="2" t="s">
        <v>910</v>
      </c>
      <c r="G77" s="3">
        <v>680000</v>
      </c>
      <c r="H77" s="41">
        <v>4.3999999999999997E-2</v>
      </c>
      <c r="I77" s="3">
        <f>G77*H77</f>
        <v>29920</v>
      </c>
      <c r="J77" s="5"/>
      <c r="K77" s="5"/>
      <c r="L77" s="7"/>
      <c r="M77" s="23"/>
      <c r="N77" s="24"/>
      <c r="O77" s="24"/>
      <c r="P77" s="24"/>
      <c r="Q77" s="25"/>
      <c r="R77" s="23"/>
      <c r="S77" s="24"/>
      <c r="T77" s="24"/>
      <c r="U77" s="24"/>
      <c r="V77" s="25"/>
      <c r="W77" s="23"/>
      <c r="X77" s="24"/>
      <c r="Y77" s="24"/>
      <c r="Z77" s="24"/>
      <c r="AA77" s="25"/>
      <c r="AB77" s="23"/>
      <c r="AC77" s="24"/>
      <c r="AD77" s="24"/>
      <c r="AE77" s="24"/>
      <c r="AF77" s="25"/>
      <c r="AG77" s="23"/>
      <c r="AH77" s="24"/>
      <c r="AI77" s="24"/>
      <c r="AJ77" s="24"/>
      <c r="AK77" s="25"/>
      <c r="AL77" s="23"/>
      <c r="AM77" s="24"/>
      <c r="AN77" s="24"/>
      <c r="AO77" s="24"/>
      <c r="AP77" s="25"/>
      <c r="AQ77" s="23"/>
      <c r="AR77" s="24"/>
      <c r="AS77" s="24"/>
      <c r="AT77" s="24"/>
      <c r="AU77" s="25"/>
      <c r="AV77" s="23"/>
      <c r="AW77" s="24"/>
      <c r="AX77" s="24"/>
      <c r="AY77" s="24"/>
      <c r="AZ77" s="25"/>
      <c r="BA77" s="23"/>
      <c r="BB77" s="24"/>
      <c r="BC77" s="24"/>
      <c r="BD77" s="24"/>
      <c r="BE77" s="25"/>
      <c r="BF77" s="23"/>
      <c r="BG77" s="24"/>
      <c r="BH77" s="24"/>
      <c r="BI77" s="24"/>
      <c r="BJ77" s="25"/>
      <c r="BK77" s="23"/>
      <c r="BL77" s="24"/>
      <c r="BM77" s="24"/>
      <c r="BN77" s="24"/>
      <c r="BO77" s="25"/>
      <c r="BP77" s="23"/>
      <c r="BQ77" s="24"/>
      <c r="BR77" s="24"/>
      <c r="BS77" s="24"/>
      <c r="BT77" s="25"/>
      <c r="BU77" s="109"/>
      <c r="BV77" s="97"/>
      <c r="BW77" s="97" t="str">
        <f t="shared" si="7"/>
        <v/>
      </c>
      <c r="BX77" s="97"/>
      <c r="BY77" s="101"/>
      <c r="BZ77" s="97" t="str">
        <f t="shared" si="12"/>
        <v/>
      </c>
      <c r="CA77" s="102"/>
      <c r="CB77" s="97"/>
      <c r="CC77" s="101"/>
      <c r="CD77" s="1"/>
    </row>
    <row r="78" spans="1:82" x14ac:dyDescent="0.2">
      <c r="A78" s="37"/>
      <c r="B78" s="21">
        <v>74</v>
      </c>
      <c r="C78" s="21"/>
      <c r="D78" s="1" t="s">
        <v>908</v>
      </c>
      <c r="E78" s="79" t="s">
        <v>909</v>
      </c>
      <c r="F78" s="2" t="s">
        <v>911</v>
      </c>
      <c r="G78" s="3">
        <v>520000</v>
      </c>
      <c r="H78" s="41">
        <v>7.0000000000000007E-2</v>
      </c>
      <c r="I78" s="3">
        <f>G78*H78</f>
        <v>36400</v>
      </c>
      <c r="J78" s="5"/>
      <c r="K78" s="5"/>
      <c r="L78" s="7"/>
      <c r="M78" s="23"/>
      <c r="N78" s="24"/>
      <c r="O78" s="24"/>
      <c r="P78" s="24"/>
      <c r="Q78" s="25"/>
      <c r="R78" s="23"/>
      <c r="S78" s="24"/>
      <c r="T78" s="24"/>
      <c r="U78" s="24"/>
      <c r="V78" s="25"/>
      <c r="W78" s="23"/>
      <c r="X78" s="24"/>
      <c r="Y78" s="24"/>
      <c r="Z78" s="24"/>
      <c r="AA78" s="25"/>
      <c r="AB78" s="23"/>
      <c r="AC78" s="24"/>
      <c r="AD78" s="24"/>
      <c r="AE78" s="24"/>
      <c r="AF78" s="25"/>
      <c r="AG78" s="23"/>
      <c r="AH78" s="24"/>
      <c r="AI78" s="24"/>
      <c r="AJ78" s="24"/>
      <c r="AK78" s="25"/>
      <c r="AL78" s="23"/>
      <c r="AM78" s="24"/>
      <c r="AN78" s="24"/>
      <c r="AO78" s="24"/>
      <c r="AP78" s="25"/>
      <c r="AQ78" s="23"/>
      <c r="AR78" s="24"/>
      <c r="AS78" s="24"/>
      <c r="AT78" s="24"/>
      <c r="AU78" s="25"/>
      <c r="AV78" s="23"/>
      <c r="AW78" s="24"/>
      <c r="AX78" s="24"/>
      <c r="AY78" s="24"/>
      <c r="AZ78" s="25"/>
      <c r="BA78" s="23"/>
      <c r="BB78" s="24"/>
      <c r="BC78" s="24"/>
      <c r="BD78" s="24"/>
      <c r="BE78" s="25"/>
      <c r="BF78" s="23"/>
      <c r="BG78" s="24"/>
      <c r="BH78" s="24"/>
      <c r="BI78" s="24"/>
      <c r="BJ78" s="25"/>
      <c r="BK78" s="23"/>
      <c r="BL78" s="24"/>
      <c r="BM78" s="24"/>
      <c r="BN78" s="24"/>
      <c r="BO78" s="25"/>
      <c r="BP78" s="23"/>
      <c r="BQ78" s="24"/>
      <c r="BR78" s="24"/>
      <c r="BS78" s="24"/>
      <c r="BT78" s="25"/>
      <c r="BU78" s="109"/>
      <c r="BV78" s="97"/>
      <c r="BW78" s="97" t="str">
        <f t="shared" si="7"/>
        <v/>
      </c>
      <c r="BX78" s="97"/>
      <c r="BY78" s="101"/>
      <c r="BZ78" s="97" t="str">
        <f t="shared" si="12"/>
        <v/>
      </c>
      <c r="CA78" s="102"/>
      <c r="CB78" s="97"/>
      <c r="CC78" s="101"/>
      <c r="CD78" s="1"/>
    </row>
    <row r="79" spans="1:82" x14ac:dyDescent="0.2">
      <c r="A79" s="37"/>
      <c r="B79" s="21"/>
      <c r="C79" s="21"/>
      <c r="D79" s="1"/>
      <c r="E79" s="79"/>
      <c r="F79" s="2"/>
      <c r="G79" s="3"/>
      <c r="H79" s="41"/>
      <c r="I79" s="3"/>
      <c r="J79" s="5"/>
      <c r="K79" s="5"/>
      <c r="L79" s="7"/>
      <c r="M79" s="23"/>
      <c r="N79" s="24"/>
      <c r="O79" s="24"/>
      <c r="P79" s="24"/>
      <c r="Q79" s="25"/>
      <c r="R79" s="23"/>
      <c r="S79" s="24"/>
      <c r="T79" s="24"/>
      <c r="U79" s="24"/>
      <c r="V79" s="25"/>
      <c r="W79" s="23"/>
      <c r="X79" s="24"/>
      <c r="Y79" s="24"/>
      <c r="Z79" s="24"/>
      <c r="AA79" s="25"/>
      <c r="AB79" s="23"/>
      <c r="AC79" s="24"/>
      <c r="AD79" s="24"/>
      <c r="AE79" s="24"/>
      <c r="AF79" s="25"/>
      <c r="AG79" s="23"/>
      <c r="AH79" s="24"/>
      <c r="AI79" s="24"/>
      <c r="AJ79" s="24"/>
      <c r="AK79" s="25"/>
      <c r="AL79" s="23"/>
      <c r="AM79" s="24"/>
      <c r="AN79" s="24"/>
      <c r="AO79" s="24"/>
      <c r="AP79" s="25"/>
      <c r="AQ79" s="23"/>
      <c r="AR79" s="24"/>
      <c r="AS79" s="24"/>
      <c r="AT79" s="24"/>
      <c r="AU79" s="25"/>
      <c r="AV79" s="23"/>
      <c r="AW79" s="24"/>
      <c r="AX79" s="24"/>
      <c r="AY79" s="24"/>
      <c r="AZ79" s="25"/>
      <c r="BA79" s="23"/>
      <c r="BB79" s="24"/>
      <c r="BC79" s="24"/>
      <c r="BD79" s="24"/>
      <c r="BE79" s="25"/>
      <c r="BF79" s="23"/>
      <c r="BG79" s="24"/>
      <c r="BH79" s="24"/>
      <c r="BI79" s="24"/>
      <c r="BJ79" s="25"/>
      <c r="BK79" s="23"/>
      <c r="BL79" s="24"/>
      <c r="BM79" s="24"/>
      <c r="BN79" s="24"/>
      <c r="BO79" s="25"/>
      <c r="BP79" s="23"/>
      <c r="BQ79" s="24"/>
      <c r="BR79" s="24"/>
      <c r="BS79" s="24"/>
      <c r="BT79" s="25"/>
      <c r="BU79" s="109"/>
      <c r="BV79" s="97"/>
      <c r="BW79" s="97" t="str">
        <f t="shared" si="7"/>
        <v/>
      </c>
      <c r="BX79" s="97"/>
      <c r="BY79" s="101"/>
      <c r="BZ79" s="97" t="str">
        <f t="shared" si="12"/>
        <v/>
      </c>
      <c r="CA79" s="102"/>
      <c r="CB79" s="97"/>
      <c r="CC79" s="101"/>
      <c r="CD79" s="1"/>
    </row>
    <row r="80" spans="1:82" x14ac:dyDescent="0.2">
      <c r="A80" s="37"/>
      <c r="B80" s="21"/>
      <c r="C80" s="21"/>
      <c r="D80" s="1"/>
      <c r="E80" s="79">
        <f>VLOOKUP(C80,ReporteVoucher!$A$1:$AA$120,7,0)</f>
        <v>0</v>
      </c>
      <c r="F80" s="2"/>
      <c r="G80" s="3">
        <f>VLOOKUP(C80,ReporteVoucher!$A$1:$AB$120,28,0)</f>
        <v>0</v>
      </c>
      <c r="H80" s="41">
        <f t="shared" ref="H80:H87" si="14">IFERROR(I80/G80,0)</f>
        <v>0</v>
      </c>
      <c r="I80" s="3">
        <f>VLOOKUP(C80,ReporteVoucher!$A$1:$AA$120,20,0)</f>
        <v>0</v>
      </c>
      <c r="J80" s="5"/>
      <c r="K80" s="5"/>
      <c r="L80" s="7"/>
      <c r="M80" s="23"/>
      <c r="N80" s="24"/>
      <c r="O80" s="24"/>
      <c r="P80" s="24"/>
      <c r="Q80" s="25"/>
      <c r="R80" s="23"/>
      <c r="S80" s="24"/>
      <c r="T80" s="24"/>
      <c r="U80" s="24"/>
      <c r="V80" s="25"/>
      <c r="W80" s="23"/>
      <c r="X80" s="24"/>
      <c r="Y80" s="24"/>
      <c r="Z80" s="24"/>
      <c r="AA80" s="25"/>
      <c r="AB80" s="23"/>
      <c r="AC80" s="24"/>
      <c r="AD80" s="24"/>
      <c r="AE80" s="24"/>
      <c r="AF80" s="25"/>
      <c r="AG80" s="23"/>
      <c r="AH80" s="24"/>
      <c r="AI80" s="24"/>
      <c r="AJ80" s="24"/>
      <c r="AK80" s="25"/>
      <c r="AL80" s="23"/>
      <c r="AM80" s="24"/>
      <c r="AN80" s="24"/>
      <c r="AO80" s="24"/>
      <c r="AP80" s="25"/>
      <c r="AQ80" s="23"/>
      <c r="AR80" s="24"/>
      <c r="AS80" s="24"/>
      <c r="AT80" s="24"/>
      <c r="AU80" s="25"/>
      <c r="AV80" s="23"/>
      <c r="AW80" s="24"/>
      <c r="AX80" s="24"/>
      <c r="AY80" s="24"/>
      <c r="AZ80" s="25"/>
      <c r="BA80" s="23"/>
      <c r="BB80" s="24"/>
      <c r="BC80" s="24"/>
      <c r="BD80" s="24"/>
      <c r="BE80" s="25"/>
      <c r="BF80" s="23"/>
      <c r="BG80" s="24"/>
      <c r="BH80" s="24"/>
      <c r="BI80" s="24"/>
      <c r="BJ80" s="25"/>
      <c r="BK80" s="23"/>
      <c r="BL80" s="24"/>
      <c r="BM80" s="24"/>
      <c r="BN80" s="24"/>
      <c r="BO80" s="25"/>
      <c r="BP80" s="23"/>
      <c r="BQ80" s="24"/>
      <c r="BR80" s="24"/>
      <c r="BS80" s="24"/>
      <c r="BT80" s="25"/>
      <c r="BU80" s="109" t="str">
        <f t="shared" ca="1" si="8"/>
        <v/>
      </c>
      <c r="BV80" s="97" t="str">
        <f t="shared" ref="BV80" si="15">IF(BX80&gt;0,VLOOKUP(MONTH(BW80),$DF$5:$DG$16,2,0),"")</f>
        <v/>
      </c>
      <c r="BW80" s="97" t="str">
        <f t="shared" si="7"/>
        <v/>
      </c>
      <c r="BX80" s="97"/>
      <c r="BY80" s="101"/>
      <c r="BZ80" s="97" t="str">
        <f t="shared" si="12"/>
        <v/>
      </c>
      <c r="CA80" s="102"/>
      <c r="CB80" s="97" t="str">
        <f t="shared" si="13"/>
        <v/>
      </c>
      <c r="CC80" s="101"/>
      <c r="CD80" s="1"/>
    </row>
    <row r="81" spans="1:82" x14ac:dyDescent="0.2">
      <c r="A81" s="37"/>
      <c r="B81" s="10">
        <v>75</v>
      </c>
      <c r="C81" s="15"/>
      <c r="D81" s="1" t="s">
        <v>46</v>
      </c>
      <c r="E81" s="79" t="s">
        <v>637</v>
      </c>
      <c r="F81" s="2" t="s">
        <v>47</v>
      </c>
      <c r="G81" s="3">
        <f>VLOOKUP(C81,ReporteVoucher!$A$1:$AB$120,28,0)</f>
        <v>0</v>
      </c>
      <c r="H81" s="41">
        <f t="shared" si="14"/>
        <v>0</v>
      </c>
      <c r="I81" s="3">
        <f>VLOOKUP(C81,ReporteVoucher!$A$1:$AA$120,20,0)</f>
        <v>0</v>
      </c>
      <c r="J81" s="5" t="s">
        <v>1</v>
      </c>
      <c r="K81" s="5" t="s">
        <v>2</v>
      </c>
      <c r="L81" s="7" t="s">
        <v>48</v>
      </c>
      <c r="M81" s="23" t="s">
        <v>48</v>
      </c>
      <c r="N81" s="24"/>
      <c r="O81" s="24"/>
      <c r="P81" s="24"/>
      <c r="Q81" s="25" t="s">
        <v>362</v>
      </c>
      <c r="R81" s="23"/>
      <c r="S81" s="24" t="s">
        <v>53</v>
      </c>
      <c r="T81" s="24" t="s">
        <v>54</v>
      </c>
      <c r="U81" s="24" t="s">
        <v>54</v>
      </c>
      <c r="V81" s="25" t="s">
        <v>362</v>
      </c>
      <c r="W81" s="23"/>
      <c r="X81" s="24" t="s">
        <v>53</v>
      </c>
      <c r="Y81" s="24" t="s">
        <v>53</v>
      </c>
      <c r="Z81" s="24" t="s">
        <v>53</v>
      </c>
      <c r="AA81" s="25" t="s">
        <v>362</v>
      </c>
      <c r="AB81" s="23"/>
      <c r="AC81" s="24" t="s">
        <v>53</v>
      </c>
      <c r="AD81" s="24" t="s">
        <v>53</v>
      </c>
      <c r="AE81" s="24" t="s">
        <v>53</v>
      </c>
      <c r="AF81" s="25" t="s">
        <v>429</v>
      </c>
      <c r="AG81" s="23"/>
      <c r="AH81" s="24" t="s">
        <v>53</v>
      </c>
      <c r="AI81" s="24" t="s">
        <v>53</v>
      </c>
      <c r="AJ81" s="24" t="s">
        <v>53</v>
      </c>
      <c r="AK81" s="25" t="s">
        <v>362</v>
      </c>
      <c r="AL81" s="23"/>
      <c r="AM81" s="24" t="s">
        <v>53</v>
      </c>
      <c r="AN81" s="24" t="s">
        <v>54</v>
      </c>
      <c r="AO81" s="24" t="s">
        <v>54</v>
      </c>
      <c r="AP81" s="25" t="s">
        <v>362</v>
      </c>
      <c r="AQ81" s="23"/>
      <c r="AR81" s="24" t="s">
        <v>53</v>
      </c>
      <c r="AS81" s="24" t="s">
        <v>53</v>
      </c>
      <c r="AT81" s="24" t="s">
        <v>53</v>
      </c>
      <c r="AU81" s="25" t="s">
        <v>362</v>
      </c>
      <c r="AV81" s="23"/>
      <c r="AW81" s="24" t="s">
        <v>53</v>
      </c>
      <c r="AX81" s="24" t="s">
        <v>53</v>
      </c>
      <c r="AY81" s="24" t="s">
        <v>53</v>
      </c>
      <c r="AZ81" s="25" t="s">
        <v>362</v>
      </c>
      <c r="BA81" s="23"/>
      <c r="BB81" s="24" t="s">
        <v>53</v>
      </c>
      <c r="BC81" s="24" t="s">
        <v>54</v>
      </c>
      <c r="BD81" s="24" t="s">
        <v>53</v>
      </c>
      <c r="BE81" s="25" t="s">
        <v>362</v>
      </c>
      <c r="BF81" s="23"/>
      <c r="BG81" s="24" t="s">
        <v>53</v>
      </c>
      <c r="BH81" s="24" t="s">
        <v>53</v>
      </c>
      <c r="BI81" s="24" t="s">
        <v>53</v>
      </c>
      <c r="BJ81" s="25" t="s">
        <v>362</v>
      </c>
      <c r="BK81" s="23"/>
      <c r="BL81" s="24"/>
      <c r="BM81" s="24"/>
      <c r="BN81" s="24"/>
      <c r="BO81" s="25" t="s">
        <v>362</v>
      </c>
      <c r="BP81" s="23"/>
      <c r="BQ81" s="24"/>
      <c r="BR81" s="24"/>
      <c r="BS81" s="24"/>
      <c r="BT81" s="25" t="s">
        <v>362</v>
      </c>
      <c r="BU81" s="109">
        <f t="shared" ref="BU81:BU123" ca="1" si="16">IFERROR((BW81+29)-TODAY(),"")</f>
        <v>74</v>
      </c>
      <c r="BV81" s="97" t="str">
        <f t="shared" ref="BV81:BV84" si="17">IF(BX81&gt;0,VLOOKUP(MONTH(BW81),$DF$5:$DG$16,2,0),"")</f>
        <v>Diciembre</v>
      </c>
      <c r="BW81" s="97">
        <f t="shared" ref="BW81:BW123" si="18">IF(BX81&gt;0,MAX(BX81:CC81),"")</f>
        <v>44907</v>
      </c>
      <c r="BX81" s="97">
        <v>44774</v>
      </c>
      <c r="BY81" s="102">
        <v>44727</v>
      </c>
      <c r="BZ81" s="97">
        <f t="shared" si="12"/>
        <v>44907</v>
      </c>
      <c r="CA81" s="102"/>
      <c r="CB81" s="97" t="str">
        <f t="shared" si="13"/>
        <v/>
      </c>
      <c r="CC81" s="101"/>
      <c r="CD81" s="1" t="s">
        <v>528</v>
      </c>
    </row>
    <row r="82" spans="1:82" x14ac:dyDescent="0.2">
      <c r="A82" s="37"/>
      <c r="B82" s="9">
        <v>76</v>
      </c>
      <c r="C82" s="16">
        <v>6094</v>
      </c>
      <c r="D82" s="1" t="s">
        <v>49</v>
      </c>
      <c r="E82" s="79" t="str">
        <f>VLOOKUP(C82,ReporteVoucher!$A$1:$AA$120,7,0)</f>
        <v>Tomás Santamaría</v>
      </c>
      <c r="F82" s="2" t="s">
        <v>519</v>
      </c>
      <c r="G82" s="3">
        <f>VLOOKUP(C82,ReporteVoucher!$A$1:$AB$120,28,0)</f>
        <v>354280</v>
      </c>
      <c r="H82" s="41">
        <f t="shared" si="14"/>
        <v>0</v>
      </c>
      <c r="I82" s="3">
        <f>VLOOKUP(C82,ReporteVoucher!$A$1:$AA$120,20,0)</f>
        <v>0</v>
      </c>
      <c r="J82" s="5" t="s">
        <v>1</v>
      </c>
      <c r="K82" s="5" t="s">
        <v>2</v>
      </c>
      <c r="L82" s="7" t="s">
        <v>48</v>
      </c>
      <c r="M82" s="23" t="s">
        <v>48</v>
      </c>
      <c r="N82" s="24" t="s">
        <v>48</v>
      </c>
      <c r="O82" s="24" t="s">
        <v>357</v>
      </c>
      <c r="P82" s="24" t="s">
        <v>357</v>
      </c>
      <c r="Q82" s="25" t="s">
        <v>357</v>
      </c>
      <c r="R82" s="23"/>
      <c r="S82" s="24" t="s">
        <v>53</v>
      </c>
      <c r="T82" s="24" t="s">
        <v>54</v>
      </c>
      <c r="U82" s="24" t="s">
        <v>54</v>
      </c>
      <c r="V82" s="25" t="s">
        <v>54</v>
      </c>
      <c r="W82" s="23"/>
      <c r="X82" s="24" t="s">
        <v>53</v>
      </c>
      <c r="Y82" s="24" t="s">
        <v>53</v>
      </c>
      <c r="Z82" s="24" t="s">
        <v>53</v>
      </c>
      <c r="AA82" s="25" t="s">
        <v>53</v>
      </c>
      <c r="AB82" s="23"/>
      <c r="AC82" s="24" t="s">
        <v>53</v>
      </c>
      <c r="AD82" s="24" t="s">
        <v>53</v>
      </c>
      <c r="AE82" s="24" t="s">
        <v>53</v>
      </c>
      <c r="AF82" s="25" t="s">
        <v>53</v>
      </c>
      <c r="AG82" s="23"/>
      <c r="AH82" s="24" t="s">
        <v>53</v>
      </c>
      <c r="AI82" s="24" t="s">
        <v>54</v>
      </c>
      <c r="AJ82" s="24" t="s">
        <v>54</v>
      </c>
      <c r="AK82" s="25" t="s">
        <v>53</v>
      </c>
      <c r="AL82" s="23"/>
      <c r="AM82" s="24"/>
      <c r="AN82" s="24" t="s">
        <v>54</v>
      </c>
      <c r="AO82" s="24" t="s">
        <v>54</v>
      </c>
      <c r="AP82" s="25" t="s">
        <v>54</v>
      </c>
      <c r="AQ82" s="23"/>
      <c r="AR82" s="24" t="s">
        <v>53</v>
      </c>
      <c r="AS82" s="24" t="s">
        <v>53</v>
      </c>
      <c r="AT82" s="24" t="s">
        <v>53</v>
      </c>
      <c r="AU82" s="25" t="s">
        <v>53</v>
      </c>
      <c r="AV82" s="23"/>
      <c r="AW82" s="24" t="s">
        <v>54</v>
      </c>
      <c r="AX82" s="24" t="s">
        <v>54</v>
      </c>
      <c r="AY82" s="24" t="s">
        <v>54</v>
      </c>
      <c r="AZ82" s="25" t="s">
        <v>53</v>
      </c>
      <c r="BA82" s="23"/>
      <c r="BB82" s="24" t="s">
        <v>54</v>
      </c>
      <c r="BC82" s="24" t="s">
        <v>54</v>
      </c>
      <c r="BD82" s="24" t="s">
        <v>54</v>
      </c>
      <c r="BE82" s="25" t="s">
        <v>54</v>
      </c>
      <c r="BF82" s="23"/>
      <c r="BG82" s="24"/>
      <c r="BH82" s="24" t="s">
        <v>54</v>
      </c>
      <c r="BI82" s="24" t="s">
        <v>54</v>
      </c>
      <c r="BJ82" s="25" t="s">
        <v>54</v>
      </c>
      <c r="BK82" s="23"/>
      <c r="BL82" s="24"/>
      <c r="BM82" s="24"/>
      <c r="BN82" s="24"/>
      <c r="BO82" s="25"/>
      <c r="BP82" s="23"/>
      <c r="BQ82" s="24"/>
      <c r="BR82" s="24"/>
      <c r="BS82" s="24"/>
      <c r="BT82" s="25"/>
      <c r="BU82" s="109">
        <f t="shared" ca="1" si="16"/>
        <v>200</v>
      </c>
      <c r="BV82" s="97" t="str">
        <f t="shared" si="17"/>
        <v>Abril</v>
      </c>
      <c r="BW82" s="97">
        <f t="shared" si="18"/>
        <v>45033</v>
      </c>
      <c r="BX82" s="97">
        <v>44743</v>
      </c>
      <c r="BY82" s="102">
        <v>44853</v>
      </c>
      <c r="BZ82" s="97">
        <f t="shared" si="12"/>
        <v>45033</v>
      </c>
      <c r="CA82" s="102"/>
      <c r="CB82" s="97" t="str">
        <f t="shared" si="13"/>
        <v/>
      </c>
      <c r="CC82" s="101"/>
      <c r="CD82" s="1" t="s">
        <v>804</v>
      </c>
    </row>
    <row r="83" spans="1:82" x14ac:dyDescent="0.2">
      <c r="A83" s="37"/>
      <c r="B83" s="111">
        <v>77</v>
      </c>
      <c r="C83" s="112">
        <v>6109</v>
      </c>
      <c r="D83" s="1" t="s">
        <v>636</v>
      </c>
      <c r="E83" s="79" t="str">
        <f>VLOOKUP(C83,ReporteVoucher!$A$1:$AA$120,7,0)</f>
        <v>Tomás Santamaría</v>
      </c>
      <c r="F83" s="2" t="s">
        <v>520</v>
      </c>
      <c r="G83" s="3">
        <f>VLOOKUP(C83,ReporteVoucher!$A$1:$AB$120,28,0)</f>
        <v>490000</v>
      </c>
      <c r="H83" s="41">
        <f t="shared" si="14"/>
        <v>0</v>
      </c>
      <c r="I83" s="3">
        <f>VLOOKUP(C83,ReporteVoucher!$A$1:$AA$120,20,0)</f>
        <v>0</v>
      </c>
      <c r="J83" s="5" t="s">
        <v>1</v>
      </c>
      <c r="K83" s="5" t="s">
        <v>2</v>
      </c>
      <c r="L83" s="7" t="s">
        <v>48</v>
      </c>
      <c r="M83" s="23" t="s">
        <v>48</v>
      </c>
      <c r="N83" s="24" t="s">
        <v>48</v>
      </c>
      <c r="O83" s="24"/>
      <c r="P83" s="24"/>
      <c r="Q83" s="25" t="s">
        <v>48</v>
      </c>
      <c r="R83" s="23"/>
      <c r="S83" s="24" t="s">
        <v>53</v>
      </c>
      <c r="T83" s="24" t="s">
        <v>54</v>
      </c>
      <c r="U83" s="24" t="s">
        <v>54</v>
      </c>
      <c r="V83" s="25"/>
      <c r="W83" s="23"/>
      <c r="X83" s="24" t="s">
        <v>53</v>
      </c>
      <c r="Y83" s="24" t="s">
        <v>53</v>
      </c>
      <c r="Z83" s="24" t="s">
        <v>53</v>
      </c>
      <c r="AA83" s="25" t="s">
        <v>53</v>
      </c>
      <c r="AB83" s="23"/>
      <c r="AC83" s="24" t="s">
        <v>53</v>
      </c>
      <c r="AD83" s="24" t="s">
        <v>53</v>
      </c>
      <c r="AE83" s="24" t="s">
        <v>53</v>
      </c>
      <c r="AF83" s="25" t="s">
        <v>53</v>
      </c>
      <c r="AG83" s="23"/>
      <c r="AH83" s="24" t="s">
        <v>54</v>
      </c>
      <c r="AI83" s="24"/>
      <c r="AJ83" s="24"/>
      <c r="AK83" s="25"/>
      <c r="AL83" s="23"/>
      <c r="AM83" s="24" t="s">
        <v>53</v>
      </c>
      <c r="AN83" s="24" t="s">
        <v>53</v>
      </c>
      <c r="AO83" s="24" t="s">
        <v>53</v>
      </c>
      <c r="AP83" s="25" t="s">
        <v>53</v>
      </c>
      <c r="AQ83" s="23"/>
      <c r="AR83" s="24" t="s">
        <v>53</v>
      </c>
      <c r="AS83" s="24" t="s">
        <v>53</v>
      </c>
      <c r="AT83" s="24" t="s">
        <v>53</v>
      </c>
      <c r="AU83" s="25" t="s">
        <v>53</v>
      </c>
      <c r="AV83" s="23"/>
      <c r="AW83" s="24" t="s">
        <v>53</v>
      </c>
      <c r="AX83" s="24" t="s">
        <v>53</v>
      </c>
      <c r="AY83" s="24" t="s">
        <v>53</v>
      </c>
      <c r="AZ83" s="25" t="s">
        <v>53</v>
      </c>
      <c r="BA83" s="23"/>
      <c r="BB83" s="24" t="s">
        <v>53</v>
      </c>
      <c r="BC83" s="24" t="s">
        <v>53</v>
      </c>
      <c r="BD83" s="24" t="s">
        <v>53</v>
      </c>
      <c r="BE83" s="25" t="s">
        <v>53</v>
      </c>
      <c r="BF83" s="23"/>
      <c r="BG83" s="24"/>
      <c r="BH83" s="24"/>
      <c r="BI83" s="24"/>
      <c r="BJ83" s="25"/>
      <c r="BK83" s="23"/>
      <c r="BL83" s="24"/>
      <c r="BM83" s="24"/>
      <c r="BN83" s="24"/>
      <c r="BO83" s="25"/>
      <c r="BP83" s="23"/>
      <c r="BQ83" s="24"/>
      <c r="BR83" s="24"/>
      <c r="BS83" s="24"/>
      <c r="BT83" s="25"/>
      <c r="BU83" s="109">
        <f t="shared" ca="1" si="16"/>
        <v>94</v>
      </c>
      <c r="BV83" s="97" t="str">
        <f t="shared" si="17"/>
        <v>Enero</v>
      </c>
      <c r="BW83" s="97">
        <f t="shared" si="18"/>
        <v>44927</v>
      </c>
      <c r="BX83" s="97">
        <v>44927</v>
      </c>
      <c r="BY83" s="101"/>
      <c r="BZ83" s="97" t="str">
        <f t="shared" si="12"/>
        <v/>
      </c>
      <c r="CA83" s="102"/>
      <c r="CB83" s="97" t="str">
        <f t="shared" si="13"/>
        <v/>
      </c>
      <c r="CC83" s="101"/>
      <c r="CD83" s="1"/>
    </row>
    <row r="84" spans="1:82" x14ac:dyDescent="0.2">
      <c r="B84" s="111">
        <v>78</v>
      </c>
      <c r="C84" s="114">
        <v>9269</v>
      </c>
      <c r="D84" s="1" t="s">
        <v>518</v>
      </c>
      <c r="E84" s="79" t="str">
        <f>VLOOKUP(C84,ReporteVoucher!$A$1:$AA$120,7,0)</f>
        <v>Tomás Santamaría</v>
      </c>
      <c r="F84" s="2" t="s">
        <v>521</v>
      </c>
      <c r="G84" s="3">
        <f>VLOOKUP(C84,ReporteVoucher!$A$1:$AB$120,28,0)</f>
        <v>714474</v>
      </c>
      <c r="H84" s="41">
        <f t="shared" si="14"/>
        <v>0</v>
      </c>
      <c r="I84" s="3">
        <f>VLOOKUP(C84,ReporteVoucher!$A$1:$AA$120,20,0)</f>
        <v>0</v>
      </c>
      <c r="J84" s="5"/>
      <c r="K84" s="5"/>
      <c r="L84" s="6"/>
      <c r="M84" s="23"/>
      <c r="N84" s="24"/>
      <c r="O84" s="24"/>
      <c r="P84" s="24"/>
      <c r="Q84" s="25"/>
      <c r="R84" s="23"/>
      <c r="S84" s="24"/>
      <c r="T84" s="24"/>
      <c r="U84" s="24"/>
      <c r="V84" s="25"/>
      <c r="W84" s="23"/>
      <c r="X84" s="24"/>
      <c r="Y84" s="24"/>
      <c r="Z84" s="24"/>
      <c r="AA84" s="25"/>
      <c r="AB84" s="23"/>
      <c r="AC84" s="24"/>
      <c r="AD84" s="24"/>
      <c r="AE84" s="24"/>
      <c r="AF84" s="25"/>
      <c r="AG84" s="23"/>
      <c r="AH84" s="24"/>
      <c r="AI84" s="24"/>
      <c r="AJ84" s="24"/>
      <c r="AK84" s="25"/>
      <c r="AL84" s="23"/>
      <c r="AM84" s="24"/>
      <c r="AN84" s="24"/>
      <c r="AO84" s="24"/>
      <c r="AP84" s="25"/>
      <c r="AQ84" s="23"/>
      <c r="AR84" s="24"/>
      <c r="AS84" s="24"/>
      <c r="AT84" s="24"/>
      <c r="AU84" s="25" t="s">
        <v>416</v>
      </c>
      <c r="AV84" s="23"/>
      <c r="AW84" s="24" t="s">
        <v>53</v>
      </c>
      <c r="AX84" s="24" t="s">
        <v>53</v>
      </c>
      <c r="AY84" s="24" t="s">
        <v>53</v>
      </c>
      <c r="AZ84" s="25" t="s">
        <v>416</v>
      </c>
      <c r="BA84" s="23"/>
      <c r="BB84" s="24" t="s">
        <v>53</v>
      </c>
      <c r="BC84" s="24" t="s">
        <v>53</v>
      </c>
      <c r="BD84" s="24" t="s">
        <v>53</v>
      </c>
      <c r="BE84" s="25" t="s">
        <v>416</v>
      </c>
      <c r="BF84" s="23"/>
      <c r="BG84" s="24"/>
      <c r="BH84" s="24"/>
      <c r="BI84" s="24"/>
      <c r="BJ84" s="25" t="s">
        <v>416</v>
      </c>
      <c r="BK84" s="23"/>
      <c r="BL84" s="24"/>
      <c r="BM84" s="24"/>
      <c r="BN84" s="24"/>
      <c r="BO84" s="25" t="s">
        <v>416</v>
      </c>
      <c r="BP84" s="23"/>
      <c r="BQ84" s="24"/>
      <c r="BR84" s="24"/>
      <c r="BS84" s="24"/>
      <c r="BT84" s="25" t="s">
        <v>416</v>
      </c>
      <c r="BU84" s="109">
        <f t="shared" ca="1" si="16"/>
        <v>33</v>
      </c>
      <c r="BV84" s="97" t="str">
        <f t="shared" si="17"/>
        <v>Noviembre</v>
      </c>
      <c r="BW84" s="97">
        <f t="shared" si="18"/>
        <v>44866</v>
      </c>
      <c r="BX84" s="97">
        <v>44866</v>
      </c>
      <c r="BY84" s="101"/>
      <c r="BZ84" s="97" t="str">
        <f>IF(BY84&gt;1,BY84+180,"")</f>
        <v/>
      </c>
      <c r="CA84" s="102"/>
      <c r="CB84" s="97" t="str">
        <f t="shared" si="13"/>
        <v/>
      </c>
      <c r="CC84" s="101"/>
      <c r="CD84" s="1"/>
    </row>
    <row r="85" spans="1:82" x14ac:dyDescent="0.2">
      <c r="D85" s="1"/>
      <c r="E85" s="79">
        <f>VLOOKUP(C85,ReporteVoucher!$A$1:$AA$120,7,0)</f>
        <v>0</v>
      </c>
      <c r="F85" s="2"/>
      <c r="G85" s="3">
        <f>VLOOKUP(C85,ReporteVoucher!$A$1:$AB$120,28,0)</f>
        <v>0</v>
      </c>
      <c r="H85" s="41">
        <f t="shared" si="14"/>
        <v>0</v>
      </c>
      <c r="I85" s="3">
        <f>VLOOKUP(C85,ReporteVoucher!$A$1:$AA$120,20,0)</f>
        <v>0</v>
      </c>
      <c r="J85" s="5"/>
      <c r="K85" s="5"/>
      <c r="L85" s="6"/>
      <c r="M85" s="23"/>
      <c r="N85" s="24"/>
      <c r="O85" s="24"/>
      <c r="P85" s="24"/>
      <c r="Q85" s="25"/>
      <c r="R85" s="23"/>
      <c r="S85" s="24"/>
      <c r="T85" s="24"/>
      <c r="U85" s="24"/>
      <c r="V85" s="25"/>
      <c r="W85" s="23"/>
      <c r="X85" s="24"/>
      <c r="Y85" s="24"/>
      <c r="Z85" s="24"/>
      <c r="AA85" s="25"/>
      <c r="AB85" s="23"/>
      <c r="AC85" s="24"/>
      <c r="AD85" s="24"/>
      <c r="AE85" s="24"/>
      <c r="AF85" s="25"/>
      <c r="AG85" s="23"/>
      <c r="AH85" s="24"/>
      <c r="AI85" s="24"/>
      <c r="AJ85" s="24"/>
      <c r="AK85" s="25"/>
      <c r="AL85" s="23"/>
      <c r="AM85" s="24"/>
      <c r="AN85" s="24"/>
      <c r="AO85" s="24"/>
      <c r="AP85" s="25"/>
      <c r="AQ85" s="23"/>
      <c r="AR85" s="24"/>
      <c r="AS85" s="24"/>
      <c r="AT85" s="24"/>
      <c r="AU85" s="25"/>
      <c r="AV85" s="23"/>
      <c r="AW85" s="24"/>
      <c r="AX85" s="24"/>
      <c r="AY85" s="24"/>
      <c r="AZ85" s="25"/>
      <c r="BA85" s="23"/>
      <c r="BB85" s="24"/>
      <c r="BC85" s="24"/>
      <c r="BD85" s="24"/>
      <c r="BE85" s="25"/>
      <c r="BF85" s="23"/>
      <c r="BG85" s="24"/>
      <c r="BH85" s="24"/>
      <c r="BI85" s="24"/>
      <c r="BJ85" s="25"/>
      <c r="BK85" s="23"/>
      <c r="BL85" s="24"/>
      <c r="BM85" s="24"/>
      <c r="BN85" s="24"/>
      <c r="BO85" s="25"/>
      <c r="BP85" s="23"/>
      <c r="BQ85" s="24"/>
      <c r="BR85" s="24"/>
      <c r="BS85" s="24"/>
      <c r="BT85" s="25"/>
      <c r="BU85" s="109" t="str">
        <f t="shared" ca="1" si="16"/>
        <v/>
      </c>
      <c r="BV85" s="97" t="str">
        <f t="shared" ref="BV85:BV123" si="19">IF(BX85&gt;0,VLOOKUP(MONTH(BW85),$DF$5:$DG$16,2,0),"")</f>
        <v/>
      </c>
      <c r="BW85" s="97" t="str">
        <f t="shared" si="18"/>
        <v/>
      </c>
      <c r="BX85" s="97"/>
      <c r="BY85" s="101"/>
      <c r="BZ85" s="97" t="str">
        <f t="shared" ref="BZ85" si="20">IF(BY85&gt;1,BY85+180,"")</f>
        <v/>
      </c>
      <c r="CA85" s="102"/>
      <c r="CB85" s="97" t="str">
        <f t="shared" si="13"/>
        <v/>
      </c>
      <c r="CC85" s="101"/>
      <c r="CD85" s="1"/>
    </row>
    <row r="86" spans="1:82" x14ac:dyDescent="0.2">
      <c r="D86" s="1"/>
      <c r="E86" s="79">
        <f>VLOOKUP(C86,ReporteVoucher!$A$1:$AA$120,7,0)</f>
        <v>0</v>
      </c>
      <c r="F86" s="2"/>
      <c r="G86" s="3">
        <f>VLOOKUP(C86,ReporteVoucher!$A$1:$AB$120,28,0)</f>
        <v>0</v>
      </c>
      <c r="H86" s="41">
        <f t="shared" si="14"/>
        <v>0</v>
      </c>
      <c r="I86" s="3">
        <f>VLOOKUP(C86,ReporteVoucher!$A$1:$AA$120,20,0)</f>
        <v>0</v>
      </c>
      <c r="J86" s="5"/>
      <c r="K86" s="5"/>
      <c r="L86" s="6"/>
      <c r="M86" s="23"/>
      <c r="N86" s="24"/>
      <c r="O86" s="24"/>
      <c r="P86" s="24"/>
      <c r="Q86" s="25"/>
      <c r="R86" s="23"/>
      <c r="S86" s="24"/>
      <c r="T86" s="24"/>
      <c r="U86" s="24"/>
      <c r="V86" s="25"/>
      <c r="W86" s="23"/>
      <c r="X86" s="24"/>
      <c r="Y86" s="24"/>
      <c r="Z86" s="24"/>
      <c r="AA86" s="25"/>
      <c r="AB86" s="23"/>
      <c r="AC86" s="24"/>
      <c r="AD86" s="24"/>
      <c r="AE86" s="24"/>
      <c r="AF86" s="25"/>
      <c r="AG86" s="23"/>
      <c r="AH86" s="24"/>
      <c r="AI86" s="24"/>
      <c r="AJ86" s="24"/>
      <c r="AK86" s="25"/>
      <c r="AL86" s="23"/>
      <c r="AM86" s="24"/>
      <c r="AN86" s="24"/>
      <c r="AO86" s="24"/>
      <c r="AP86" s="25"/>
      <c r="AQ86" s="23"/>
      <c r="AR86" s="24"/>
      <c r="AS86" s="24"/>
      <c r="AT86" s="24"/>
      <c r="AU86" s="25"/>
      <c r="AV86" s="23"/>
      <c r="AW86" s="24"/>
      <c r="AX86" s="24"/>
      <c r="AY86" s="24"/>
      <c r="AZ86" s="25"/>
      <c r="BA86" s="23"/>
      <c r="BB86" s="24"/>
      <c r="BC86" s="24"/>
      <c r="BD86" s="24"/>
      <c r="BE86" s="25"/>
      <c r="BF86" s="23"/>
      <c r="BG86" s="24"/>
      <c r="BH86" s="24"/>
      <c r="BI86" s="24"/>
      <c r="BJ86" s="25"/>
      <c r="BK86" s="23"/>
      <c r="BL86" s="24"/>
      <c r="BM86" s="24"/>
      <c r="BN86" s="24"/>
      <c r="BO86" s="25"/>
      <c r="BP86" s="23"/>
      <c r="BQ86" s="24"/>
      <c r="BR86" s="24"/>
      <c r="BS86" s="24"/>
      <c r="BT86" s="25"/>
      <c r="BU86" s="109" t="str">
        <f t="shared" ca="1" si="16"/>
        <v/>
      </c>
      <c r="BV86" s="97" t="str">
        <f t="shared" si="19"/>
        <v/>
      </c>
      <c r="BW86" s="97" t="str">
        <f t="shared" si="18"/>
        <v/>
      </c>
      <c r="BX86" s="97"/>
      <c r="BY86" s="101"/>
      <c r="BZ86" s="97" t="str">
        <f t="shared" si="13"/>
        <v/>
      </c>
      <c r="CA86" s="102"/>
      <c r="CB86" s="97" t="str">
        <f t="shared" si="13"/>
        <v/>
      </c>
      <c r="CC86" s="101"/>
      <c r="CD86" s="1"/>
    </row>
    <row r="87" spans="1:82" x14ac:dyDescent="0.2">
      <c r="D87" s="1"/>
      <c r="E87" s="79">
        <f>VLOOKUP(C87,ReporteVoucher!$A$1:$AA$120,7,0)</f>
        <v>0</v>
      </c>
      <c r="F87" s="2"/>
      <c r="G87" s="3">
        <f>VLOOKUP(C87,ReporteVoucher!$A$1:$AB$120,28,0)</f>
        <v>0</v>
      </c>
      <c r="H87" s="41">
        <f t="shared" si="14"/>
        <v>0</v>
      </c>
      <c r="I87" s="3">
        <f>VLOOKUP(C87,ReporteVoucher!$A$1:$AA$120,20,0)</f>
        <v>0</v>
      </c>
      <c r="J87" s="5"/>
      <c r="K87" s="5"/>
      <c r="L87" s="6"/>
      <c r="M87" s="23"/>
      <c r="N87" s="24"/>
      <c r="O87" s="24"/>
      <c r="P87" s="24"/>
      <c r="Q87" s="25"/>
      <c r="R87" s="23"/>
      <c r="S87" s="24"/>
      <c r="T87" s="24"/>
      <c r="U87" s="24"/>
      <c r="V87" s="25"/>
      <c r="W87" s="23"/>
      <c r="X87" s="24"/>
      <c r="Y87" s="24"/>
      <c r="Z87" s="24"/>
      <c r="AA87" s="25"/>
      <c r="AB87" s="23"/>
      <c r="AC87" s="24"/>
      <c r="AD87" s="24"/>
      <c r="AE87" s="24"/>
      <c r="AF87" s="25"/>
      <c r="AG87" s="23"/>
      <c r="AH87" s="24"/>
      <c r="AI87" s="24"/>
      <c r="AJ87" s="24"/>
      <c r="AK87" s="25"/>
      <c r="AL87" s="23"/>
      <c r="AM87" s="24"/>
      <c r="AN87" s="24"/>
      <c r="AO87" s="24"/>
      <c r="AP87" s="25"/>
      <c r="AQ87" s="23"/>
      <c r="AR87" s="24"/>
      <c r="AS87" s="24"/>
      <c r="AT87" s="24"/>
      <c r="AU87" s="25"/>
      <c r="AV87" s="23"/>
      <c r="AW87" s="24"/>
      <c r="AX87" s="24"/>
      <c r="AY87" s="24"/>
      <c r="AZ87" s="25"/>
      <c r="BA87" s="23"/>
      <c r="BB87" s="24"/>
      <c r="BC87" s="24"/>
      <c r="BD87" s="24"/>
      <c r="BE87" s="25"/>
      <c r="BF87" s="23"/>
      <c r="BG87" s="24"/>
      <c r="BH87" s="24"/>
      <c r="BI87" s="24"/>
      <c r="BJ87" s="25"/>
      <c r="BK87" s="23"/>
      <c r="BL87" s="24"/>
      <c r="BM87" s="24"/>
      <c r="BN87" s="24"/>
      <c r="BO87" s="25"/>
      <c r="BP87" s="23"/>
      <c r="BQ87" s="24"/>
      <c r="BR87" s="24"/>
      <c r="BS87" s="24"/>
      <c r="BT87" s="25"/>
      <c r="BU87" s="109" t="str">
        <f t="shared" ca="1" si="16"/>
        <v/>
      </c>
      <c r="BV87" s="97" t="str">
        <f t="shared" si="19"/>
        <v/>
      </c>
      <c r="BW87" s="97" t="str">
        <f t="shared" si="18"/>
        <v/>
      </c>
      <c r="BX87" s="97"/>
      <c r="BY87" s="101"/>
      <c r="BZ87" s="97" t="str">
        <f t="shared" si="13"/>
        <v/>
      </c>
      <c r="CA87" s="102"/>
      <c r="CB87" s="97" t="str">
        <f t="shared" si="13"/>
        <v/>
      </c>
      <c r="CC87" s="101"/>
      <c r="CD87" s="1"/>
    </row>
    <row r="88" spans="1:82" x14ac:dyDescent="0.2">
      <c r="D88" s="1"/>
      <c r="E88" s="79">
        <f>VLOOKUP(C88,ReporteVoucher!$A$1:$AA$120,7,0)</f>
        <v>0</v>
      </c>
      <c r="F88" s="2"/>
      <c r="G88" s="3">
        <f>VLOOKUP(C88,ReporteVoucher!$A$1:$AB$120,28,0)</f>
        <v>0</v>
      </c>
      <c r="H88" s="41">
        <f t="shared" ref="H88:H91" si="21">IFERROR(I88/G88,0)</f>
        <v>0</v>
      </c>
      <c r="I88" s="3">
        <f>VLOOKUP(C88,ReporteVoucher!$A$1:$AA$120,20,0)</f>
        <v>0</v>
      </c>
      <c r="J88" s="5"/>
      <c r="K88" s="5"/>
      <c r="L88" s="6"/>
      <c r="M88" s="23"/>
      <c r="N88" s="24"/>
      <c r="O88" s="24"/>
      <c r="P88" s="24"/>
      <c r="Q88" s="25"/>
      <c r="R88" s="23"/>
      <c r="S88" s="24"/>
      <c r="T88" s="24"/>
      <c r="U88" s="24"/>
      <c r="V88" s="25"/>
      <c r="W88" s="23"/>
      <c r="X88" s="24"/>
      <c r="Y88" s="24"/>
      <c r="Z88" s="24"/>
      <c r="AA88" s="25"/>
      <c r="AB88" s="23"/>
      <c r="AC88" s="24"/>
      <c r="AD88" s="24"/>
      <c r="AE88" s="24"/>
      <c r="AF88" s="25"/>
      <c r="AG88" s="23"/>
      <c r="AH88" s="24"/>
      <c r="AI88" s="24"/>
      <c r="AJ88" s="24"/>
      <c r="AK88" s="25"/>
      <c r="AL88" s="23"/>
      <c r="AM88" s="24"/>
      <c r="AN88" s="24"/>
      <c r="AO88" s="24"/>
      <c r="AP88" s="25"/>
      <c r="AQ88" s="23"/>
      <c r="AR88" s="24"/>
      <c r="AS88" s="24"/>
      <c r="AT88" s="24"/>
      <c r="AU88" s="25"/>
      <c r="AV88" s="23"/>
      <c r="AW88" s="24"/>
      <c r="AX88" s="24"/>
      <c r="AY88" s="24"/>
      <c r="AZ88" s="25"/>
      <c r="BA88" s="23"/>
      <c r="BB88" s="24"/>
      <c r="BC88" s="24"/>
      <c r="BD88" s="24"/>
      <c r="BE88" s="25"/>
      <c r="BF88" s="23"/>
      <c r="BG88" s="24"/>
      <c r="BH88" s="24"/>
      <c r="BI88" s="24"/>
      <c r="BJ88" s="25"/>
      <c r="BK88" s="23"/>
      <c r="BL88" s="24"/>
      <c r="BM88" s="24"/>
      <c r="BN88" s="24"/>
      <c r="BO88" s="25"/>
      <c r="BP88" s="23"/>
      <c r="BQ88" s="24"/>
      <c r="BR88" s="24"/>
      <c r="BS88" s="24"/>
      <c r="BT88" s="25"/>
      <c r="BU88" s="109" t="str">
        <f t="shared" ca="1" si="16"/>
        <v/>
      </c>
      <c r="BV88" s="97" t="str">
        <f t="shared" si="19"/>
        <v/>
      </c>
      <c r="BW88" s="97" t="str">
        <f t="shared" si="18"/>
        <v/>
      </c>
      <c r="BX88" s="97"/>
      <c r="BY88" s="101"/>
      <c r="BZ88" s="97" t="str">
        <f t="shared" si="13"/>
        <v/>
      </c>
      <c r="CA88" s="102"/>
      <c r="CB88" s="97" t="str">
        <f t="shared" si="13"/>
        <v/>
      </c>
      <c r="CC88" s="101"/>
      <c r="CD88" s="1"/>
    </row>
    <row r="89" spans="1:82" x14ac:dyDescent="0.2">
      <c r="D89" s="1"/>
      <c r="E89" s="79">
        <f>VLOOKUP(C89,ReporteVoucher!$A$1:$AA$120,7,0)</f>
        <v>0</v>
      </c>
      <c r="F89" s="2"/>
      <c r="G89" s="3">
        <f>VLOOKUP(C89,ReporteVoucher!$A$1:$AB$120,28,0)</f>
        <v>0</v>
      </c>
      <c r="H89" s="41">
        <f t="shared" si="21"/>
        <v>0</v>
      </c>
      <c r="I89" s="3">
        <f>VLOOKUP(C89,ReporteVoucher!$A$1:$AA$120,20,0)</f>
        <v>0</v>
      </c>
      <c r="J89" s="5"/>
      <c r="K89" s="5"/>
      <c r="L89" s="6"/>
      <c r="M89" s="23"/>
      <c r="N89" s="24"/>
      <c r="O89" s="24"/>
      <c r="P89" s="24"/>
      <c r="Q89" s="25"/>
      <c r="R89" s="23"/>
      <c r="S89" s="24"/>
      <c r="T89" s="24"/>
      <c r="U89" s="24"/>
      <c r="V89" s="25"/>
      <c r="W89" s="23"/>
      <c r="X89" s="24"/>
      <c r="Y89" s="24"/>
      <c r="Z89" s="24"/>
      <c r="AA89" s="25"/>
      <c r="AB89" s="23"/>
      <c r="AC89" s="24"/>
      <c r="AD89" s="24"/>
      <c r="AE89" s="24"/>
      <c r="AF89" s="25"/>
      <c r="AG89" s="23"/>
      <c r="AH89" s="24"/>
      <c r="AI89" s="24"/>
      <c r="AJ89" s="24"/>
      <c r="AK89" s="25"/>
      <c r="AL89" s="23"/>
      <c r="AM89" s="24"/>
      <c r="AN89" s="24"/>
      <c r="AO89" s="24"/>
      <c r="AP89" s="25"/>
      <c r="AQ89" s="23"/>
      <c r="AR89" s="24"/>
      <c r="AS89" s="24"/>
      <c r="AT89" s="24"/>
      <c r="AU89" s="25"/>
      <c r="AV89" s="23"/>
      <c r="AW89" s="24"/>
      <c r="AX89" s="24"/>
      <c r="AY89" s="24"/>
      <c r="AZ89" s="25"/>
      <c r="BA89" s="23"/>
      <c r="BB89" s="24"/>
      <c r="BC89" s="24"/>
      <c r="BD89" s="24"/>
      <c r="BE89" s="25"/>
      <c r="BF89" s="23"/>
      <c r="BG89" s="24"/>
      <c r="BH89" s="24"/>
      <c r="BI89" s="24"/>
      <c r="BJ89" s="25"/>
      <c r="BK89" s="23"/>
      <c r="BL89" s="24"/>
      <c r="BM89" s="24"/>
      <c r="BN89" s="24"/>
      <c r="BO89" s="25"/>
      <c r="BP89" s="23"/>
      <c r="BQ89" s="24"/>
      <c r="BR89" s="24"/>
      <c r="BS89" s="24"/>
      <c r="BT89" s="25"/>
      <c r="BU89" s="109" t="str">
        <f t="shared" ca="1" si="16"/>
        <v/>
      </c>
      <c r="BV89" s="97" t="str">
        <f t="shared" si="19"/>
        <v/>
      </c>
      <c r="BW89" s="97" t="str">
        <f t="shared" si="18"/>
        <v/>
      </c>
      <c r="BX89" s="97"/>
      <c r="BY89" s="101"/>
      <c r="BZ89" s="97" t="str">
        <f t="shared" si="13"/>
        <v/>
      </c>
      <c r="CA89" s="102"/>
      <c r="CB89" s="97" t="str">
        <f t="shared" si="13"/>
        <v/>
      </c>
      <c r="CC89" s="101"/>
      <c r="CD89" s="1"/>
    </row>
    <row r="90" spans="1:82" x14ac:dyDescent="0.2">
      <c r="D90" s="1"/>
      <c r="E90" s="79">
        <f>VLOOKUP(C90,ReporteVoucher!$A$1:$AA$120,7,0)</f>
        <v>0</v>
      </c>
      <c r="F90" s="2"/>
      <c r="G90" s="3">
        <f>VLOOKUP(C90,ReporteVoucher!$A$1:$AB$120,28,0)</f>
        <v>0</v>
      </c>
      <c r="H90" s="41">
        <f t="shared" si="21"/>
        <v>0</v>
      </c>
      <c r="I90" s="3">
        <f>VLOOKUP(C90,ReporteVoucher!$A$1:$AA$120,20,0)</f>
        <v>0</v>
      </c>
      <c r="J90" s="5"/>
      <c r="K90" s="5"/>
      <c r="L90" s="6"/>
      <c r="M90" s="23"/>
      <c r="N90" s="24"/>
      <c r="O90" s="24"/>
      <c r="P90" s="24"/>
      <c r="Q90" s="25"/>
      <c r="R90" s="23"/>
      <c r="S90" s="24"/>
      <c r="T90" s="24"/>
      <c r="U90" s="24"/>
      <c r="V90" s="25"/>
      <c r="W90" s="23"/>
      <c r="X90" s="24"/>
      <c r="Y90" s="24"/>
      <c r="Z90" s="24"/>
      <c r="AA90" s="25"/>
      <c r="AB90" s="23"/>
      <c r="AC90" s="24"/>
      <c r="AD90" s="24"/>
      <c r="AE90" s="24"/>
      <c r="AF90" s="25"/>
      <c r="AG90" s="23"/>
      <c r="AH90" s="24"/>
      <c r="AI90" s="24"/>
      <c r="AJ90" s="24"/>
      <c r="AK90" s="25"/>
      <c r="AL90" s="23"/>
      <c r="AM90" s="24"/>
      <c r="AN90" s="24"/>
      <c r="AO90" s="24"/>
      <c r="AP90" s="25"/>
      <c r="AQ90" s="23"/>
      <c r="AR90" s="24"/>
      <c r="AS90" s="24"/>
      <c r="AT90" s="24"/>
      <c r="AU90" s="25"/>
      <c r="AV90" s="23"/>
      <c r="AW90" s="24"/>
      <c r="AX90" s="24"/>
      <c r="AY90" s="24"/>
      <c r="AZ90" s="25"/>
      <c r="BA90" s="23"/>
      <c r="BB90" s="24"/>
      <c r="BC90" s="24"/>
      <c r="BD90" s="24"/>
      <c r="BE90" s="25"/>
      <c r="BF90" s="23"/>
      <c r="BG90" s="24"/>
      <c r="BH90" s="24"/>
      <c r="BI90" s="24"/>
      <c r="BJ90" s="25"/>
      <c r="BK90" s="23"/>
      <c r="BL90" s="24"/>
      <c r="BM90" s="24"/>
      <c r="BN90" s="24"/>
      <c r="BO90" s="25"/>
      <c r="BP90" s="23"/>
      <c r="BQ90" s="24"/>
      <c r="BR90" s="24"/>
      <c r="BS90" s="24"/>
      <c r="BT90" s="25"/>
      <c r="BU90" s="109" t="str">
        <f t="shared" ca="1" si="16"/>
        <v/>
      </c>
      <c r="BV90" s="97" t="str">
        <f t="shared" si="19"/>
        <v/>
      </c>
      <c r="BW90" s="97" t="str">
        <f t="shared" si="18"/>
        <v/>
      </c>
      <c r="BX90" s="97"/>
      <c r="BY90" s="101"/>
      <c r="BZ90" s="97" t="str">
        <f t="shared" si="13"/>
        <v/>
      </c>
      <c r="CA90" s="102"/>
      <c r="CB90" s="97" t="str">
        <f t="shared" si="13"/>
        <v/>
      </c>
      <c r="CC90" s="101"/>
      <c r="CD90" s="1"/>
    </row>
    <row r="91" spans="1:82" x14ac:dyDescent="0.2">
      <c r="D91" s="1"/>
      <c r="E91" s="79">
        <f>VLOOKUP(C91,ReporteVoucher!$A$1:$AA$120,7,0)</f>
        <v>0</v>
      </c>
      <c r="F91" s="2"/>
      <c r="G91" s="3">
        <f>VLOOKUP(C91,ReporteVoucher!$A$1:$AB$120,28,0)</f>
        <v>0</v>
      </c>
      <c r="H91" s="41">
        <f t="shared" si="21"/>
        <v>0</v>
      </c>
      <c r="I91" s="3">
        <f>VLOOKUP(C91,ReporteVoucher!$A$1:$AA$120,20,0)</f>
        <v>0</v>
      </c>
      <c r="J91" s="5"/>
      <c r="K91" s="5"/>
      <c r="L91" s="6"/>
      <c r="M91" s="23"/>
      <c r="N91" s="24"/>
      <c r="O91" s="24"/>
      <c r="P91" s="24"/>
      <c r="Q91" s="25"/>
      <c r="R91" s="23"/>
      <c r="S91" s="24"/>
      <c r="T91" s="24"/>
      <c r="U91" s="24"/>
      <c r="V91" s="25"/>
      <c r="W91" s="23"/>
      <c r="X91" s="24"/>
      <c r="Y91" s="24"/>
      <c r="Z91" s="24"/>
      <c r="AA91" s="25"/>
      <c r="AB91" s="23"/>
      <c r="AC91" s="24"/>
      <c r="AD91" s="24"/>
      <c r="AE91" s="24"/>
      <c r="AF91" s="25"/>
      <c r="AG91" s="23"/>
      <c r="AH91" s="24"/>
      <c r="AI91" s="24"/>
      <c r="AJ91" s="24"/>
      <c r="AK91" s="25"/>
      <c r="AL91" s="23"/>
      <c r="AM91" s="24"/>
      <c r="AN91" s="24"/>
      <c r="AO91" s="24"/>
      <c r="AP91" s="25"/>
      <c r="AQ91" s="23"/>
      <c r="AR91" s="24"/>
      <c r="AS91" s="24"/>
      <c r="AT91" s="24"/>
      <c r="AU91" s="25"/>
      <c r="AV91" s="23"/>
      <c r="AW91" s="24"/>
      <c r="AX91" s="24"/>
      <c r="AY91" s="24"/>
      <c r="AZ91" s="25"/>
      <c r="BA91" s="23"/>
      <c r="BB91" s="24"/>
      <c r="BC91" s="24"/>
      <c r="BD91" s="24"/>
      <c r="BE91" s="25"/>
      <c r="BF91" s="23"/>
      <c r="BG91" s="24"/>
      <c r="BH91" s="24"/>
      <c r="BI91" s="24"/>
      <c r="BJ91" s="25"/>
      <c r="BK91" s="23"/>
      <c r="BL91" s="24"/>
      <c r="BM91" s="24"/>
      <c r="BN91" s="24"/>
      <c r="BO91" s="25"/>
      <c r="BP91" s="23"/>
      <c r="BQ91" s="24"/>
      <c r="BR91" s="24"/>
      <c r="BS91" s="24"/>
      <c r="BT91" s="25"/>
      <c r="BU91" s="109" t="str">
        <f t="shared" ca="1" si="16"/>
        <v/>
      </c>
      <c r="BV91" s="97" t="str">
        <f t="shared" si="19"/>
        <v/>
      </c>
      <c r="BW91" s="97" t="str">
        <f t="shared" si="18"/>
        <v/>
      </c>
      <c r="BX91" s="97"/>
      <c r="BY91" s="101"/>
      <c r="BZ91" s="97" t="str">
        <f t="shared" si="13"/>
        <v/>
      </c>
      <c r="CA91" s="102"/>
      <c r="CB91" s="97" t="str">
        <f t="shared" si="13"/>
        <v/>
      </c>
      <c r="CC91" s="101"/>
      <c r="CD91" s="1"/>
    </row>
    <row r="92" spans="1:82" x14ac:dyDescent="0.2">
      <c r="D92" s="1"/>
      <c r="E92" s="2"/>
      <c r="F92" s="2"/>
      <c r="G92" s="3"/>
      <c r="H92" s="4"/>
      <c r="I92" s="3"/>
      <c r="J92" s="5"/>
      <c r="K92" s="5"/>
      <c r="L92" s="6"/>
      <c r="M92" s="23"/>
      <c r="N92" s="24"/>
      <c r="O92" s="24"/>
      <c r="P92" s="24"/>
      <c r="Q92" s="25"/>
      <c r="R92" s="23"/>
      <c r="S92" s="24"/>
      <c r="T92" s="24"/>
      <c r="U92" s="24"/>
      <c r="V92" s="25"/>
      <c r="W92" s="23"/>
      <c r="X92" s="24"/>
      <c r="Y92" s="24"/>
      <c r="Z92" s="24"/>
      <c r="AA92" s="25"/>
      <c r="AB92" s="23"/>
      <c r="AC92" s="24"/>
      <c r="AD92" s="24"/>
      <c r="AE92" s="24"/>
      <c r="AF92" s="25"/>
      <c r="AG92" s="23"/>
      <c r="AH92" s="24"/>
      <c r="AI92" s="24"/>
      <c r="AJ92" s="24"/>
      <c r="AK92" s="25"/>
      <c r="AL92" s="23"/>
      <c r="AM92" s="24"/>
      <c r="AN92" s="24"/>
      <c r="AO92" s="24"/>
      <c r="AP92" s="25"/>
      <c r="AQ92" s="23"/>
      <c r="AR92" s="24"/>
      <c r="AS92" s="24"/>
      <c r="AT92" s="24"/>
      <c r="AU92" s="25"/>
      <c r="AV92" s="23"/>
      <c r="AW92" s="24"/>
      <c r="AX92" s="24"/>
      <c r="AY92" s="24"/>
      <c r="AZ92" s="25"/>
      <c r="BA92" s="23"/>
      <c r="BB92" s="24"/>
      <c r="BC92" s="24"/>
      <c r="BD92" s="24"/>
      <c r="BE92" s="25"/>
      <c r="BF92" s="23"/>
      <c r="BG92" s="24"/>
      <c r="BH92" s="24"/>
      <c r="BI92" s="24"/>
      <c r="BJ92" s="25"/>
      <c r="BK92" s="23"/>
      <c r="BL92" s="24"/>
      <c r="BM92" s="24"/>
      <c r="BN92" s="24"/>
      <c r="BO92" s="25"/>
      <c r="BP92" s="23"/>
      <c r="BQ92" s="24"/>
      <c r="BR92" s="24"/>
      <c r="BS92" s="24"/>
      <c r="BT92" s="25"/>
      <c r="BU92" s="109" t="str">
        <f t="shared" ca="1" si="16"/>
        <v/>
      </c>
      <c r="BV92" s="97" t="str">
        <f t="shared" si="19"/>
        <v/>
      </c>
      <c r="BW92" s="97" t="str">
        <f t="shared" si="18"/>
        <v/>
      </c>
      <c r="BX92" s="97"/>
      <c r="BY92" s="101"/>
      <c r="BZ92" s="97" t="str">
        <f t="shared" si="13"/>
        <v/>
      </c>
      <c r="CA92" s="102"/>
      <c r="CB92" s="97" t="str">
        <f t="shared" si="13"/>
        <v/>
      </c>
      <c r="CC92" s="101"/>
      <c r="CD92" s="1"/>
    </row>
    <row r="93" spans="1:82" x14ac:dyDescent="0.2">
      <c r="D93" s="1"/>
      <c r="E93" s="2"/>
      <c r="F93" s="2"/>
      <c r="G93" s="3"/>
      <c r="H93" s="4"/>
      <c r="I93" s="3"/>
      <c r="J93" s="5"/>
      <c r="K93" s="5"/>
      <c r="L93" s="6"/>
      <c r="M93" s="23"/>
      <c r="N93" s="24"/>
      <c r="O93" s="24"/>
      <c r="P93" s="24"/>
      <c r="Q93" s="25"/>
      <c r="R93" s="23"/>
      <c r="S93" s="24"/>
      <c r="T93" s="24"/>
      <c r="U93" s="24"/>
      <c r="V93" s="25"/>
      <c r="W93" s="23"/>
      <c r="X93" s="24"/>
      <c r="Y93" s="24"/>
      <c r="Z93" s="24"/>
      <c r="AA93" s="25"/>
      <c r="AB93" s="23"/>
      <c r="AC93" s="24"/>
      <c r="AD93" s="24"/>
      <c r="AE93" s="24"/>
      <c r="AF93" s="25"/>
      <c r="AG93" s="23"/>
      <c r="AH93" s="24"/>
      <c r="AI93" s="24"/>
      <c r="AJ93" s="24"/>
      <c r="AK93" s="25"/>
      <c r="AL93" s="23"/>
      <c r="AM93" s="24"/>
      <c r="AN93" s="24"/>
      <c r="AO93" s="24"/>
      <c r="AP93" s="25"/>
      <c r="AQ93" s="23"/>
      <c r="AR93" s="24"/>
      <c r="AS93" s="24"/>
      <c r="AT93" s="24"/>
      <c r="AU93" s="25"/>
      <c r="AV93" s="23"/>
      <c r="AW93" s="24"/>
      <c r="AX93" s="24"/>
      <c r="AY93" s="24"/>
      <c r="AZ93" s="25"/>
      <c r="BA93" s="23"/>
      <c r="BB93" s="24"/>
      <c r="BC93" s="24"/>
      <c r="BD93" s="24"/>
      <c r="BE93" s="25"/>
      <c r="BF93" s="23"/>
      <c r="BG93" s="24"/>
      <c r="BH93" s="24"/>
      <c r="BI93" s="24"/>
      <c r="BJ93" s="25"/>
      <c r="BK93" s="23"/>
      <c r="BL93" s="24"/>
      <c r="BM93" s="24"/>
      <c r="BN93" s="24"/>
      <c r="BO93" s="25"/>
      <c r="BP93" s="23"/>
      <c r="BQ93" s="24"/>
      <c r="BR93" s="24"/>
      <c r="BS93" s="24"/>
      <c r="BT93" s="25"/>
      <c r="BU93" s="109" t="str">
        <f t="shared" ca="1" si="16"/>
        <v/>
      </c>
      <c r="BV93" s="97" t="str">
        <f t="shared" si="19"/>
        <v/>
      </c>
      <c r="BW93" s="97" t="str">
        <f t="shared" si="18"/>
        <v/>
      </c>
      <c r="BX93" s="97"/>
      <c r="BY93" s="101"/>
      <c r="BZ93" s="97" t="str">
        <f t="shared" si="13"/>
        <v/>
      </c>
      <c r="CA93" s="102"/>
      <c r="CB93" s="97" t="str">
        <f t="shared" si="13"/>
        <v/>
      </c>
      <c r="CC93" s="101"/>
      <c r="CD93" s="1"/>
    </row>
    <row r="94" spans="1:82" x14ac:dyDescent="0.2">
      <c r="D94" s="1"/>
      <c r="E94" s="2"/>
      <c r="F94" s="2"/>
      <c r="G94" s="3"/>
      <c r="H94" s="4"/>
      <c r="I94" s="3"/>
      <c r="J94" s="5"/>
      <c r="K94" s="5"/>
      <c r="L94" s="6"/>
      <c r="M94" s="23"/>
      <c r="N94" s="24"/>
      <c r="O94" s="24"/>
      <c r="P94" s="24"/>
      <c r="Q94" s="25"/>
      <c r="R94" s="23"/>
      <c r="S94" s="24"/>
      <c r="T94" s="24"/>
      <c r="U94" s="24"/>
      <c r="V94" s="25"/>
      <c r="W94" s="23"/>
      <c r="X94" s="24"/>
      <c r="Y94" s="24"/>
      <c r="Z94" s="24"/>
      <c r="AA94" s="25"/>
      <c r="AB94" s="23"/>
      <c r="AC94" s="24"/>
      <c r="AD94" s="24"/>
      <c r="AE94" s="24"/>
      <c r="AF94" s="25"/>
      <c r="AG94" s="23"/>
      <c r="AH94" s="24"/>
      <c r="AI94" s="24"/>
      <c r="AJ94" s="24"/>
      <c r="AK94" s="25"/>
      <c r="AL94" s="23"/>
      <c r="AM94" s="24"/>
      <c r="AN94" s="24"/>
      <c r="AO94" s="24"/>
      <c r="AP94" s="25"/>
      <c r="AQ94" s="23"/>
      <c r="AR94" s="24"/>
      <c r="AS94" s="24"/>
      <c r="AT94" s="24"/>
      <c r="AU94" s="25"/>
      <c r="AV94" s="23"/>
      <c r="AW94" s="24"/>
      <c r="AX94" s="24"/>
      <c r="AY94" s="24"/>
      <c r="AZ94" s="25"/>
      <c r="BA94" s="23"/>
      <c r="BB94" s="24"/>
      <c r="BC94" s="24"/>
      <c r="BD94" s="24"/>
      <c r="BE94" s="25"/>
      <c r="BF94" s="23"/>
      <c r="BG94" s="24"/>
      <c r="BH94" s="24"/>
      <c r="BI94" s="24"/>
      <c r="BJ94" s="25"/>
      <c r="BK94" s="23"/>
      <c r="BL94" s="24"/>
      <c r="BM94" s="24"/>
      <c r="BN94" s="24"/>
      <c r="BO94" s="25"/>
      <c r="BP94" s="23"/>
      <c r="BQ94" s="24"/>
      <c r="BR94" s="24"/>
      <c r="BS94" s="24"/>
      <c r="BT94" s="25"/>
      <c r="BU94" s="109" t="str">
        <f t="shared" ca="1" si="16"/>
        <v/>
      </c>
      <c r="BV94" s="97" t="str">
        <f t="shared" si="19"/>
        <v/>
      </c>
      <c r="BW94" s="97" t="str">
        <f t="shared" si="18"/>
        <v/>
      </c>
      <c r="BX94" s="97"/>
      <c r="BY94" s="101"/>
      <c r="BZ94" s="97" t="str">
        <f t="shared" si="13"/>
        <v/>
      </c>
      <c r="CA94" s="102"/>
      <c r="CB94" s="97" t="str">
        <f t="shared" si="13"/>
        <v/>
      </c>
      <c r="CC94" s="101"/>
      <c r="CD94" s="1"/>
    </row>
    <row r="95" spans="1:82" x14ac:dyDescent="0.2">
      <c r="D95" s="1"/>
      <c r="E95" s="2"/>
      <c r="F95" s="2"/>
      <c r="G95" s="3"/>
      <c r="H95" s="4"/>
      <c r="I95" s="3"/>
      <c r="J95" s="5"/>
      <c r="K95" s="17"/>
      <c r="L95" s="6"/>
      <c r="M95" s="23"/>
      <c r="N95" s="24"/>
      <c r="O95" s="24"/>
      <c r="P95" s="24"/>
      <c r="Q95" s="25"/>
      <c r="R95" s="23"/>
      <c r="S95" s="24"/>
      <c r="T95" s="24"/>
      <c r="U95" s="24"/>
      <c r="V95" s="25"/>
      <c r="W95" s="23"/>
      <c r="X95" s="24"/>
      <c r="Y95" s="24"/>
      <c r="Z95" s="24"/>
      <c r="AA95" s="25"/>
      <c r="AB95" s="23"/>
      <c r="AC95" s="24"/>
      <c r="AD95" s="24"/>
      <c r="AE95" s="24"/>
      <c r="AF95" s="25"/>
      <c r="AG95" s="23"/>
      <c r="AH95" s="24"/>
      <c r="AI95" s="24"/>
      <c r="AJ95" s="24"/>
      <c r="AK95" s="25"/>
      <c r="AL95" s="23"/>
      <c r="AM95" s="24"/>
      <c r="AN95" s="24"/>
      <c r="AO95" s="24"/>
      <c r="AP95" s="25"/>
      <c r="AQ95" s="23"/>
      <c r="AR95" s="24"/>
      <c r="AS95" s="24"/>
      <c r="AT95" s="24"/>
      <c r="AU95" s="25"/>
      <c r="AV95" s="23"/>
      <c r="AW95" s="24"/>
      <c r="AX95" s="24"/>
      <c r="AY95" s="24"/>
      <c r="AZ95" s="25"/>
      <c r="BA95" s="23"/>
      <c r="BB95" s="24"/>
      <c r="BC95" s="24"/>
      <c r="BD95" s="24"/>
      <c r="BE95" s="25"/>
      <c r="BF95" s="23"/>
      <c r="BG95" s="24"/>
      <c r="BH95" s="24"/>
      <c r="BI95" s="24"/>
      <c r="BJ95" s="25"/>
      <c r="BK95" s="23"/>
      <c r="BL95" s="24"/>
      <c r="BM95" s="24"/>
      <c r="BN95" s="24"/>
      <c r="BO95" s="25"/>
      <c r="BP95" s="23"/>
      <c r="BQ95" s="24"/>
      <c r="BR95" s="24"/>
      <c r="BS95" s="24"/>
      <c r="BT95" s="25"/>
      <c r="BU95" s="109" t="str">
        <f t="shared" ca="1" si="16"/>
        <v/>
      </c>
      <c r="BV95" s="97" t="str">
        <f t="shared" si="19"/>
        <v/>
      </c>
      <c r="BW95" s="97" t="str">
        <f t="shared" si="18"/>
        <v/>
      </c>
      <c r="BX95" s="97"/>
      <c r="BY95" s="101"/>
      <c r="BZ95" s="97" t="str">
        <f t="shared" si="13"/>
        <v/>
      </c>
      <c r="CA95" s="102"/>
      <c r="CB95" s="97" t="str">
        <f t="shared" si="13"/>
        <v/>
      </c>
      <c r="CC95" s="101"/>
      <c r="CD95" s="1"/>
    </row>
    <row r="96" spans="1:82" x14ac:dyDescent="0.2">
      <c r="D96" s="1">
        <v>44805.166666666672</v>
      </c>
      <c r="E96" s="2">
        <v>11398</v>
      </c>
      <c r="F96" s="2" t="s">
        <v>644</v>
      </c>
      <c r="G96" s="3" t="s">
        <v>95</v>
      </c>
      <c r="H96" s="4" t="s">
        <v>7</v>
      </c>
      <c r="I96" s="3"/>
      <c r="J96" s="5"/>
      <c r="K96" s="17"/>
      <c r="L96" s="6"/>
      <c r="M96" s="23"/>
      <c r="N96" s="24"/>
      <c r="O96" s="24"/>
      <c r="P96" s="24"/>
      <c r="Q96" s="25"/>
      <c r="R96" s="23"/>
      <c r="S96" s="24"/>
      <c r="T96" s="24"/>
      <c r="U96" s="24"/>
      <c r="V96" s="25"/>
      <c r="W96" s="23"/>
      <c r="X96" s="24"/>
      <c r="Y96" s="24"/>
      <c r="Z96" s="24"/>
      <c r="AA96" s="25"/>
      <c r="AB96" s="23"/>
      <c r="AC96" s="24"/>
      <c r="AD96" s="24"/>
      <c r="AE96" s="24"/>
      <c r="AF96" s="25"/>
      <c r="AG96" s="23"/>
      <c r="AH96" s="24"/>
      <c r="AI96" s="24"/>
      <c r="AJ96" s="24"/>
      <c r="AK96" s="25"/>
      <c r="AL96" s="23"/>
      <c r="AM96" s="24"/>
      <c r="AN96" s="24"/>
      <c r="AO96" s="24"/>
      <c r="AP96" s="25"/>
      <c r="AQ96" s="23"/>
      <c r="AR96" s="24"/>
      <c r="AS96" s="24"/>
      <c r="AT96" s="24"/>
      <c r="AU96" s="25"/>
      <c r="AV96" s="23"/>
      <c r="AW96" s="24"/>
      <c r="AX96" s="24"/>
      <c r="AY96" s="24"/>
      <c r="AZ96" s="25"/>
      <c r="BA96" s="23"/>
      <c r="BB96" s="24"/>
      <c r="BC96" s="24"/>
      <c r="BD96" s="24"/>
      <c r="BE96" s="25"/>
      <c r="BF96" s="23"/>
      <c r="BG96" s="24"/>
      <c r="BH96" s="24"/>
      <c r="BI96" s="24"/>
      <c r="BJ96" s="25"/>
      <c r="BK96" s="23"/>
      <c r="BL96" s="24"/>
      <c r="BM96" s="24"/>
      <c r="BN96" s="24"/>
      <c r="BO96" s="25"/>
      <c r="BP96" s="23"/>
      <c r="BQ96" s="24"/>
      <c r="BR96" s="24"/>
      <c r="BS96" s="24"/>
      <c r="BT96" s="25"/>
      <c r="BU96" s="109" t="str">
        <f t="shared" ca="1" si="16"/>
        <v/>
      </c>
      <c r="BV96" s="97" t="str">
        <f t="shared" si="19"/>
        <v/>
      </c>
      <c r="BW96" s="97" t="str">
        <f t="shared" si="18"/>
        <v/>
      </c>
      <c r="BX96" s="97"/>
      <c r="BY96" s="101"/>
      <c r="BZ96" s="97" t="str">
        <f t="shared" si="13"/>
        <v/>
      </c>
      <c r="CA96" s="102"/>
      <c r="CB96" s="97" t="str">
        <f t="shared" si="13"/>
        <v/>
      </c>
      <c r="CC96" s="101"/>
      <c r="CD96" s="1"/>
    </row>
    <row r="97" spans="3:82" x14ac:dyDescent="0.2">
      <c r="D97" s="1">
        <v>44805.166666666672</v>
      </c>
      <c r="E97" s="2">
        <v>6105</v>
      </c>
      <c r="F97" s="2" t="s">
        <v>143</v>
      </c>
      <c r="G97" s="3" t="s">
        <v>95</v>
      </c>
      <c r="H97" s="4" t="s">
        <v>144</v>
      </c>
      <c r="I97" s="3"/>
      <c r="J97" s="5"/>
      <c r="K97" s="17"/>
      <c r="L97" s="6"/>
      <c r="M97" s="23"/>
      <c r="N97" s="24"/>
      <c r="O97" s="24"/>
      <c r="P97" s="24"/>
      <c r="Q97" s="25"/>
      <c r="R97" s="23"/>
      <c r="S97" s="24"/>
      <c r="T97" s="24"/>
      <c r="U97" s="24"/>
      <c r="V97" s="25"/>
      <c r="W97" s="23"/>
      <c r="X97" s="24"/>
      <c r="Y97" s="24"/>
      <c r="Z97" s="24"/>
      <c r="AA97" s="25"/>
      <c r="AB97" s="23"/>
      <c r="AC97" s="24"/>
      <c r="AD97" s="24"/>
      <c r="AE97" s="24"/>
      <c r="AF97" s="25"/>
      <c r="AG97" s="23"/>
      <c r="AH97" s="24"/>
      <c r="AI97" s="24"/>
      <c r="AJ97" s="24"/>
      <c r="AK97" s="25"/>
      <c r="AL97" s="23"/>
      <c r="AM97" s="24"/>
      <c r="AN97" s="24"/>
      <c r="AO97" s="24"/>
      <c r="AP97" s="25"/>
      <c r="AQ97" s="23"/>
      <c r="AR97" s="24"/>
      <c r="AS97" s="24"/>
      <c r="AT97" s="24"/>
      <c r="AU97" s="25"/>
      <c r="AV97" s="23"/>
      <c r="AW97" s="24"/>
      <c r="AX97" s="24"/>
      <c r="AY97" s="24"/>
      <c r="AZ97" s="25"/>
      <c r="BA97" s="23"/>
      <c r="BB97" s="24"/>
      <c r="BC97" s="24"/>
      <c r="BD97" s="24"/>
      <c r="BE97" s="25"/>
      <c r="BF97" s="23"/>
      <c r="BG97" s="24"/>
      <c r="BH97" s="24"/>
      <c r="BI97" s="24"/>
      <c r="BJ97" s="25"/>
      <c r="BK97" s="23"/>
      <c r="BL97" s="24"/>
      <c r="BM97" s="24"/>
      <c r="BN97" s="24"/>
      <c r="BO97" s="25"/>
      <c r="BP97" s="23"/>
      <c r="BQ97" s="24"/>
      <c r="BR97" s="24"/>
      <c r="BS97" s="24"/>
      <c r="BT97" s="25"/>
      <c r="BU97" s="109" t="str">
        <f t="shared" ca="1" si="16"/>
        <v/>
      </c>
      <c r="BV97" s="97" t="str">
        <f t="shared" si="19"/>
        <v/>
      </c>
      <c r="BW97" s="97" t="str">
        <f t="shared" si="18"/>
        <v/>
      </c>
      <c r="BX97" s="97"/>
      <c r="BY97" s="101"/>
      <c r="BZ97" s="97" t="str">
        <f t="shared" si="13"/>
        <v/>
      </c>
      <c r="CA97" s="102"/>
      <c r="CB97" s="97" t="str">
        <f t="shared" si="13"/>
        <v/>
      </c>
      <c r="CC97" s="101"/>
      <c r="CD97" s="1"/>
    </row>
    <row r="98" spans="3:82" x14ac:dyDescent="0.2">
      <c r="D98" s="1">
        <v>44805.166666666672</v>
      </c>
      <c r="E98" s="2">
        <v>6106</v>
      </c>
      <c r="F98" s="2" t="s">
        <v>218</v>
      </c>
      <c r="G98" s="3" t="s">
        <v>95</v>
      </c>
      <c r="H98" s="4" t="s">
        <v>219</v>
      </c>
      <c r="I98" s="3"/>
      <c r="J98" s="5"/>
      <c r="K98" s="17"/>
      <c r="L98" s="6"/>
      <c r="M98" s="23"/>
      <c r="N98" s="24"/>
      <c r="O98" s="24"/>
      <c r="P98" s="24"/>
      <c r="Q98" s="25"/>
      <c r="R98" s="23"/>
      <c r="S98" s="24"/>
      <c r="T98" s="24"/>
      <c r="U98" s="24"/>
      <c r="V98" s="25"/>
      <c r="W98" s="23"/>
      <c r="X98" s="24"/>
      <c r="Y98" s="24"/>
      <c r="Z98" s="24"/>
      <c r="AA98" s="25"/>
      <c r="AB98" s="23"/>
      <c r="AC98" s="24"/>
      <c r="AD98" s="24"/>
      <c r="AE98" s="24"/>
      <c r="AF98" s="25"/>
      <c r="AG98" s="23"/>
      <c r="AH98" s="24"/>
      <c r="AI98" s="24"/>
      <c r="AJ98" s="24"/>
      <c r="AK98" s="25"/>
      <c r="AL98" s="23"/>
      <c r="AM98" s="24"/>
      <c r="AN98" s="24"/>
      <c r="AO98" s="24"/>
      <c r="AP98" s="25"/>
      <c r="AQ98" s="23"/>
      <c r="AR98" s="24"/>
      <c r="AS98" s="24"/>
      <c r="AT98" s="24"/>
      <c r="AU98" s="25"/>
      <c r="AV98" s="23"/>
      <c r="AW98" s="24"/>
      <c r="AX98" s="24"/>
      <c r="AY98" s="24"/>
      <c r="AZ98" s="25"/>
      <c r="BA98" s="23"/>
      <c r="BB98" s="24"/>
      <c r="BC98" s="24"/>
      <c r="BD98" s="24"/>
      <c r="BE98" s="25"/>
      <c r="BF98" s="23"/>
      <c r="BG98" s="24"/>
      <c r="BH98" s="24"/>
      <c r="BI98" s="24"/>
      <c r="BJ98" s="25"/>
      <c r="BK98" s="23"/>
      <c r="BL98" s="24"/>
      <c r="BM98" s="24"/>
      <c r="BN98" s="24"/>
      <c r="BO98" s="25"/>
      <c r="BP98" s="23"/>
      <c r="BQ98" s="24"/>
      <c r="BR98" s="24"/>
      <c r="BS98" s="24"/>
      <c r="BT98" s="25"/>
      <c r="BU98" s="109" t="str">
        <f t="shared" ca="1" si="16"/>
        <v/>
      </c>
      <c r="BV98" s="97" t="str">
        <f t="shared" si="19"/>
        <v/>
      </c>
      <c r="BW98" s="97" t="str">
        <f t="shared" si="18"/>
        <v/>
      </c>
      <c r="BX98" s="97"/>
      <c r="BY98" s="101"/>
      <c r="BZ98" s="97" t="str">
        <f t="shared" si="13"/>
        <v/>
      </c>
      <c r="CA98" s="102"/>
      <c r="CB98" s="97" t="str">
        <f t="shared" si="13"/>
        <v/>
      </c>
      <c r="CC98" s="101"/>
      <c r="CD98" s="1"/>
    </row>
    <row r="99" spans="3:82" x14ac:dyDescent="0.2">
      <c r="C99" s="114"/>
      <c r="D99" s="1">
        <v>44805.166666666672</v>
      </c>
      <c r="E99" s="2">
        <v>11144</v>
      </c>
      <c r="F99" s="2" t="s">
        <v>652</v>
      </c>
      <c r="G99" s="3" t="s">
        <v>95</v>
      </c>
      <c r="H99" s="4" t="s">
        <v>653</v>
      </c>
      <c r="I99" s="3"/>
      <c r="J99" s="5"/>
      <c r="K99" s="17"/>
      <c r="L99" s="6"/>
      <c r="M99" s="23"/>
      <c r="N99" s="24"/>
      <c r="O99" s="24"/>
      <c r="P99" s="24"/>
      <c r="Q99" s="25"/>
      <c r="R99" s="23"/>
      <c r="S99" s="24"/>
      <c r="T99" s="24"/>
      <c r="U99" s="24"/>
      <c r="V99" s="25"/>
      <c r="W99" s="23"/>
      <c r="X99" s="24"/>
      <c r="Y99" s="24"/>
      <c r="Z99" s="24"/>
      <c r="AA99" s="25"/>
      <c r="AB99" s="23"/>
      <c r="AC99" s="24"/>
      <c r="AD99" s="24"/>
      <c r="AE99" s="24"/>
      <c r="AF99" s="25"/>
      <c r="AG99" s="23"/>
      <c r="AH99" s="24"/>
      <c r="AI99" s="24"/>
      <c r="AJ99" s="24"/>
      <c r="AK99" s="25"/>
      <c r="AL99" s="23"/>
      <c r="AM99" s="24"/>
      <c r="AN99" s="24"/>
      <c r="AO99" s="24"/>
      <c r="AP99" s="25"/>
      <c r="AQ99" s="23"/>
      <c r="AR99" s="24"/>
      <c r="AS99" s="24"/>
      <c r="AT99" s="24"/>
      <c r="AU99" s="25"/>
      <c r="AV99" s="23"/>
      <c r="AW99" s="24"/>
      <c r="AX99" s="24"/>
      <c r="AY99" s="24"/>
      <c r="AZ99" s="25"/>
      <c r="BA99" s="23"/>
      <c r="BB99" s="24"/>
      <c r="BC99" s="24"/>
      <c r="BD99" s="24"/>
      <c r="BE99" s="25"/>
      <c r="BF99" s="23"/>
      <c r="BG99" s="24"/>
      <c r="BH99" s="24"/>
      <c r="BI99" s="24"/>
      <c r="BJ99" s="25"/>
      <c r="BK99" s="23"/>
      <c r="BL99" s="24"/>
      <c r="BM99" s="24"/>
      <c r="BN99" s="24"/>
      <c r="BO99" s="25"/>
      <c r="BP99" s="23"/>
      <c r="BQ99" s="24"/>
      <c r="BR99" s="24"/>
      <c r="BS99" s="24"/>
      <c r="BT99" s="25"/>
      <c r="BU99" s="109" t="str">
        <f t="shared" ca="1" si="16"/>
        <v/>
      </c>
      <c r="BV99" s="97" t="str">
        <f t="shared" si="19"/>
        <v/>
      </c>
      <c r="BW99" s="97" t="str">
        <f t="shared" si="18"/>
        <v/>
      </c>
      <c r="BX99" s="97"/>
      <c r="BY99" s="101"/>
      <c r="BZ99" s="97" t="str">
        <f t="shared" si="13"/>
        <v/>
      </c>
      <c r="CA99" s="102"/>
      <c r="CB99" s="97" t="str">
        <f t="shared" si="13"/>
        <v/>
      </c>
      <c r="CC99" s="101"/>
      <c r="CD99" s="1"/>
    </row>
    <row r="100" spans="3:82" x14ac:dyDescent="0.2">
      <c r="D100" s="1">
        <v>44805.166666666672</v>
      </c>
      <c r="E100" s="2">
        <v>11143</v>
      </c>
      <c r="F100" s="2" t="s">
        <v>661</v>
      </c>
      <c r="G100" s="3" t="s">
        <v>437</v>
      </c>
      <c r="H100" s="4" t="s">
        <v>662</v>
      </c>
      <c r="I100" s="3"/>
      <c r="J100" s="5"/>
      <c r="K100" s="17"/>
      <c r="L100" s="6"/>
      <c r="M100" s="23"/>
      <c r="N100" s="24"/>
      <c r="O100" s="24"/>
      <c r="P100" s="24"/>
      <c r="Q100" s="25"/>
      <c r="R100" s="23"/>
      <c r="S100" s="24"/>
      <c r="T100" s="24"/>
      <c r="U100" s="24"/>
      <c r="V100" s="25"/>
      <c r="W100" s="23"/>
      <c r="X100" s="24"/>
      <c r="Y100" s="24"/>
      <c r="Z100" s="24"/>
      <c r="AA100" s="25"/>
      <c r="AB100" s="23"/>
      <c r="AC100" s="24"/>
      <c r="AD100" s="24"/>
      <c r="AE100" s="24"/>
      <c r="AF100" s="25"/>
      <c r="AG100" s="23"/>
      <c r="AH100" s="24"/>
      <c r="AI100" s="24"/>
      <c r="AJ100" s="24"/>
      <c r="AK100" s="25"/>
      <c r="AL100" s="23"/>
      <c r="AM100" s="24"/>
      <c r="AN100" s="24"/>
      <c r="AO100" s="24"/>
      <c r="AP100" s="25"/>
      <c r="AQ100" s="23"/>
      <c r="AR100" s="24"/>
      <c r="AS100" s="24"/>
      <c r="AT100" s="24"/>
      <c r="AU100" s="25"/>
      <c r="AV100" s="23"/>
      <c r="AW100" s="24"/>
      <c r="AX100" s="24"/>
      <c r="AY100" s="24"/>
      <c r="AZ100" s="25"/>
      <c r="BA100" s="23"/>
      <c r="BB100" s="24"/>
      <c r="BC100" s="24"/>
      <c r="BD100" s="24"/>
      <c r="BE100" s="25"/>
      <c r="BF100" s="23"/>
      <c r="BG100" s="24"/>
      <c r="BH100" s="24"/>
      <c r="BI100" s="24"/>
      <c r="BJ100" s="25"/>
      <c r="BK100" s="23"/>
      <c r="BL100" s="24"/>
      <c r="BM100" s="24"/>
      <c r="BN100" s="24"/>
      <c r="BO100" s="25"/>
      <c r="BP100" s="23"/>
      <c r="BQ100" s="24"/>
      <c r="BR100" s="24"/>
      <c r="BS100" s="24"/>
      <c r="BT100" s="25"/>
      <c r="BU100" s="109" t="str">
        <f t="shared" ca="1" si="16"/>
        <v/>
      </c>
      <c r="BV100" s="97" t="str">
        <f t="shared" si="19"/>
        <v/>
      </c>
      <c r="BW100" s="97" t="str">
        <f t="shared" si="18"/>
        <v/>
      </c>
      <c r="BX100" s="97"/>
      <c r="BY100" s="101"/>
      <c r="BZ100" s="97" t="str">
        <f t="shared" si="13"/>
        <v/>
      </c>
      <c r="CA100" s="102"/>
      <c r="CB100" s="97" t="str">
        <f t="shared" si="13"/>
        <v/>
      </c>
      <c r="CC100" s="101"/>
      <c r="CD100" s="1"/>
    </row>
    <row r="101" spans="3:82" x14ac:dyDescent="0.2">
      <c r="D101" s="1">
        <v>44805.166666666672</v>
      </c>
      <c r="E101" s="2">
        <v>11142</v>
      </c>
      <c r="F101" s="2" t="s">
        <v>670</v>
      </c>
      <c r="G101" s="3" t="s">
        <v>95</v>
      </c>
      <c r="H101" s="4" t="s">
        <v>671</v>
      </c>
      <c r="I101" s="3"/>
      <c r="J101" s="5"/>
      <c r="K101" s="17"/>
      <c r="L101" s="6"/>
      <c r="M101" s="23"/>
      <c r="N101" s="24"/>
      <c r="O101" s="24"/>
      <c r="P101" s="24"/>
      <c r="Q101" s="25"/>
      <c r="R101" s="23"/>
      <c r="S101" s="24"/>
      <c r="T101" s="24"/>
      <c r="U101" s="24"/>
      <c r="V101" s="25"/>
      <c r="W101" s="23"/>
      <c r="X101" s="24"/>
      <c r="Y101" s="24"/>
      <c r="Z101" s="24"/>
      <c r="AA101" s="25"/>
      <c r="AB101" s="23"/>
      <c r="AC101" s="24"/>
      <c r="AD101" s="24"/>
      <c r="AE101" s="24"/>
      <c r="AF101" s="25"/>
      <c r="AG101" s="23"/>
      <c r="AH101" s="24"/>
      <c r="AI101" s="24"/>
      <c r="AJ101" s="24"/>
      <c r="AK101" s="25"/>
      <c r="AL101" s="23"/>
      <c r="AM101" s="24"/>
      <c r="AN101" s="24"/>
      <c r="AO101" s="24"/>
      <c r="AP101" s="25"/>
      <c r="AQ101" s="23"/>
      <c r="AR101" s="24"/>
      <c r="AS101" s="24"/>
      <c r="AT101" s="24"/>
      <c r="AU101" s="25"/>
      <c r="AV101" s="23"/>
      <c r="AW101" s="24"/>
      <c r="AX101" s="24"/>
      <c r="AY101" s="24"/>
      <c r="AZ101" s="25"/>
      <c r="BA101" s="23"/>
      <c r="BB101" s="24"/>
      <c r="BC101" s="24"/>
      <c r="BD101" s="24"/>
      <c r="BE101" s="25"/>
      <c r="BF101" s="23"/>
      <c r="BG101" s="24"/>
      <c r="BH101" s="24"/>
      <c r="BI101" s="24"/>
      <c r="BJ101" s="25"/>
      <c r="BK101" s="23"/>
      <c r="BL101" s="24"/>
      <c r="BM101" s="24"/>
      <c r="BN101" s="24"/>
      <c r="BO101" s="25"/>
      <c r="BP101" s="23"/>
      <c r="BQ101" s="24"/>
      <c r="BR101" s="24"/>
      <c r="BS101" s="24"/>
      <c r="BT101" s="25"/>
      <c r="BU101" s="109" t="str">
        <f t="shared" ca="1" si="16"/>
        <v/>
      </c>
      <c r="BV101" s="97" t="str">
        <f t="shared" si="19"/>
        <v/>
      </c>
      <c r="BW101" s="97" t="str">
        <f t="shared" si="18"/>
        <v/>
      </c>
      <c r="BX101" s="97"/>
      <c r="BY101" s="101"/>
      <c r="BZ101" s="97" t="str">
        <f t="shared" si="13"/>
        <v/>
      </c>
      <c r="CA101" s="102"/>
      <c r="CB101" s="97" t="str">
        <f t="shared" si="13"/>
        <v/>
      </c>
      <c r="CC101" s="101"/>
      <c r="CD101" s="1"/>
    </row>
    <row r="102" spans="3:82" x14ac:dyDescent="0.2">
      <c r="D102" s="1">
        <v>44805.166666666672</v>
      </c>
      <c r="E102" s="2">
        <v>11141</v>
      </c>
      <c r="F102" s="2" t="s">
        <v>679</v>
      </c>
      <c r="G102" s="3" t="s">
        <v>95</v>
      </c>
      <c r="H102" s="4" t="s">
        <v>680</v>
      </c>
      <c r="I102" s="3"/>
      <c r="J102" s="5"/>
      <c r="K102" s="17"/>
      <c r="L102" s="6"/>
      <c r="M102" s="23"/>
      <c r="N102" s="24"/>
      <c r="O102" s="24"/>
      <c r="P102" s="24"/>
      <c r="Q102" s="25"/>
      <c r="R102" s="23"/>
      <c r="S102" s="24"/>
      <c r="T102" s="24"/>
      <c r="U102" s="24"/>
      <c r="V102" s="25"/>
      <c r="W102" s="23"/>
      <c r="X102" s="24"/>
      <c r="Y102" s="24"/>
      <c r="Z102" s="24"/>
      <c r="AA102" s="25"/>
      <c r="AB102" s="23"/>
      <c r="AC102" s="24"/>
      <c r="AD102" s="24"/>
      <c r="AE102" s="24"/>
      <c r="AF102" s="25"/>
      <c r="AG102" s="23"/>
      <c r="AH102" s="24"/>
      <c r="AI102" s="24"/>
      <c r="AJ102" s="24"/>
      <c r="AK102" s="25"/>
      <c r="AL102" s="23"/>
      <c r="AM102" s="24"/>
      <c r="AN102" s="24"/>
      <c r="AO102" s="24"/>
      <c r="AP102" s="25"/>
      <c r="AQ102" s="23"/>
      <c r="AR102" s="24"/>
      <c r="AS102" s="24"/>
      <c r="AT102" s="24"/>
      <c r="AU102" s="25"/>
      <c r="AV102" s="23"/>
      <c r="AW102" s="24"/>
      <c r="AX102" s="24"/>
      <c r="AY102" s="24"/>
      <c r="AZ102" s="25"/>
      <c r="BA102" s="23"/>
      <c r="BB102" s="24"/>
      <c r="BC102" s="24"/>
      <c r="BD102" s="24"/>
      <c r="BE102" s="25"/>
      <c r="BF102" s="23"/>
      <c r="BG102" s="24"/>
      <c r="BH102" s="24"/>
      <c r="BI102" s="24"/>
      <c r="BJ102" s="25"/>
      <c r="BK102" s="23"/>
      <c r="BL102" s="24"/>
      <c r="BM102" s="24"/>
      <c r="BN102" s="24"/>
      <c r="BO102" s="25"/>
      <c r="BP102" s="23"/>
      <c r="BQ102" s="24"/>
      <c r="BR102" s="24"/>
      <c r="BS102" s="24"/>
      <c r="BT102" s="25"/>
      <c r="BU102" s="109" t="str">
        <f t="shared" ca="1" si="16"/>
        <v/>
      </c>
      <c r="BV102" s="97" t="str">
        <f t="shared" si="19"/>
        <v/>
      </c>
      <c r="BW102" s="97" t="str">
        <f t="shared" si="18"/>
        <v/>
      </c>
      <c r="BX102" s="97"/>
      <c r="BY102" s="101"/>
      <c r="BZ102" s="97" t="str">
        <f t="shared" si="13"/>
        <v/>
      </c>
      <c r="CA102" s="102"/>
      <c r="CB102" s="97" t="str">
        <f t="shared" si="13"/>
        <v/>
      </c>
      <c r="CC102" s="101"/>
      <c r="CD102" s="1"/>
    </row>
    <row r="103" spans="3:82" x14ac:dyDescent="0.2">
      <c r="D103" s="1"/>
      <c r="E103" s="2"/>
      <c r="F103" s="2"/>
      <c r="G103" s="3"/>
      <c r="H103" s="4"/>
      <c r="I103" s="3"/>
      <c r="J103" s="5"/>
      <c r="K103" s="17"/>
      <c r="L103" s="6"/>
      <c r="M103" s="23"/>
      <c r="N103" s="24"/>
      <c r="O103" s="24"/>
      <c r="P103" s="24"/>
      <c r="Q103" s="25"/>
      <c r="R103" s="23"/>
      <c r="S103" s="24"/>
      <c r="T103" s="24"/>
      <c r="U103" s="24"/>
      <c r="V103" s="25"/>
      <c r="W103" s="23"/>
      <c r="X103" s="24"/>
      <c r="Y103" s="24"/>
      <c r="Z103" s="24"/>
      <c r="AA103" s="25"/>
      <c r="AB103" s="23"/>
      <c r="AC103" s="24"/>
      <c r="AD103" s="24"/>
      <c r="AE103" s="24"/>
      <c r="AF103" s="25"/>
      <c r="AG103" s="23"/>
      <c r="AH103" s="24"/>
      <c r="AI103" s="24"/>
      <c r="AJ103" s="24"/>
      <c r="AK103" s="25"/>
      <c r="AL103" s="23"/>
      <c r="AM103" s="24"/>
      <c r="AN103" s="24"/>
      <c r="AO103" s="24"/>
      <c r="AP103" s="25"/>
      <c r="AQ103" s="23"/>
      <c r="AR103" s="24"/>
      <c r="AS103" s="24"/>
      <c r="AT103" s="24"/>
      <c r="AU103" s="25"/>
      <c r="AV103" s="23"/>
      <c r="AW103" s="24"/>
      <c r="AX103" s="24"/>
      <c r="AY103" s="24"/>
      <c r="AZ103" s="25"/>
      <c r="BA103" s="23"/>
      <c r="BB103" s="24"/>
      <c r="BC103" s="24"/>
      <c r="BD103" s="24"/>
      <c r="BE103" s="25"/>
      <c r="BF103" s="23"/>
      <c r="BG103" s="24"/>
      <c r="BH103" s="24"/>
      <c r="BI103" s="24"/>
      <c r="BJ103" s="25"/>
      <c r="BK103" s="23"/>
      <c r="BL103" s="24"/>
      <c r="BM103" s="24"/>
      <c r="BN103" s="24"/>
      <c r="BO103" s="25"/>
      <c r="BP103" s="23"/>
      <c r="BQ103" s="24"/>
      <c r="BR103" s="24"/>
      <c r="BS103" s="24"/>
      <c r="BT103" s="25"/>
      <c r="BU103" s="109" t="str">
        <f t="shared" ca="1" si="16"/>
        <v/>
      </c>
      <c r="BV103" s="97" t="str">
        <f t="shared" si="19"/>
        <v/>
      </c>
      <c r="BW103" s="97" t="str">
        <f t="shared" si="18"/>
        <v/>
      </c>
      <c r="BX103" s="97"/>
      <c r="BY103" s="101"/>
      <c r="BZ103" s="97" t="str">
        <f t="shared" si="13"/>
        <v/>
      </c>
      <c r="CA103" s="102"/>
      <c r="CB103" s="97" t="str">
        <f t="shared" si="13"/>
        <v/>
      </c>
      <c r="CC103" s="101"/>
      <c r="CD103" s="1"/>
    </row>
    <row r="104" spans="3:82" x14ac:dyDescent="0.2">
      <c r="D104" s="1"/>
      <c r="E104" s="2"/>
      <c r="F104" s="2"/>
      <c r="G104" s="3"/>
      <c r="H104" s="4"/>
      <c r="I104" s="3"/>
      <c r="J104" s="5"/>
      <c r="K104" s="17"/>
      <c r="L104" s="6"/>
      <c r="M104" s="23"/>
      <c r="N104" s="24"/>
      <c r="O104" s="24"/>
      <c r="P104" s="24"/>
      <c r="Q104" s="25"/>
      <c r="R104" s="23"/>
      <c r="S104" s="24"/>
      <c r="T104" s="24"/>
      <c r="U104" s="24"/>
      <c r="V104" s="25"/>
      <c r="W104" s="23"/>
      <c r="X104" s="24"/>
      <c r="Y104" s="24"/>
      <c r="Z104" s="24"/>
      <c r="AA104" s="25"/>
      <c r="AB104" s="23"/>
      <c r="AC104" s="24"/>
      <c r="AD104" s="24"/>
      <c r="AE104" s="24"/>
      <c r="AF104" s="25"/>
      <c r="AG104" s="23"/>
      <c r="AH104" s="24"/>
      <c r="AI104" s="24"/>
      <c r="AJ104" s="24"/>
      <c r="AK104" s="25"/>
      <c r="AL104" s="23"/>
      <c r="AM104" s="24"/>
      <c r="AN104" s="24"/>
      <c r="AO104" s="24"/>
      <c r="AP104" s="25"/>
      <c r="AQ104" s="23"/>
      <c r="AR104" s="24"/>
      <c r="AS104" s="24"/>
      <c r="AT104" s="24"/>
      <c r="AU104" s="25"/>
      <c r="AV104" s="23"/>
      <c r="AW104" s="24"/>
      <c r="AX104" s="24"/>
      <c r="AY104" s="24"/>
      <c r="AZ104" s="25"/>
      <c r="BA104" s="23"/>
      <c r="BB104" s="24"/>
      <c r="BC104" s="24"/>
      <c r="BD104" s="24"/>
      <c r="BE104" s="25"/>
      <c r="BF104" s="23"/>
      <c r="BG104" s="24"/>
      <c r="BH104" s="24"/>
      <c r="BI104" s="24"/>
      <c r="BJ104" s="25"/>
      <c r="BK104" s="23"/>
      <c r="BL104" s="24"/>
      <c r="BM104" s="24"/>
      <c r="BN104" s="24"/>
      <c r="BO104" s="25"/>
      <c r="BP104" s="23"/>
      <c r="BQ104" s="24"/>
      <c r="BR104" s="24"/>
      <c r="BS104" s="24"/>
      <c r="BT104" s="25"/>
      <c r="BU104" s="109" t="str">
        <f t="shared" ca="1" si="16"/>
        <v/>
      </c>
      <c r="BV104" s="97" t="str">
        <f t="shared" si="19"/>
        <v/>
      </c>
      <c r="BW104" s="97" t="str">
        <f t="shared" si="18"/>
        <v/>
      </c>
      <c r="BX104" s="97"/>
      <c r="BY104" s="101"/>
      <c r="BZ104" s="97" t="str">
        <f t="shared" si="13"/>
        <v/>
      </c>
      <c r="CA104" s="102"/>
      <c r="CB104" s="97" t="str">
        <f t="shared" si="13"/>
        <v/>
      </c>
      <c r="CC104" s="101"/>
      <c r="CD104" s="1"/>
    </row>
    <row r="105" spans="3:82" x14ac:dyDescent="0.2">
      <c r="D105" s="1"/>
      <c r="E105" s="2"/>
      <c r="F105" s="2"/>
      <c r="G105" s="3"/>
      <c r="H105" s="4"/>
      <c r="I105" s="3"/>
      <c r="J105" s="5"/>
      <c r="K105" s="17"/>
      <c r="L105" s="6"/>
      <c r="M105" s="23"/>
      <c r="N105" s="24"/>
      <c r="O105" s="24"/>
      <c r="P105" s="24"/>
      <c r="Q105" s="25"/>
      <c r="R105" s="23"/>
      <c r="S105" s="24"/>
      <c r="T105" s="24"/>
      <c r="U105" s="24"/>
      <c r="V105" s="25"/>
      <c r="W105" s="23"/>
      <c r="X105" s="24"/>
      <c r="Y105" s="24"/>
      <c r="Z105" s="24"/>
      <c r="AA105" s="25"/>
      <c r="AB105" s="23"/>
      <c r="AC105" s="24"/>
      <c r="AD105" s="24"/>
      <c r="AE105" s="24"/>
      <c r="AF105" s="25"/>
      <c r="AG105" s="23"/>
      <c r="AH105" s="24"/>
      <c r="AI105" s="24"/>
      <c r="AJ105" s="24"/>
      <c r="AK105" s="25"/>
      <c r="AL105" s="23"/>
      <c r="AM105" s="24"/>
      <c r="AN105" s="24"/>
      <c r="AO105" s="24"/>
      <c r="AP105" s="25"/>
      <c r="AQ105" s="23"/>
      <c r="AR105" s="24"/>
      <c r="AS105" s="24"/>
      <c r="AT105" s="24"/>
      <c r="AU105" s="25"/>
      <c r="AV105" s="23"/>
      <c r="AW105" s="24"/>
      <c r="AX105" s="24"/>
      <c r="AY105" s="24"/>
      <c r="AZ105" s="25"/>
      <c r="BA105" s="23"/>
      <c r="BB105" s="24"/>
      <c r="BC105" s="24"/>
      <c r="BD105" s="24"/>
      <c r="BE105" s="25"/>
      <c r="BF105" s="23"/>
      <c r="BG105" s="24"/>
      <c r="BH105" s="24"/>
      <c r="BI105" s="24"/>
      <c r="BJ105" s="25"/>
      <c r="BK105" s="23"/>
      <c r="BL105" s="24"/>
      <c r="BM105" s="24"/>
      <c r="BN105" s="24"/>
      <c r="BO105" s="25"/>
      <c r="BP105" s="23"/>
      <c r="BQ105" s="24"/>
      <c r="BR105" s="24"/>
      <c r="BS105" s="24"/>
      <c r="BT105" s="25"/>
      <c r="BU105" s="109" t="str">
        <f t="shared" ca="1" si="16"/>
        <v/>
      </c>
      <c r="BV105" s="97" t="str">
        <f t="shared" si="19"/>
        <v/>
      </c>
      <c r="BW105" s="97" t="str">
        <f t="shared" si="18"/>
        <v/>
      </c>
      <c r="BX105" s="97"/>
      <c r="BY105" s="101"/>
      <c r="BZ105" s="97" t="str">
        <f t="shared" si="13"/>
        <v/>
      </c>
      <c r="CA105" s="102"/>
      <c r="CB105" s="97" t="str">
        <f t="shared" si="13"/>
        <v/>
      </c>
      <c r="CC105" s="101"/>
      <c r="CD105" s="1"/>
    </row>
    <row r="106" spans="3:82" x14ac:dyDescent="0.2">
      <c r="D106" s="1"/>
      <c r="E106" s="2"/>
      <c r="F106" s="2"/>
      <c r="G106" s="3"/>
      <c r="H106" s="4"/>
      <c r="I106" s="3"/>
      <c r="J106" s="5"/>
      <c r="K106" s="17"/>
      <c r="L106" s="6"/>
      <c r="M106" s="23"/>
      <c r="N106" s="24"/>
      <c r="O106" s="24"/>
      <c r="P106" s="24"/>
      <c r="Q106" s="25"/>
      <c r="R106" s="23"/>
      <c r="S106" s="24"/>
      <c r="T106" s="24"/>
      <c r="U106" s="24"/>
      <c r="V106" s="25"/>
      <c r="W106" s="23"/>
      <c r="X106" s="24"/>
      <c r="Y106" s="24"/>
      <c r="Z106" s="24"/>
      <c r="AA106" s="25"/>
      <c r="AB106" s="23"/>
      <c r="AC106" s="24"/>
      <c r="AD106" s="24"/>
      <c r="AE106" s="24"/>
      <c r="AF106" s="25"/>
      <c r="AG106" s="23"/>
      <c r="AH106" s="24"/>
      <c r="AI106" s="24"/>
      <c r="AJ106" s="24"/>
      <c r="AK106" s="25"/>
      <c r="AL106" s="23"/>
      <c r="AM106" s="24"/>
      <c r="AN106" s="24"/>
      <c r="AO106" s="24"/>
      <c r="AP106" s="25"/>
      <c r="AQ106" s="23"/>
      <c r="AR106" s="24"/>
      <c r="AS106" s="24"/>
      <c r="AT106" s="24"/>
      <c r="AU106" s="25"/>
      <c r="AV106" s="23"/>
      <c r="AW106" s="24"/>
      <c r="AX106" s="24"/>
      <c r="AY106" s="24"/>
      <c r="AZ106" s="25"/>
      <c r="BA106" s="23"/>
      <c r="BB106" s="24"/>
      <c r="BC106" s="24"/>
      <c r="BD106" s="24"/>
      <c r="BE106" s="25"/>
      <c r="BF106" s="23"/>
      <c r="BG106" s="24"/>
      <c r="BH106" s="24"/>
      <c r="BI106" s="24"/>
      <c r="BJ106" s="25"/>
      <c r="BK106" s="23"/>
      <c r="BL106" s="24"/>
      <c r="BM106" s="24"/>
      <c r="BN106" s="24"/>
      <c r="BO106" s="25"/>
      <c r="BP106" s="23"/>
      <c r="BQ106" s="24"/>
      <c r="BR106" s="24"/>
      <c r="BS106" s="24"/>
      <c r="BT106" s="25"/>
      <c r="BU106" s="109" t="str">
        <f t="shared" ca="1" si="16"/>
        <v/>
      </c>
      <c r="BV106" s="97" t="str">
        <f t="shared" si="19"/>
        <v/>
      </c>
      <c r="BW106" s="97" t="str">
        <f t="shared" si="18"/>
        <v/>
      </c>
      <c r="BX106" s="97"/>
      <c r="BY106" s="101"/>
      <c r="BZ106" s="97" t="str">
        <f t="shared" si="13"/>
        <v/>
      </c>
      <c r="CA106" s="102"/>
      <c r="CB106" s="97" t="str">
        <f t="shared" si="13"/>
        <v/>
      </c>
      <c r="CC106" s="101"/>
      <c r="CD106" s="1"/>
    </row>
    <row r="107" spans="3:82" x14ac:dyDescent="0.2">
      <c r="D107" s="1"/>
      <c r="E107" s="2"/>
      <c r="F107" s="2"/>
      <c r="G107" s="3"/>
      <c r="H107" s="4"/>
      <c r="I107" s="3"/>
      <c r="J107" s="5"/>
      <c r="K107" s="17"/>
      <c r="L107" s="6"/>
      <c r="M107" s="23"/>
      <c r="N107" s="24"/>
      <c r="O107" s="24"/>
      <c r="P107" s="24"/>
      <c r="Q107" s="25"/>
      <c r="R107" s="23"/>
      <c r="S107" s="24"/>
      <c r="T107" s="24"/>
      <c r="U107" s="24"/>
      <c r="V107" s="25"/>
      <c r="W107" s="23"/>
      <c r="X107" s="24"/>
      <c r="Y107" s="24"/>
      <c r="Z107" s="24"/>
      <c r="AA107" s="25"/>
      <c r="AB107" s="23"/>
      <c r="AC107" s="24"/>
      <c r="AD107" s="24"/>
      <c r="AE107" s="24"/>
      <c r="AF107" s="25"/>
      <c r="AG107" s="23"/>
      <c r="AH107" s="24"/>
      <c r="AI107" s="24"/>
      <c r="AJ107" s="24"/>
      <c r="AK107" s="25"/>
      <c r="AL107" s="23"/>
      <c r="AM107" s="24"/>
      <c r="AN107" s="24"/>
      <c r="AO107" s="24"/>
      <c r="AP107" s="25"/>
      <c r="AQ107" s="23"/>
      <c r="AR107" s="24"/>
      <c r="AS107" s="24"/>
      <c r="AT107" s="24"/>
      <c r="AU107" s="25"/>
      <c r="AV107" s="23"/>
      <c r="AW107" s="24"/>
      <c r="AX107" s="24"/>
      <c r="AY107" s="24"/>
      <c r="AZ107" s="25"/>
      <c r="BA107" s="23"/>
      <c r="BB107" s="24"/>
      <c r="BC107" s="24"/>
      <c r="BD107" s="24"/>
      <c r="BE107" s="25"/>
      <c r="BF107" s="23"/>
      <c r="BG107" s="24"/>
      <c r="BH107" s="24"/>
      <c r="BI107" s="24"/>
      <c r="BJ107" s="25"/>
      <c r="BK107" s="23"/>
      <c r="BL107" s="24"/>
      <c r="BM107" s="24"/>
      <c r="BN107" s="24"/>
      <c r="BO107" s="25"/>
      <c r="BP107" s="23"/>
      <c r="BQ107" s="24"/>
      <c r="BR107" s="24"/>
      <c r="BS107" s="24"/>
      <c r="BT107" s="25"/>
      <c r="BU107" s="109" t="str">
        <f t="shared" ca="1" si="16"/>
        <v/>
      </c>
      <c r="BV107" s="97" t="str">
        <f t="shared" si="19"/>
        <v/>
      </c>
      <c r="BW107" s="97" t="str">
        <f t="shared" si="18"/>
        <v/>
      </c>
      <c r="BX107" s="97"/>
      <c r="BY107" s="101"/>
      <c r="BZ107" s="97" t="str">
        <f t="shared" si="13"/>
        <v/>
      </c>
      <c r="CA107" s="102"/>
      <c r="CB107" s="97" t="str">
        <f t="shared" si="13"/>
        <v/>
      </c>
      <c r="CC107" s="101"/>
      <c r="CD107" s="1"/>
    </row>
    <row r="108" spans="3:82" x14ac:dyDescent="0.2">
      <c r="D108" s="1"/>
      <c r="E108" s="2"/>
      <c r="F108" s="2"/>
      <c r="G108" s="3"/>
      <c r="H108" s="4"/>
      <c r="I108" s="3"/>
      <c r="J108" s="5"/>
      <c r="K108" s="17"/>
      <c r="L108" s="6"/>
      <c r="M108" s="23"/>
      <c r="N108" s="24"/>
      <c r="O108" s="24"/>
      <c r="P108" s="24"/>
      <c r="Q108" s="25"/>
      <c r="R108" s="23"/>
      <c r="S108" s="24"/>
      <c r="T108" s="24"/>
      <c r="U108" s="24"/>
      <c r="V108" s="25"/>
      <c r="W108" s="23"/>
      <c r="X108" s="24"/>
      <c r="Y108" s="24"/>
      <c r="Z108" s="24"/>
      <c r="AA108" s="25"/>
      <c r="AB108" s="23"/>
      <c r="AC108" s="24"/>
      <c r="AD108" s="24"/>
      <c r="AE108" s="24"/>
      <c r="AF108" s="25"/>
      <c r="AG108" s="23"/>
      <c r="AH108" s="24"/>
      <c r="AI108" s="24"/>
      <c r="AJ108" s="24"/>
      <c r="AK108" s="25"/>
      <c r="AL108" s="23"/>
      <c r="AM108" s="24"/>
      <c r="AN108" s="24"/>
      <c r="AO108" s="24"/>
      <c r="AP108" s="25"/>
      <c r="AQ108" s="23"/>
      <c r="AR108" s="24"/>
      <c r="AS108" s="24"/>
      <c r="AT108" s="24"/>
      <c r="AU108" s="25"/>
      <c r="AV108" s="23"/>
      <c r="AW108" s="24"/>
      <c r="AX108" s="24"/>
      <c r="AY108" s="24"/>
      <c r="AZ108" s="25"/>
      <c r="BA108" s="23"/>
      <c r="BB108" s="24"/>
      <c r="BC108" s="24"/>
      <c r="BD108" s="24"/>
      <c r="BE108" s="25"/>
      <c r="BF108" s="23"/>
      <c r="BG108" s="24"/>
      <c r="BH108" s="24"/>
      <c r="BI108" s="24"/>
      <c r="BJ108" s="25"/>
      <c r="BK108" s="23"/>
      <c r="BL108" s="24"/>
      <c r="BM108" s="24"/>
      <c r="BN108" s="24"/>
      <c r="BO108" s="25"/>
      <c r="BP108" s="23"/>
      <c r="BQ108" s="24"/>
      <c r="BR108" s="24"/>
      <c r="BS108" s="24"/>
      <c r="BT108" s="25"/>
      <c r="BU108" s="109" t="str">
        <f t="shared" ca="1" si="16"/>
        <v/>
      </c>
      <c r="BV108" s="97" t="str">
        <f t="shared" si="19"/>
        <v/>
      </c>
      <c r="BW108" s="97" t="str">
        <f t="shared" si="18"/>
        <v/>
      </c>
      <c r="BX108" s="97"/>
      <c r="BY108" s="101"/>
      <c r="BZ108" s="97" t="str">
        <f t="shared" si="13"/>
        <v/>
      </c>
      <c r="CA108" s="102"/>
      <c r="CB108" s="97" t="str">
        <f t="shared" si="13"/>
        <v/>
      </c>
      <c r="CC108" s="101"/>
      <c r="CD108" s="1"/>
    </row>
    <row r="109" spans="3:82" x14ac:dyDescent="0.2">
      <c r="D109" s="1"/>
      <c r="E109" s="2"/>
      <c r="F109" s="2"/>
      <c r="G109" s="3"/>
      <c r="H109" s="4"/>
      <c r="I109" s="3"/>
      <c r="J109" s="5"/>
      <c r="K109" s="17"/>
      <c r="L109" s="6"/>
      <c r="M109" s="23"/>
      <c r="N109" s="24"/>
      <c r="O109" s="24"/>
      <c r="P109" s="24"/>
      <c r="Q109" s="25"/>
      <c r="R109" s="23"/>
      <c r="S109" s="24"/>
      <c r="T109" s="24"/>
      <c r="U109" s="24"/>
      <c r="V109" s="25"/>
      <c r="W109" s="23"/>
      <c r="X109" s="24"/>
      <c r="Y109" s="24"/>
      <c r="Z109" s="24"/>
      <c r="AA109" s="25"/>
      <c r="AB109" s="23"/>
      <c r="AC109" s="24"/>
      <c r="AD109" s="24"/>
      <c r="AE109" s="24"/>
      <c r="AF109" s="25"/>
      <c r="AG109" s="23"/>
      <c r="AH109" s="24"/>
      <c r="AI109" s="24"/>
      <c r="AJ109" s="24"/>
      <c r="AK109" s="25"/>
      <c r="AL109" s="23"/>
      <c r="AM109" s="24"/>
      <c r="AN109" s="24"/>
      <c r="AO109" s="24"/>
      <c r="AP109" s="25"/>
      <c r="AQ109" s="23"/>
      <c r="AR109" s="24"/>
      <c r="AS109" s="24"/>
      <c r="AT109" s="24"/>
      <c r="AU109" s="25"/>
      <c r="AV109" s="23"/>
      <c r="AW109" s="24"/>
      <c r="AX109" s="24"/>
      <c r="AY109" s="24"/>
      <c r="AZ109" s="25"/>
      <c r="BA109" s="23"/>
      <c r="BB109" s="24"/>
      <c r="BC109" s="24"/>
      <c r="BD109" s="24"/>
      <c r="BE109" s="25"/>
      <c r="BF109" s="23"/>
      <c r="BG109" s="24"/>
      <c r="BH109" s="24"/>
      <c r="BI109" s="24"/>
      <c r="BJ109" s="25"/>
      <c r="BK109" s="23"/>
      <c r="BL109" s="24"/>
      <c r="BM109" s="24"/>
      <c r="BN109" s="24"/>
      <c r="BO109" s="25"/>
      <c r="BP109" s="23"/>
      <c r="BQ109" s="24"/>
      <c r="BR109" s="24"/>
      <c r="BS109" s="24"/>
      <c r="BT109" s="25"/>
      <c r="BU109" s="109" t="str">
        <f t="shared" ca="1" si="16"/>
        <v/>
      </c>
      <c r="BV109" s="97" t="str">
        <f t="shared" si="19"/>
        <v/>
      </c>
      <c r="BW109" s="97" t="str">
        <f t="shared" si="18"/>
        <v/>
      </c>
      <c r="BX109" s="97"/>
      <c r="BY109" s="101"/>
      <c r="BZ109" s="97" t="str">
        <f t="shared" si="13"/>
        <v/>
      </c>
      <c r="CA109" s="102"/>
      <c r="CB109" s="97" t="str">
        <f t="shared" si="13"/>
        <v/>
      </c>
      <c r="CC109" s="101"/>
      <c r="CD109" s="1"/>
    </row>
    <row r="110" spans="3:82" x14ac:dyDescent="0.2">
      <c r="D110" s="1"/>
      <c r="E110" s="2"/>
      <c r="F110" s="2"/>
      <c r="G110" s="3"/>
      <c r="H110" s="4"/>
      <c r="I110" s="3"/>
      <c r="J110" s="5"/>
      <c r="K110" s="17"/>
      <c r="L110" s="6"/>
      <c r="M110" s="23"/>
      <c r="N110" s="24"/>
      <c r="O110" s="24"/>
      <c r="P110" s="24"/>
      <c r="Q110" s="25"/>
      <c r="R110" s="23"/>
      <c r="S110" s="24"/>
      <c r="T110" s="24"/>
      <c r="U110" s="24"/>
      <c r="V110" s="25"/>
      <c r="W110" s="23"/>
      <c r="X110" s="24"/>
      <c r="Y110" s="24"/>
      <c r="Z110" s="24"/>
      <c r="AA110" s="25"/>
      <c r="AB110" s="23"/>
      <c r="AC110" s="24"/>
      <c r="AD110" s="24"/>
      <c r="AE110" s="24"/>
      <c r="AF110" s="25"/>
      <c r="AG110" s="23"/>
      <c r="AH110" s="24"/>
      <c r="AI110" s="24"/>
      <c r="AJ110" s="24"/>
      <c r="AK110" s="25"/>
      <c r="AL110" s="23"/>
      <c r="AM110" s="24"/>
      <c r="AN110" s="24"/>
      <c r="AO110" s="24"/>
      <c r="AP110" s="25"/>
      <c r="AQ110" s="23"/>
      <c r="AR110" s="24"/>
      <c r="AS110" s="24"/>
      <c r="AT110" s="24"/>
      <c r="AU110" s="25"/>
      <c r="AV110" s="23"/>
      <c r="AW110" s="24"/>
      <c r="AX110" s="24"/>
      <c r="AY110" s="24"/>
      <c r="AZ110" s="25"/>
      <c r="BA110" s="23"/>
      <c r="BB110" s="24"/>
      <c r="BC110" s="24"/>
      <c r="BD110" s="24"/>
      <c r="BE110" s="25"/>
      <c r="BF110" s="23"/>
      <c r="BG110" s="24"/>
      <c r="BH110" s="24"/>
      <c r="BI110" s="24"/>
      <c r="BJ110" s="25"/>
      <c r="BK110" s="23"/>
      <c r="BL110" s="24"/>
      <c r="BM110" s="24"/>
      <c r="BN110" s="24"/>
      <c r="BO110" s="25"/>
      <c r="BP110" s="23"/>
      <c r="BQ110" s="24"/>
      <c r="BR110" s="24"/>
      <c r="BS110" s="24"/>
      <c r="BT110" s="25"/>
      <c r="BU110" s="109" t="str">
        <f t="shared" ca="1" si="16"/>
        <v/>
      </c>
      <c r="BV110" s="97" t="str">
        <f t="shared" si="19"/>
        <v/>
      </c>
      <c r="BW110" s="97" t="str">
        <f t="shared" si="18"/>
        <v/>
      </c>
      <c r="BX110" s="97"/>
      <c r="BY110" s="101"/>
      <c r="BZ110" s="97" t="str">
        <f t="shared" si="13"/>
        <v/>
      </c>
      <c r="CA110" s="102"/>
      <c r="CB110" s="97" t="str">
        <f t="shared" si="13"/>
        <v/>
      </c>
      <c r="CC110" s="101"/>
      <c r="CD110" s="1"/>
    </row>
    <row r="111" spans="3:82" x14ac:dyDescent="0.2">
      <c r="D111" s="1"/>
      <c r="E111" s="2"/>
      <c r="F111" s="2"/>
      <c r="G111" s="3"/>
      <c r="H111" s="4"/>
      <c r="I111" s="3"/>
      <c r="J111" s="5"/>
      <c r="K111" s="17"/>
      <c r="L111" s="6"/>
      <c r="M111" s="23"/>
      <c r="N111" s="24"/>
      <c r="O111" s="24"/>
      <c r="P111" s="24"/>
      <c r="Q111" s="25"/>
      <c r="R111" s="23"/>
      <c r="S111" s="24"/>
      <c r="T111" s="24"/>
      <c r="U111" s="24"/>
      <c r="V111" s="25"/>
      <c r="W111" s="23"/>
      <c r="X111" s="24"/>
      <c r="Y111" s="24"/>
      <c r="Z111" s="24"/>
      <c r="AA111" s="25"/>
      <c r="AB111" s="23"/>
      <c r="AC111" s="24"/>
      <c r="AD111" s="24"/>
      <c r="AE111" s="24"/>
      <c r="AF111" s="25"/>
      <c r="AG111" s="23"/>
      <c r="AH111" s="24"/>
      <c r="AI111" s="24"/>
      <c r="AJ111" s="24"/>
      <c r="AK111" s="25"/>
      <c r="AL111" s="23"/>
      <c r="AM111" s="24"/>
      <c r="AN111" s="24"/>
      <c r="AO111" s="24"/>
      <c r="AP111" s="25"/>
      <c r="AQ111" s="23"/>
      <c r="AR111" s="24"/>
      <c r="AS111" s="24"/>
      <c r="AT111" s="24"/>
      <c r="AU111" s="25"/>
      <c r="AV111" s="23"/>
      <c r="AW111" s="24"/>
      <c r="AX111" s="24"/>
      <c r="AY111" s="24"/>
      <c r="AZ111" s="25"/>
      <c r="BA111" s="23"/>
      <c r="BB111" s="24"/>
      <c r="BC111" s="24"/>
      <c r="BD111" s="24"/>
      <c r="BE111" s="25"/>
      <c r="BF111" s="23"/>
      <c r="BG111" s="24"/>
      <c r="BH111" s="24"/>
      <c r="BI111" s="24"/>
      <c r="BJ111" s="25"/>
      <c r="BK111" s="23"/>
      <c r="BL111" s="24"/>
      <c r="BM111" s="24"/>
      <c r="BN111" s="24"/>
      <c r="BO111" s="25"/>
      <c r="BP111" s="23"/>
      <c r="BQ111" s="24"/>
      <c r="BR111" s="24"/>
      <c r="BS111" s="24"/>
      <c r="BT111" s="25"/>
      <c r="BU111" s="109" t="str">
        <f t="shared" ca="1" si="16"/>
        <v/>
      </c>
      <c r="BV111" s="97" t="str">
        <f t="shared" si="19"/>
        <v/>
      </c>
      <c r="BW111" s="97" t="str">
        <f t="shared" si="18"/>
        <v/>
      </c>
      <c r="BX111" s="97"/>
      <c r="BY111" s="101"/>
      <c r="BZ111" s="97" t="str">
        <f t="shared" si="13"/>
        <v/>
      </c>
      <c r="CA111" s="102"/>
      <c r="CB111" s="97" t="str">
        <f t="shared" si="13"/>
        <v/>
      </c>
      <c r="CC111" s="101"/>
      <c r="CD111" s="1"/>
    </row>
    <row r="112" spans="3:82" x14ac:dyDescent="0.2">
      <c r="D112" s="1"/>
      <c r="E112" s="2"/>
      <c r="F112" s="2"/>
      <c r="G112" s="3"/>
      <c r="H112" s="4"/>
      <c r="I112" s="3"/>
      <c r="J112" s="5"/>
      <c r="K112" s="17"/>
      <c r="L112" s="6"/>
      <c r="M112" s="23"/>
      <c r="N112" s="24"/>
      <c r="O112" s="24"/>
      <c r="P112" s="24"/>
      <c r="Q112" s="25"/>
      <c r="R112" s="23"/>
      <c r="S112" s="24"/>
      <c r="T112" s="24"/>
      <c r="U112" s="24"/>
      <c r="V112" s="25"/>
      <c r="W112" s="23"/>
      <c r="X112" s="24"/>
      <c r="Y112" s="24"/>
      <c r="Z112" s="24"/>
      <c r="AA112" s="25"/>
      <c r="AB112" s="23"/>
      <c r="AC112" s="24"/>
      <c r="AD112" s="24"/>
      <c r="AE112" s="24"/>
      <c r="AF112" s="25"/>
      <c r="AG112" s="23"/>
      <c r="AH112" s="24"/>
      <c r="AI112" s="24"/>
      <c r="AJ112" s="24"/>
      <c r="AK112" s="25"/>
      <c r="AL112" s="23"/>
      <c r="AM112" s="24"/>
      <c r="AN112" s="24"/>
      <c r="AO112" s="24"/>
      <c r="AP112" s="25"/>
      <c r="AQ112" s="23"/>
      <c r="AR112" s="24"/>
      <c r="AS112" s="24"/>
      <c r="AT112" s="24"/>
      <c r="AU112" s="25"/>
      <c r="AV112" s="23"/>
      <c r="AW112" s="24"/>
      <c r="AX112" s="24"/>
      <c r="AY112" s="24"/>
      <c r="AZ112" s="25"/>
      <c r="BA112" s="23"/>
      <c r="BB112" s="24"/>
      <c r="BC112" s="24"/>
      <c r="BD112" s="24"/>
      <c r="BE112" s="25"/>
      <c r="BF112" s="23"/>
      <c r="BG112" s="24"/>
      <c r="BH112" s="24"/>
      <c r="BI112" s="24"/>
      <c r="BJ112" s="25"/>
      <c r="BK112" s="23"/>
      <c r="BL112" s="24"/>
      <c r="BM112" s="24"/>
      <c r="BN112" s="24"/>
      <c r="BO112" s="25"/>
      <c r="BP112" s="23"/>
      <c r="BQ112" s="24"/>
      <c r="BR112" s="24"/>
      <c r="BS112" s="24"/>
      <c r="BT112" s="25"/>
      <c r="BU112" s="109" t="str">
        <f t="shared" ca="1" si="16"/>
        <v/>
      </c>
      <c r="BV112" s="97" t="str">
        <f t="shared" si="19"/>
        <v/>
      </c>
      <c r="BW112" s="97" t="str">
        <f t="shared" si="18"/>
        <v/>
      </c>
      <c r="BX112" s="97"/>
      <c r="BY112" s="101"/>
      <c r="BZ112" s="97" t="str">
        <f t="shared" si="13"/>
        <v/>
      </c>
      <c r="CA112" s="102"/>
      <c r="CB112" s="97" t="str">
        <f t="shared" si="13"/>
        <v/>
      </c>
      <c r="CC112" s="101"/>
      <c r="CD112" s="1"/>
    </row>
    <row r="113" spans="4:82" x14ac:dyDescent="0.2">
      <c r="D113" s="1"/>
      <c r="E113" s="2"/>
      <c r="F113" s="2"/>
      <c r="G113" s="3"/>
      <c r="H113" s="4"/>
      <c r="I113" s="3"/>
      <c r="J113" s="5"/>
      <c r="K113" s="17"/>
      <c r="L113" s="6"/>
      <c r="M113" s="23"/>
      <c r="N113" s="24"/>
      <c r="O113" s="24"/>
      <c r="P113" s="24"/>
      <c r="Q113" s="25"/>
      <c r="R113" s="23"/>
      <c r="S113" s="24"/>
      <c r="T113" s="24"/>
      <c r="U113" s="24"/>
      <c r="V113" s="25"/>
      <c r="W113" s="23"/>
      <c r="X113" s="24"/>
      <c r="Y113" s="24"/>
      <c r="Z113" s="24"/>
      <c r="AA113" s="25"/>
      <c r="AB113" s="23"/>
      <c r="AC113" s="24"/>
      <c r="AD113" s="24"/>
      <c r="AE113" s="24"/>
      <c r="AF113" s="25"/>
      <c r="AG113" s="23"/>
      <c r="AH113" s="24"/>
      <c r="AI113" s="24"/>
      <c r="AJ113" s="24"/>
      <c r="AK113" s="25"/>
      <c r="AL113" s="23"/>
      <c r="AM113" s="24"/>
      <c r="AN113" s="24"/>
      <c r="AO113" s="24"/>
      <c r="AP113" s="25"/>
      <c r="AQ113" s="23"/>
      <c r="AR113" s="24"/>
      <c r="AS113" s="24"/>
      <c r="AT113" s="24"/>
      <c r="AU113" s="25"/>
      <c r="AV113" s="23"/>
      <c r="AW113" s="24"/>
      <c r="AX113" s="24"/>
      <c r="AY113" s="24"/>
      <c r="AZ113" s="25"/>
      <c r="BA113" s="23"/>
      <c r="BB113" s="24"/>
      <c r="BC113" s="24"/>
      <c r="BD113" s="24"/>
      <c r="BE113" s="25"/>
      <c r="BF113" s="23"/>
      <c r="BG113" s="24"/>
      <c r="BH113" s="24"/>
      <c r="BI113" s="24"/>
      <c r="BJ113" s="25"/>
      <c r="BK113" s="23"/>
      <c r="BL113" s="24"/>
      <c r="BM113" s="24"/>
      <c r="BN113" s="24"/>
      <c r="BO113" s="25"/>
      <c r="BP113" s="23"/>
      <c r="BQ113" s="24"/>
      <c r="BR113" s="24"/>
      <c r="BS113" s="24"/>
      <c r="BT113" s="25"/>
      <c r="BU113" s="109" t="str">
        <f t="shared" ca="1" si="16"/>
        <v/>
      </c>
      <c r="BV113" s="97" t="str">
        <f t="shared" si="19"/>
        <v/>
      </c>
      <c r="BW113" s="97" t="str">
        <f t="shared" si="18"/>
        <v/>
      </c>
      <c r="BX113" s="97"/>
      <c r="BY113" s="101"/>
      <c r="BZ113" s="97" t="str">
        <f t="shared" si="13"/>
        <v/>
      </c>
      <c r="CA113" s="102"/>
      <c r="CB113" s="97" t="str">
        <f t="shared" si="13"/>
        <v/>
      </c>
      <c r="CC113" s="101"/>
      <c r="CD113" s="1"/>
    </row>
    <row r="114" spans="4:82" x14ac:dyDescent="0.2">
      <c r="D114" s="1"/>
      <c r="E114" s="2"/>
      <c r="F114" s="2"/>
      <c r="G114" s="3"/>
      <c r="H114" s="4"/>
      <c r="I114" s="3"/>
      <c r="J114" s="5"/>
      <c r="K114" s="17"/>
      <c r="L114" s="6"/>
      <c r="M114" s="23"/>
      <c r="N114" s="24"/>
      <c r="O114" s="24"/>
      <c r="P114" s="24"/>
      <c r="Q114" s="25"/>
      <c r="R114" s="23"/>
      <c r="S114" s="24"/>
      <c r="T114" s="24"/>
      <c r="U114" s="24"/>
      <c r="V114" s="25"/>
      <c r="W114" s="23"/>
      <c r="X114" s="24"/>
      <c r="Y114" s="24"/>
      <c r="Z114" s="24"/>
      <c r="AA114" s="25"/>
      <c r="AB114" s="23"/>
      <c r="AC114" s="24"/>
      <c r="AD114" s="24"/>
      <c r="AE114" s="24"/>
      <c r="AF114" s="25"/>
      <c r="AG114" s="23"/>
      <c r="AH114" s="24"/>
      <c r="AI114" s="24"/>
      <c r="AJ114" s="24"/>
      <c r="AK114" s="25"/>
      <c r="AL114" s="23"/>
      <c r="AM114" s="24"/>
      <c r="AN114" s="24"/>
      <c r="AO114" s="24"/>
      <c r="AP114" s="25"/>
      <c r="AQ114" s="23"/>
      <c r="AR114" s="24"/>
      <c r="AS114" s="24"/>
      <c r="AT114" s="24"/>
      <c r="AU114" s="25"/>
      <c r="AV114" s="23"/>
      <c r="AW114" s="24"/>
      <c r="AX114" s="24"/>
      <c r="AY114" s="24"/>
      <c r="AZ114" s="25"/>
      <c r="BA114" s="23"/>
      <c r="BB114" s="24"/>
      <c r="BC114" s="24"/>
      <c r="BD114" s="24"/>
      <c r="BE114" s="25"/>
      <c r="BF114" s="23"/>
      <c r="BG114" s="24"/>
      <c r="BH114" s="24"/>
      <c r="BI114" s="24"/>
      <c r="BJ114" s="25"/>
      <c r="BK114" s="23"/>
      <c r="BL114" s="24"/>
      <c r="BM114" s="24"/>
      <c r="BN114" s="24"/>
      <c r="BO114" s="25"/>
      <c r="BP114" s="23"/>
      <c r="BQ114" s="24"/>
      <c r="BR114" s="24"/>
      <c r="BS114" s="24"/>
      <c r="BT114" s="25"/>
      <c r="BU114" s="109" t="str">
        <f t="shared" ca="1" si="16"/>
        <v/>
      </c>
      <c r="BV114" s="97" t="str">
        <f t="shared" si="19"/>
        <v/>
      </c>
      <c r="BW114" s="97" t="str">
        <f t="shared" si="18"/>
        <v/>
      </c>
      <c r="BX114" s="97"/>
      <c r="BY114" s="101"/>
      <c r="BZ114" s="97" t="str">
        <f t="shared" si="13"/>
        <v/>
      </c>
      <c r="CA114" s="102"/>
      <c r="CB114" s="97" t="str">
        <f t="shared" si="13"/>
        <v/>
      </c>
      <c r="CC114" s="101"/>
      <c r="CD114" s="1"/>
    </row>
    <row r="115" spans="4:82" x14ac:dyDescent="0.2">
      <c r="D115" s="1"/>
      <c r="E115" s="2"/>
      <c r="F115" s="2"/>
      <c r="G115" s="3"/>
      <c r="H115" s="4"/>
      <c r="I115" s="3"/>
      <c r="J115" s="5"/>
      <c r="K115" s="17"/>
      <c r="L115" s="6"/>
      <c r="M115" s="23"/>
      <c r="N115" s="24"/>
      <c r="O115" s="24"/>
      <c r="P115" s="24"/>
      <c r="Q115" s="25"/>
      <c r="R115" s="23"/>
      <c r="S115" s="24"/>
      <c r="T115" s="24"/>
      <c r="U115" s="24"/>
      <c r="V115" s="25"/>
      <c r="W115" s="23"/>
      <c r="X115" s="24"/>
      <c r="Y115" s="24"/>
      <c r="Z115" s="24"/>
      <c r="AA115" s="25"/>
      <c r="AB115" s="23"/>
      <c r="AC115" s="24"/>
      <c r="AD115" s="24"/>
      <c r="AE115" s="24"/>
      <c r="AF115" s="25"/>
      <c r="AG115" s="23"/>
      <c r="AH115" s="24"/>
      <c r="AI115" s="24"/>
      <c r="AJ115" s="24"/>
      <c r="AK115" s="25"/>
      <c r="AL115" s="23"/>
      <c r="AM115" s="24"/>
      <c r="AN115" s="24"/>
      <c r="AO115" s="24"/>
      <c r="AP115" s="25"/>
      <c r="AQ115" s="23"/>
      <c r="AR115" s="24"/>
      <c r="AS115" s="24"/>
      <c r="AT115" s="24"/>
      <c r="AU115" s="25"/>
      <c r="AV115" s="23"/>
      <c r="AW115" s="24"/>
      <c r="AX115" s="24"/>
      <c r="AY115" s="24"/>
      <c r="AZ115" s="25"/>
      <c r="BA115" s="23"/>
      <c r="BB115" s="24"/>
      <c r="BC115" s="24"/>
      <c r="BD115" s="24"/>
      <c r="BE115" s="25"/>
      <c r="BF115" s="23"/>
      <c r="BG115" s="24"/>
      <c r="BH115" s="24"/>
      <c r="BI115" s="24"/>
      <c r="BJ115" s="25"/>
      <c r="BK115" s="23"/>
      <c r="BL115" s="24"/>
      <c r="BM115" s="24"/>
      <c r="BN115" s="24"/>
      <c r="BO115" s="25"/>
      <c r="BP115" s="23"/>
      <c r="BQ115" s="24"/>
      <c r="BR115" s="24"/>
      <c r="BS115" s="24"/>
      <c r="BT115" s="25"/>
      <c r="BU115" s="109" t="str">
        <f t="shared" ca="1" si="16"/>
        <v/>
      </c>
      <c r="BV115" s="97" t="str">
        <f t="shared" si="19"/>
        <v/>
      </c>
      <c r="BW115" s="97" t="str">
        <f t="shared" si="18"/>
        <v/>
      </c>
      <c r="BX115" s="97"/>
      <c r="BY115" s="101"/>
      <c r="BZ115" s="97" t="str">
        <f t="shared" si="13"/>
        <v/>
      </c>
      <c r="CA115" s="102"/>
      <c r="CB115" s="97" t="str">
        <f t="shared" si="13"/>
        <v/>
      </c>
      <c r="CC115" s="101"/>
      <c r="CD115" s="1"/>
    </row>
    <row r="116" spans="4:82" x14ac:dyDescent="0.2">
      <c r="D116" s="1"/>
      <c r="E116" s="2"/>
      <c r="F116" s="2"/>
      <c r="G116" s="3"/>
      <c r="H116" s="4"/>
      <c r="I116" s="3"/>
      <c r="J116" s="5"/>
      <c r="K116" s="17"/>
      <c r="L116" s="6"/>
      <c r="M116" s="23"/>
      <c r="N116" s="24"/>
      <c r="O116" s="24"/>
      <c r="P116" s="24"/>
      <c r="Q116" s="25"/>
      <c r="R116" s="23"/>
      <c r="S116" s="24"/>
      <c r="T116" s="24"/>
      <c r="U116" s="24"/>
      <c r="V116" s="25"/>
      <c r="W116" s="23"/>
      <c r="X116" s="24"/>
      <c r="Y116" s="24"/>
      <c r="Z116" s="24"/>
      <c r="AA116" s="25"/>
      <c r="AB116" s="23"/>
      <c r="AC116" s="24"/>
      <c r="AD116" s="24"/>
      <c r="AE116" s="24"/>
      <c r="AF116" s="25"/>
      <c r="AG116" s="23"/>
      <c r="AH116" s="24"/>
      <c r="AI116" s="24"/>
      <c r="AJ116" s="24"/>
      <c r="AK116" s="25"/>
      <c r="AL116" s="23"/>
      <c r="AM116" s="24"/>
      <c r="AN116" s="24"/>
      <c r="AO116" s="24"/>
      <c r="AP116" s="25"/>
      <c r="AQ116" s="23"/>
      <c r="AR116" s="24"/>
      <c r="AS116" s="24"/>
      <c r="AT116" s="24"/>
      <c r="AU116" s="25"/>
      <c r="AV116" s="23"/>
      <c r="AW116" s="24"/>
      <c r="AX116" s="24"/>
      <c r="AY116" s="24"/>
      <c r="AZ116" s="25"/>
      <c r="BA116" s="23"/>
      <c r="BB116" s="24"/>
      <c r="BC116" s="24"/>
      <c r="BD116" s="24"/>
      <c r="BE116" s="25"/>
      <c r="BF116" s="23"/>
      <c r="BG116" s="24"/>
      <c r="BH116" s="24"/>
      <c r="BI116" s="24"/>
      <c r="BJ116" s="25"/>
      <c r="BK116" s="23"/>
      <c r="BL116" s="24"/>
      <c r="BM116" s="24"/>
      <c r="BN116" s="24"/>
      <c r="BO116" s="25"/>
      <c r="BP116" s="23"/>
      <c r="BQ116" s="24"/>
      <c r="BR116" s="24"/>
      <c r="BS116" s="24"/>
      <c r="BT116" s="25"/>
      <c r="BU116" s="109" t="str">
        <f t="shared" ca="1" si="16"/>
        <v/>
      </c>
      <c r="BV116" s="97" t="str">
        <f t="shared" si="19"/>
        <v/>
      </c>
      <c r="BW116" s="97" t="str">
        <f t="shared" si="18"/>
        <v/>
      </c>
      <c r="BX116" s="97"/>
      <c r="BY116" s="101"/>
      <c r="BZ116" s="97" t="str">
        <f t="shared" si="13"/>
        <v/>
      </c>
      <c r="CA116" s="102"/>
      <c r="CB116" s="97" t="str">
        <f t="shared" si="13"/>
        <v/>
      </c>
      <c r="CC116" s="101"/>
      <c r="CD116" s="1"/>
    </row>
    <row r="117" spans="4:82" x14ac:dyDescent="0.2">
      <c r="D117" s="1"/>
      <c r="E117" s="2"/>
      <c r="F117" s="2"/>
      <c r="G117" s="3"/>
      <c r="H117" s="4"/>
      <c r="I117" s="3"/>
      <c r="J117" s="5"/>
      <c r="K117" s="17"/>
      <c r="L117" s="6"/>
      <c r="M117" s="23"/>
      <c r="N117" s="24"/>
      <c r="O117" s="24"/>
      <c r="P117" s="24"/>
      <c r="Q117" s="25"/>
      <c r="R117" s="23"/>
      <c r="S117" s="24"/>
      <c r="T117" s="24"/>
      <c r="U117" s="24"/>
      <c r="V117" s="25"/>
      <c r="W117" s="23"/>
      <c r="X117" s="24"/>
      <c r="Y117" s="24"/>
      <c r="Z117" s="24"/>
      <c r="AA117" s="25"/>
      <c r="AB117" s="23"/>
      <c r="AC117" s="24"/>
      <c r="AD117" s="24"/>
      <c r="AE117" s="24"/>
      <c r="AF117" s="25"/>
      <c r="AG117" s="23"/>
      <c r="AH117" s="24"/>
      <c r="AI117" s="24"/>
      <c r="AJ117" s="24"/>
      <c r="AK117" s="25"/>
      <c r="AL117" s="23"/>
      <c r="AM117" s="24"/>
      <c r="AN117" s="24"/>
      <c r="AO117" s="24"/>
      <c r="AP117" s="25"/>
      <c r="AQ117" s="23"/>
      <c r="AR117" s="24"/>
      <c r="AS117" s="24"/>
      <c r="AT117" s="24"/>
      <c r="AU117" s="25"/>
      <c r="AV117" s="23"/>
      <c r="AW117" s="24"/>
      <c r="AX117" s="24"/>
      <c r="AY117" s="24"/>
      <c r="AZ117" s="25"/>
      <c r="BA117" s="23"/>
      <c r="BB117" s="24"/>
      <c r="BC117" s="24"/>
      <c r="BD117" s="24"/>
      <c r="BE117" s="25"/>
      <c r="BF117" s="23"/>
      <c r="BG117" s="24"/>
      <c r="BH117" s="24"/>
      <c r="BI117" s="24"/>
      <c r="BJ117" s="25"/>
      <c r="BK117" s="23"/>
      <c r="BL117" s="24"/>
      <c r="BM117" s="24"/>
      <c r="BN117" s="24"/>
      <c r="BO117" s="25"/>
      <c r="BP117" s="23"/>
      <c r="BQ117" s="24"/>
      <c r="BR117" s="24"/>
      <c r="BS117" s="24"/>
      <c r="BT117" s="25"/>
      <c r="BU117" s="109" t="str">
        <f t="shared" ca="1" si="16"/>
        <v/>
      </c>
      <c r="BV117" s="97" t="str">
        <f t="shared" si="19"/>
        <v/>
      </c>
      <c r="BW117" s="97" t="str">
        <f t="shared" si="18"/>
        <v/>
      </c>
      <c r="BX117" s="97"/>
      <c r="BY117" s="101"/>
      <c r="BZ117" s="97" t="str">
        <f t="shared" si="13"/>
        <v/>
      </c>
      <c r="CA117" s="102"/>
      <c r="CB117" s="97" t="str">
        <f t="shared" si="13"/>
        <v/>
      </c>
      <c r="CC117" s="101"/>
      <c r="CD117" s="1"/>
    </row>
    <row r="118" spans="4:82" x14ac:dyDescent="0.2">
      <c r="D118" s="1"/>
      <c r="E118" s="2"/>
      <c r="F118" s="2"/>
      <c r="G118" s="3"/>
      <c r="H118" s="4"/>
      <c r="I118" s="3"/>
      <c r="J118" s="5"/>
      <c r="K118" s="17"/>
      <c r="L118" s="6"/>
      <c r="M118" s="23"/>
      <c r="N118" s="24"/>
      <c r="O118" s="24"/>
      <c r="P118" s="24"/>
      <c r="Q118" s="25"/>
      <c r="R118" s="23"/>
      <c r="S118" s="24"/>
      <c r="T118" s="24"/>
      <c r="U118" s="24"/>
      <c r="V118" s="25"/>
      <c r="W118" s="23"/>
      <c r="X118" s="24"/>
      <c r="Y118" s="24"/>
      <c r="Z118" s="24"/>
      <c r="AA118" s="25"/>
      <c r="AB118" s="23"/>
      <c r="AC118" s="24"/>
      <c r="AD118" s="24"/>
      <c r="AE118" s="24"/>
      <c r="AF118" s="25"/>
      <c r="AG118" s="23"/>
      <c r="AH118" s="24"/>
      <c r="AI118" s="24"/>
      <c r="AJ118" s="24"/>
      <c r="AK118" s="25"/>
      <c r="AL118" s="23"/>
      <c r="AM118" s="24"/>
      <c r="AN118" s="24"/>
      <c r="AO118" s="24"/>
      <c r="AP118" s="25"/>
      <c r="AQ118" s="23"/>
      <c r="AR118" s="24"/>
      <c r="AS118" s="24"/>
      <c r="AT118" s="24"/>
      <c r="AU118" s="25"/>
      <c r="AV118" s="23"/>
      <c r="AW118" s="24"/>
      <c r="AX118" s="24"/>
      <c r="AY118" s="24"/>
      <c r="AZ118" s="25"/>
      <c r="BA118" s="23"/>
      <c r="BB118" s="24"/>
      <c r="BC118" s="24"/>
      <c r="BD118" s="24"/>
      <c r="BE118" s="25"/>
      <c r="BF118" s="23"/>
      <c r="BG118" s="24"/>
      <c r="BH118" s="24"/>
      <c r="BI118" s="24"/>
      <c r="BJ118" s="25"/>
      <c r="BK118" s="23"/>
      <c r="BL118" s="24"/>
      <c r="BM118" s="24"/>
      <c r="BN118" s="24"/>
      <c r="BO118" s="25"/>
      <c r="BP118" s="23"/>
      <c r="BQ118" s="24"/>
      <c r="BR118" s="24"/>
      <c r="BS118" s="24"/>
      <c r="BT118" s="25"/>
      <c r="BU118" s="109" t="str">
        <f t="shared" ca="1" si="16"/>
        <v/>
      </c>
      <c r="BV118" s="97" t="str">
        <f t="shared" si="19"/>
        <v/>
      </c>
      <c r="BW118" s="97" t="str">
        <f t="shared" si="18"/>
        <v/>
      </c>
      <c r="BX118" s="97"/>
      <c r="BY118" s="101"/>
      <c r="BZ118" s="97" t="str">
        <f t="shared" si="13"/>
        <v/>
      </c>
      <c r="CA118" s="102"/>
      <c r="CB118" s="97" t="str">
        <f t="shared" si="13"/>
        <v/>
      </c>
      <c r="CC118" s="101"/>
      <c r="CD118" s="1"/>
    </row>
    <row r="119" spans="4:82" x14ac:dyDescent="0.2">
      <c r="D119" s="1"/>
      <c r="E119" s="2"/>
      <c r="F119" s="2"/>
      <c r="G119" s="3"/>
      <c r="H119" s="4"/>
      <c r="I119" s="3"/>
      <c r="J119" s="5"/>
      <c r="K119" s="17"/>
      <c r="L119" s="6"/>
      <c r="M119" s="23"/>
      <c r="N119" s="24"/>
      <c r="O119" s="24"/>
      <c r="P119" s="24"/>
      <c r="Q119" s="25"/>
      <c r="R119" s="23"/>
      <c r="S119" s="24"/>
      <c r="T119" s="24"/>
      <c r="U119" s="24"/>
      <c r="V119" s="25"/>
      <c r="W119" s="23"/>
      <c r="X119" s="24"/>
      <c r="Y119" s="24"/>
      <c r="Z119" s="24"/>
      <c r="AA119" s="25"/>
      <c r="AB119" s="23"/>
      <c r="AC119" s="24"/>
      <c r="AD119" s="24"/>
      <c r="AE119" s="24"/>
      <c r="AF119" s="25"/>
      <c r="AG119" s="23"/>
      <c r="AH119" s="24"/>
      <c r="AI119" s="24"/>
      <c r="AJ119" s="24"/>
      <c r="AK119" s="25"/>
      <c r="AL119" s="23"/>
      <c r="AM119" s="24"/>
      <c r="AN119" s="24"/>
      <c r="AO119" s="24"/>
      <c r="AP119" s="25"/>
      <c r="AQ119" s="23"/>
      <c r="AR119" s="24"/>
      <c r="AS119" s="24"/>
      <c r="AT119" s="24"/>
      <c r="AU119" s="25"/>
      <c r="AV119" s="23"/>
      <c r="AW119" s="24"/>
      <c r="AX119" s="24"/>
      <c r="AY119" s="24"/>
      <c r="AZ119" s="25"/>
      <c r="BA119" s="23"/>
      <c r="BB119" s="24"/>
      <c r="BC119" s="24"/>
      <c r="BD119" s="24"/>
      <c r="BE119" s="25"/>
      <c r="BF119" s="23"/>
      <c r="BG119" s="24"/>
      <c r="BH119" s="24"/>
      <c r="BI119" s="24"/>
      <c r="BJ119" s="25"/>
      <c r="BK119" s="23"/>
      <c r="BL119" s="24"/>
      <c r="BM119" s="24"/>
      <c r="BN119" s="24"/>
      <c r="BO119" s="25"/>
      <c r="BP119" s="23"/>
      <c r="BQ119" s="24"/>
      <c r="BR119" s="24"/>
      <c r="BS119" s="24"/>
      <c r="BT119" s="25"/>
      <c r="BU119" s="109" t="str">
        <f t="shared" ca="1" si="16"/>
        <v/>
      </c>
      <c r="BV119" s="97" t="str">
        <f t="shared" si="19"/>
        <v/>
      </c>
      <c r="BW119" s="97" t="str">
        <f t="shared" si="18"/>
        <v/>
      </c>
      <c r="BX119" s="97"/>
      <c r="BY119" s="101"/>
      <c r="BZ119" s="97" t="str">
        <f t="shared" si="13"/>
        <v/>
      </c>
      <c r="CA119" s="102"/>
      <c r="CB119" s="97" t="str">
        <f t="shared" si="13"/>
        <v/>
      </c>
      <c r="CC119" s="101"/>
      <c r="CD119" s="1"/>
    </row>
    <row r="120" spans="4:82" x14ac:dyDescent="0.2">
      <c r="D120" s="1"/>
      <c r="E120" s="2"/>
      <c r="F120" s="2"/>
      <c r="G120" s="3"/>
      <c r="H120" s="4"/>
      <c r="I120" s="3"/>
      <c r="J120" s="5"/>
      <c r="K120" s="17"/>
      <c r="L120" s="6"/>
      <c r="M120" s="23"/>
      <c r="N120" s="24"/>
      <c r="O120" s="24"/>
      <c r="P120" s="24"/>
      <c r="Q120" s="25"/>
      <c r="R120" s="23"/>
      <c r="S120" s="24"/>
      <c r="T120" s="24"/>
      <c r="U120" s="24"/>
      <c r="V120" s="25"/>
      <c r="W120" s="23"/>
      <c r="X120" s="24"/>
      <c r="Y120" s="24"/>
      <c r="Z120" s="24"/>
      <c r="AA120" s="25"/>
      <c r="AB120" s="23"/>
      <c r="AC120" s="24"/>
      <c r="AD120" s="24"/>
      <c r="AE120" s="24"/>
      <c r="AF120" s="25"/>
      <c r="AG120" s="23"/>
      <c r="AH120" s="24"/>
      <c r="AI120" s="24"/>
      <c r="AJ120" s="24"/>
      <c r="AK120" s="25"/>
      <c r="AL120" s="23"/>
      <c r="AM120" s="24"/>
      <c r="AN120" s="24"/>
      <c r="AO120" s="24"/>
      <c r="AP120" s="25"/>
      <c r="AQ120" s="23"/>
      <c r="AR120" s="24"/>
      <c r="AS120" s="24"/>
      <c r="AT120" s="24"/>
      <c r="AU120" s="25"/>
      <c r="AV120" s="23"/>
      <c r="AW120" s="24"/>
      <c r="AX120" s="24"/>
      <c r="AY120" s="24"/>
      <c r="AZ120" s="25"/>
      <c r="BA120" s="23"/>
      <c r="BB120" s="24"/>
      <c r="BC120" s="24"/>
      <c r="BD120" s="24"/>
      <c r="BE120" s="25"/>
      <c r="BF120" s="23"/>
      <c r="BG120" s="24"/>
      <c r="BH120" s="24"/>
      <c r="BI120" s="24"/>
      <c r="BJ120" s="25"/>
      <c r="BK120" s="23"/>
      <c r="BL120" s="24"/>
      <c r="BM120" s="24"/>
      <c r="BN120" s="24"/>
      <c r="BO120" s="25"/>
      <c r="BP120" s="23"/>
      <c r="BQ120" s="24"/>
      <c r="BR120" s="24"/>
      <c r="BS120" s="24"/>
      <c r="BT120" s="25"/>
      <c r="BU120" s="109" t="str">
        <f t="shared" ca="1" si="16"/>
        <v/>
      </c>
      <c r="BV120" s="97" t="str">
        <f t="shared" si="19"/>
        <v/>
      </c>
      <c r="BW120" s="97" t="str">
        <f t="shared" si="18"/>
        <v/>
      </c>
      <c r="BX120" s="97"/>
      <c r="BY120" s="101"/>
      <c r="BZ120" s="97" t="str">
        <f t="shared" si="13"/>
        <v/>
      </c>
      <c r="CA120" s="102"/>
      <c r="CB120" s="97" t="str">
        <f t="shared" si="13"/>
        <v/>
      </c>
      <c r="CC120" s="101"/>
      <c r="CD120" s="1"/>
    </row>
    <row r="121" spans="4:82" x14ac:dyDescent="0.2">
      <c r="D121" s="1"/>
      <c r="E121" s="2"/>
      <c r="F121" s="2"/>
      <c r="G121" s="3"/>
      <c r="H121" s="4"/>
      <c r="I121" s="3"/>
      <c r="J121" s="5"/>
      <c r="K121" s="17"/>
      <c r="L121" s="6"/>
      <c r="M121" s="23"/>
      <c r="N121" s="24"/>
      <c r="O121" s="24"/>
      <c r="P121" s="24"/>
      <c r="Q121" s="25"/>
      <c r="R121" s="23"/>
      <c r="S121" s="24"/>
      <c r="T121" s="24"/>
      <c r="U121" s="24"/>
      <c r="V121" s="25"/>
      <c r="W121" s="23"/>
      <c r="X121" s="24"/>
      <c r="Y121" s="24"/>
      <c r="Z121" s="24"/>
      <c r="AA121" s="25"/>
      <c r="AB121" s="23"/>
      <c r="AC121" s="24"/>
      <c r="AD121" s="24"/>
      <c r="AE121" s="24"/>
      <c r="AF121" s="25"/>
      <c r="AG121" s="23"/>
      <c r="AH121" s="24"/>
      <c r="AI121" s="24"/>
      <c r="AJ121" s="24"/>
      <c r="AK121" s="25"/>
      <c r="AL121" s="23"/>
      <c r="AM121" s="24"/>
      <c r="AN121" s="24"/>
      <c r="AO121" s="24"/>
      <c r="AP121" s="25"/>
      <c r="AQ121" s="23"/>
      <c r="AR121" s="24"/>
      <c r="AS121" s="24"/>
      <c r="AT121" s="24"/>
      <c r="AU121" s="25"/>
      <c r="AV121" s="23"/>
      <c r="AW121" s="24"/>
      <c r="AX121" s="24"/>
      <c r="AY121" s="24"/>
      <c r="AZ121" s="25"/>
      <c r="BA121" s="23"/>
      <c r="BB121" s="24"/>
      <c r="BC121" s="24"/>
      <c r="BD121" s="24"/>
      <c r="BE121" s="25"/>
      <c r="BF121" s="23"/>
      <c r="BG121" s="24"/>
      <c r="BH121" s="24"/>
      <c r="BI121" s="24"/>
      <c r="BJ121" s="25"/>
      <c r="BK121" s="23"/>
      <c r="BL121" s="24"/>
      <c r="BM121" s="24"/>
      <c r="BN121" s="24"/>
      <c r="BO121" s="25"/>
      <c r="BP121" s="23"/>
      <c r="BQ121" s="24"/>
      <c r="BR121" s="24"/>
      <c r="BS121" s="24"/>
      <c r="BT121" s="25"/>
      <c r="BU121" s="109" t="str">
        <f t="shared" ca="1" si="16"/>
        <v/>
      </c>
      <c r="BV121" s="97" t="str">
        <f t="shared" si="19"/>
        <v/>
      </c>
      <c r="BW121" s="97" t="str">
        <f t="shared" si="18"/>
        <v/>
      </c>
      <c r="BX121" s="97"/>
      <c r="BY121" s="101"/>
      <c r="BZ121" s="97" t="str">
        <f t="shared" si="13"/>
        <v/>
      </c>
      <c r="CA121" s="102"/>
      <c r="CB121" s="97" t="str">
        <f t="shared" si="13"/>
        <v/>
      </c>
      <c r="CC121" s="101"/>
      <c r="CD121" s="1"/>
    </row>
    <row r="122" spans="4:82" x14ac:dyDescent="0.2">
      <c r="D122" s="1"/>
      <c r="E122" s="2"/>
      <c r="F122" s="2"/>
      <c r="G122" s="3"/>
      <c r="H122" s="4"/>
      <c r="I122" s="3"/>
      <c r="J122" s="5"/>
      <c r="K122" s="17"/>
      <c r="L122" s="6"/>
      <c r="M122" s="23"/>
      <c r="N122" s="24"/>
      <c r="O122" s="24"/>
      <c r="P122" s="24"/>
      <c r="Q122" s="25"/>
      <c r="R122" s="23"/>
      <c r="S122" s="24"/>
      <c r="T122" s="24"/>
      <c r="U122" s="24"/>
      <c r="V122" s="25"/>
      <c r="W122" s="23"/>
      <c r="X122" s="24"/>
      <c r="Y122" s="24"/>
      <c r="Z122" s="24"/>
      <c r="AA122" s="25"/>
      <c r="AB122" s="23"/>
      <c r="AC122" s="24"/>
      <c r="AD122" s="24"/>
      <c r="AE122" s="24"/>
      <c r="AF122" s="25"/>
      <c r="AG122" s="23"/>
      <c r="AH122" s="24"/>
      <c r="AI122" s="24"/>
      <c r="AJ122" s="24"/>
      <c r="AK122" s="25"/>
      <c r="AL122" s="23"/>
      <c r="AM122" s="24"/>
      <c r="AN122" s="24"/>
      <c r="AO122" s="24"/>
      <c r="AP122" s="25"/>
      <c r="AQ122" s="23"/>
      <c r="AR122" s="24"/>
      <c r="AS122" s="24"/>
      <c r="AT122" s="24"/>
      <c r="AU122" s="25"/>
      <c r="AV122" s="23"/>
      <c r="AW122" s="24"/>
      <c r="AX122" s="24"/>
      <c r="AY122" s="24"/>
      <c r="AZ122" s="25"/>
      <c r="BA122" s="23"/>
      <c r="BB122" s="24"/>
      <c r="BC122" s="24"/>
      <c r="BD122" s="24"/>
      <c r="BE122" s="25"/>
      <c r="BF122" s="23"/>
      <c r="BG122" s="24"/>
      <c r="BH122" s="24"/>
      <c r="BI122" s="24"/>
      <c r="BJ122" s="25"/>
      <c r="BK122" s="23"/>
      <c r="BL122" s="24"/>
      <c r="BM122" s="24"/>
      <c r="BN122" s="24"/>
      <c r="BO122" s="25"/>
      <c r="BP122" s="23"/>
      <c r="BQ122" s="24"/>
      <c r="BR122" s="24"/>
      <c r="BS122" s="24"/>
      <c r="BT122" s="25"/>
      <c r="BU122" s="109" t="str">
        <f t="shared" ca="1" si="16"/>
        <v/>
      </c>
      <c r="BV122" s="97" t="str">
        <f t="shared" si="19"/>
        <v/>
      </c>
      <c r="BW122" s="97" t="str">
        <f t="shared" si="18"/>
        <v/>
      </c>
      <c r="BX122" s="97"/>
      <c r="BY122" s="101"/>
      <c r="BZ122" s="97" t="str">
        <f t="shared" si="13"/>
        <v/>
      </c>
      <c r="CA122" s="102"/>
      <c r="CB122" s="97" t="str">
        <f t="shared" si="13"/>
        <v/>
      </c>
      <c r="CC122" s="101"/>
      <c r="CD122" s="1"/>
    </row>
    <row r="123" spans="4:82" x14ac:dyDescent="0.2">
      <c r="D123" s="1"/>
      <c r="E123" s="2"/>
      <c r="F123" s="2"/>
      <c r="G123" s="3"/>
      <c r="H123" s="4"/>
      <c r="I123" s="3"/>
      <c r="J123" s="5"/>
      <c r="K123" s="17"/>
      <c r="L123" s="6"/>
      <c r="M123" s="23"/>
      <c r="N123" s="24"/>
      <c r="O123" s="24"/>
      <c r="P123" s="24"/>
      <c r="Q123" s="25"/>
      <c r="R123" s="23"/>
      <c r="S123" s="24"/>
      <c r="T123" s="24"/>
      <c r="U123" s="24"/>
      <c r="V123" s="25"/>
      <c r="W123" s="23"/>
      <c r="X123" s="24"/>
      <c r="Y123" s="24"/>
      <c r="Z123" s="24"/>
      <c r="AA123" s="25"/>
      <c r="AB123" s="23"/>
      <c r="AC123" s="24"/>
      <c r="AD123" s="24"/>
      <c r="AE123" s="24"/>
      <c r="AF123" s="25"/>
      <c r="AG123" s="23"/>
      <c r="AH123" s="24"/>
      <c r="AI123" s="24"/>
      <c r="AJ123" s="24"/>
      <c r="AK123" s="25"/>
      <c r="AL123" s="23"/>
      <c r="AM123" s="24"/>
      <c r="AN123" s="24"/>
      <c r="AO123" s="24"/>
      <c r="AP123" s="25"/>
      <c r="AQ123" s="23"/>
      <c r="AR123" s="24"/>
      <c r="AS123" s="24"/>
      <c r="AT123" s="24"/>
      <c r="AU123" s="25"/>
      <c r="AV123" s="23"/>
      <c r="AW123" s="24"/>
      <c r="AX123" s="24"/>
      <c r="AY123" s="24"/>
      <c r="AZ123" s="25"/>
      <c r="BA123" s="23"/>
      <c r="BB123" s="24"/>
      <c r="BC123" s="24"/>
      <c r="BD123" s="24"/>
      <c r="BE123" s="25"/>
      <c r="BF123" s="23"/>
      <c r="BG123" s="24"/>
      <c r="BH123" s="24"/>
      <c r="BI123" s="24"/>
      <c r="BJ123" s="25"/>
      <c r="BK123" s="23"/>
      <c r="BL123" s="24"/>
      <c r="BM123" s="24"/>
      <c r="BN123" s="24"/>
      <c r="BO123" s="25"/>
      <c r="BP123" s="23"/>
      <c r="BQ123" s="24"/>
      <c r="BR123" s="24"/>
      <c r="BS123" s="24"/>
      <c r="BT123" s="25"/>
      <c r="BU123" s="109" t="str">
        <f t="shared" ca="1" si="16"/>
        <v/>
      </c>
      <c r="BV123" s="97" t="str">
        <f t="shared" si="19"/>
        <v/>
      </c>
      <c r="BW123" s="97" t="str">
        <f t="shared" si="18"/>
        <v/>
      </c>
      <c r="BX123" s="97"/>
      <c r="BY123" s="101"/>
      <c r="BZ123" s="97" t="str">
        <f t="shared" si="13"/>
        <v/>
      </c>
      <c r="CA123" s="102"/>
      <c r="CB123" s="97" t="str">
        <f t="shared" si="13"/>
        <v/>
      </c>
      <c r="CC123" s="101"/>
      <c r="CD123" s="1"/>
    </row>
  </sheetData>
  <mergeCells count="13">
    <mergeCell ref="AG3:AK3"/>
    <mergeCell ref="AL3:AP3"/>
    <mergeCell ref="BX3:CD3"/>
    <mergeCell ref="M3:Q3"/>
    <mergeCell ref="R3:V3"/>
    <mergeCell ref="W3:AA3"/>
    <mergeCell ref="AB3:AF3"/>
    <mergeCell ref="BP3:BT3"/>
    <mergeCell ref="AQ3:AU3"/>
    <mergeCell ref="AV3:AZ3"/>
    <mergeCell ref="BA3:BE3"/>
    <mergeCell ref="BF3:BJ3"/>
    <mergeCell ref="BK3:BO3"/>
  </mergeCells>
  <phoneticPr fontId="2" type="noConversion"/>
  <conditionalFormatting sqref="M7:AA7 AC7:BT7 M5:BT6 M8:BT123">
    <cfRule type="containsText" dxfId="1" priority="2" operator="containsText" text="deuda">
      <formula>NOT(ISERROR(SEARCH("deuda",M5)))</formula>
    </cfRule>
    <cfRule type="containsText" dxfId="0" priority="3" operator="containsText" text="ok">
      <formula>NOT(ISERROR(SEARCH("ok",M5)))</formula>
    </cfRule>
  </conditionalFormatting>
  <conditionalFormatting sqref="BU5:BU123">
    <cfRule type="colorScale" priority="1">
      <colorScale>
        <cfvo type="num" val="-30"/>
        <cfvo type="num" val="0"/>
        <cfvo type="num" val="30"/>
        <color rgb="FFFC6A5D"/>
        <color rgb="FFFFEB84"/>
        <color rgb="FF00B050"/>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EEC20-740C-374A-93F6-D7A6602E66A1}">
  <dimension ref="A1:AB99"/>
  <sheetViews>
    <sheetView workbookViewId="0">
      <selection activeCell="B2" sqref="B2:AA77"/>
    </sheetView>
  </sheetViews>
  <sheetFormatPr baseColWidth="10" defaultRowHeight="16" x14ac:dyDescent="0.2"/>
  <cols>
    <col min="1" max="1" width="10.83203125" style="34"/>
    <col min="2" max="27" width="24.6640625" customWidth="1"/>
    <col min="28" max="28" width="14.33203125" bestFit="1" customWidth="1"/>
  </cols>
  <sheetData>
    <row r="1" spans="1:28" x14ac:dyDescent="0.2">
      <c r="A1" s="35" t="s">
        <v>71</v>
      </c>
      <c r="B1" s="26" t="s">
        <v>71</v>
      </c>
      <c r="C1" s="27" t="s">
        <v>72</v>
      </c>
      <c r="D1" s="26" t="s">
        <v>58</v>
      </c>
      <c r="E1" s="26" t="s">
        <v>73</v>
      </c>
      <c r="F1" s="26" t="s">
        <v>74</v>
      </c>
      <c r="G1" s="26" t="s">
        <v>75</v>
      </c>
      <c r="H1" s="26" t="s">
        <v>76</v>
      </c>
      <c r="I1" s="26" t="s">
        <v>77</v>
      </c>
      <c r="J1" s="26" t="s">
        <v>78</v>
      </c>
      <c r="K1" s="26" t="s">
        <v>59</v>
      </c>
      <c r="L1" s="26" t="s">
        <v>79</v>
      </c>
      <c r="M1" s="26" t="s">
        <v>80</v>
      </c>
      <c r="N1" s="26" t="s">
        <v>81</v>
      </c>
      <c r="O1" s="28" t="s">
        <v>82</v>
      </c>
      <c r="P1" s="28" t="s">
        <v>83</v>
      </c>
      <c r="Q1" s="28" t="s">
        <v>84</v>
      </c>
      <c r="R1" s="29" t="s">
        <v>85</v>
      </c>
      <c r="S1" s="29" t="s">
        <v>86</v>
      </c>
      <c r="T1" s="29" t="s">
        <v>87</v>
      </c>
      <c r="U1" s="29" t="s">
        <v>88</v>
      </c>
      <c r="V1" s="29" t="s">
        <v>89</v>
      </c>
      <c r="W1" s="29" t="s">
        <v>90</v>
      </c>
      <c r="X1" s="29" t="s">
        <v>91</v>
      </c>
      <c r="Y1" s="29" t="s">
        <v>92</v>
      </c>
      <c r="Z1" s="29" t="s">
        <v>93</v>
      </c>
      <c r="AA1" s="26" t="s">
        <v>94</v>
      </c>
      <c r="AB1" s="63" t="s">
        <v>491</v>
      </c>
    </row>
    <row r="2" spans="1:28" ht="34" x14ac:dyDescent="0.2">
      <c r="A2" s="36">
        <f>D2*1</f>
        <v>13794</v>
      </c>
      <c r="B2" s="30">
        <v>87027</v>
      </c>
      <c r="C2" s="31">
        <v>44866.125</v>
      </c>
      <c r="D2" s="30">
        <v>13794</v>
      </c>
      <c r="E2" s="30" t="s">
        <v>807</v>
      </c>
      <c r="F2" s="30" t="s">
        <v>95</v>
      </c>
      <c r="G2" s="30" t="s">
        <v>808</v>
      </c>
      <c r="H2" s="30" t="s">
        <v>809</v>
      </c>
      <c r="I2" s="30" t="s">
        <v>810</v>
      </c>
      <c r="J2" s="30" t="s">
        <v>811</v>
      </c>
      <c r="K2" s="30" t="s">
        <v>812</v>
      </c>
      <c r="L2" s="30" t="s">
        <v>813</v>
      </c>
      <c r="M2" s="30" t="s">
        <v>814</v>
      </c>
      <c r="N2" s="30" t="s">
        <v>815</v>
      </c>
      <c r="O2" s="32">
        <v>44870.125</v>
      </c>
      <c r="P2" s="32" t="s">
        <v>100</v>
      </c>
      <c r="Q2" s="32" t="s">
        <v>100</v>
      </c>
      <c r="R2" s="33">
        <v>600000</v>
      </c>
      <c r="S2" s="33">
        <v>558000</v>
      </c>
      <c r="T2" s="33">
        <v>42000</v>
      </c>
      <c r="U2" s="33">
        <v>0</v>
      </c>
      <c r="V2" s="33">
        <v>0</v>
      </c>
      <c r="W2" s="33">
        <v>0</v>
      </c>
      <c r="X2" s="33">
        <v>1190</v>
      </c>
      <c r="Y2" s="33">
        <v>0</v>
      </c>
      <c r="Z2" s="33">
        <v>42000</v>
      </c>
      <c r="AA2" s="30" t="s">
        <v>816</v>
      </c>
      <c r="AB2" s="64">
        <f>R2-Y2</f>
        <v>600000</v>
      </c>
    </row>
    <row r="3" spans="1:28" ht="17" x14ac:dyDescent="0.2">
      <c r="A3" s="36">
        <f t="shared" ref="A3:A65" si="0">D3*1</f>
        <v>13793</v>
      </c>
      <c r="B3" s="30">
        <v>87026</v>
      </c>
      <c r="C3" s="31">
        <v>44866.125</v>
      </c>
      <c r="D3" s="30">
        <v>13793</v>
      </c>
      <c r="E3" s="30" t="s">
        <v>817</v>
      </c>
      <c r="F3" s="30" t="s">
        <v>95</v>
      </c>
      <c r="G3" s="30" t="s">
        <v>818</v>
      </c>
      <c r="H3" s="30" t="s">
        <v>819</v>
      </c>
      <c r="I3" s="30" t="s">
        <v>820</v>
      </c>
      <c r="J3" s="30" t="s">
        <v>821</v>
      </c>
      <c r="K3" s="30" t="s">
        <v>822</v>
      </c>
      <c r="L3" s="30" t="s">
        <v>823</v>
      </c>
      <c r="M3" s="30" t="s">
        <v>824</v>
      </c>
      <c r="N3" s="30" t="s">
        <v>825</v>
      </c>
      <c r="O3" s="32">
        <v>44870.125</v>
      </c>
      <c r="P3" s="32" t="s">
        <v>100</v>
      </c>
      <c r="Q3" s="32" t="s">
        <v>100</v>
      </c>
      <c r="R3" s="33">
        <v>680000</v>
      </c>
      <c r="S3" s="33">
        <v>650080</v>
      </c>
      <c r="T3" s="33">
        <v>29920</v>
      </c>
      <c r="U3" s="33">
        <v>0</v>
      </c>
      <c r="V3" s="33">
        <v>0</v>
      </c>
      <c r="W3" s="33">
        <v>0</v>
      </c>
      <c r="X3" s="33">
        <v>1190</v>
      </c>
      <c r="Y3" s="33">
        <v>0</v>
      </c>
      <c r="Z3" s="33">
        <v>29920</v>
      </c>
      <c r="AA3" s="30" t="s">
        <v>816</v>
      </c>
      <c r="AB3" s="64">
        <f t="shared" ref="AB3:AB66" si="1">R3-Y3</f>
        <v>680000</v>
      </c>
    </row>
    <row r="4" spans="1:28" ht="34" x14ac:dyDescent="0.2">
      <c r="A4" s="36">
        <f t="shared" si="0"/>
        <v>12616</v>
      </c>
      <c r="B4" s="30">
        <v>87025</v>
      </c>
      <c r="C4" s="31">
        <v>44866.125</v>
      </c>
      <c r="D4" s="30">
        <v>12616</v>
      </c>
      <c r="E4" s="30" t="s">
        <v>752</v>
      </c>
      <c r="F4" s="30" t="s">
        <v>437</v>
      </c>
      <c r="G4" s="30" t="s">
        <v>735</v>
      </c>
      <c r="H4" s="30" t="s">
        <v>753</v>
      </c>
      <c r="I4" s="30" t="s">
        <v>754</v>
      </c>
      <c r="J4" s="30" t="s">
        <v>755</v>
      </c>
      <c r="K4" s="30" t="s">
        <v>756</v>
      </c>
      <c r="L4" s="30" t="s">
        <v>757</v>
      </c>
      <c r="M4" s="30" t="s">
        <v>758</v>
      </c>
      <c r="N4" s="30" t="s">
        <v>759</v>
      </c>
      <c r="O4" s="32">
        <v>44870.125</v>
      </c>
      <c r="P4" s="32" t="s">
        <v>100</v>
      </c>
      <c r="Q4" s="32" t="s">
        <v>100</v>
      </c>
      <c r="R4" s="33">
        <v>794200</v>
      </c>
      <c r="S4" s="33">
        <v>738606</v>
      </c>
      <c r="T4" s="33">
        <v>55594</v>
      </c>
      <c r="U4" s="33">
        <v>0</v>
      </c>
      <c r="V4" s="33">
        <v>0</v>
      </c>
      <c r="W4" s="33">
        <v>0</v>
      </c>
      <c r="X4" s="33">
        <v>1190</v>
      </c>
      <c r="Y4" s="33">
        <v>0</v>
      </c>
      <c r="Z4" s="33">
        <v>55594</v>
      </c>
      <c r="AA4" s="30" t="s">
        <v>816</v>
      </c>
      <c r="AB4" s="64">
        <f t="shared" si="1"/>
        <v>794200</v>
      </c>
    </row>
    <row r="5" spans="1:28" ht="34" x14ac:dyDescent="0.2">
      <c r="A5" s="36">
        <f t="shared" si="0"/>
        <v>12615</v>
      </c>
      <c r="B5" s="30">
        <v>87024</v>
      </c>
      <c r="C5" s="31">
        <v>44866.125</v>
      </c>
      <c r="D5" s="30">
        <v>12615</v>
      </c>
      <c r="E5" s="30" t="s">
        <v>826</v>
      </c>
      <c r="F5" s="30" t="s">
        <v>95</v>
      </c>
      <c r="G5" s="30" t="s">
        <v>760</v>
      </c>
      <c r="H5" s="30" t="s">
        <v>761</v>
      </c>
      <c r="I5" s="30" t="s">
        <v>762</v>
      </c>
      <c r="J5" s="30" t="s">
        <v>763</v>
      </c>
      <c r="K5" s="30" t="s">
        <v>764</v>
      </c>
      <c r="L5" s="30" t="s">
        <v>765</v>
      </c>
      <c r="M5" s="30" t="s">
        <v>766</v>
      </c>
      <c r="N5" s="30" t="s">
        <v>767</v>
      </c>
      <c r="O5" s="32">
        <v>44870.125</v>
      </c>
      <c r="P5" s="32" t="s">
        <v>100</v>
      </c>
      <c r="Q5" s="32" t="s">
        <v>100</v>
      </c>
      <c r="R5" s="33">
        <v>500000</v>
      </c>
      <c r="S5" s="33">
        <v>470000</v>
      </c>
      <c r="T5" s="33">
        <v>30000</v>
      </c>
      <c r="U5" s="33">
        <v>0</v>
      </c>
      <c r="V5" s="33">
        <v>0</v>
      </c>
      <c r="W5" s="33">
        <v>0</v>
      </c>
      <c r="X5" s="33">
        <v>1190</v>
      </c>
      <c r="Y5" s="33">
        <v>0</v>
      </c>
      <c r="Z5" s="33">
        <v>30000</v>
      </c>
      <c r="AA5" s="30" t="s">
        <v>816</v>
      </c>
      <c r="AB5" s="64">
        <f t="shared" si="1"/>
        <v>500000</v>
      </c>
    </row>
    <row r="6" spans="1:28" ht="34" x14ac:dyDescent="0.2">
      <c r="A6" s="36">
        <f t="shared" si="0"/>
        <v>12471</v>
      </c>
      <c r="B6" s="30">
        <v>87023</v>
      </c>
      <c r="C6" s="31">
        <v>44866.125</v>
      </c>
      <c r="D6" s="30">
        <v>12471</v>
      </c>
      <c r="E6" s="30" t="s">
        <v>827</v>
      </c>
      <c r="F6" s="30" t="s">
        <v>95</v>
      </c>
      <c r="G6" s="30" t="s">
        <v>152</v>
      </c>
      <c r="H6" s="30" t="s">
        <v>115</v>
      </c>
      <c r="I6" s="30" t="s">
        <v>116</v>
      </c>
      <c r="J6" s="30" t="s">
        <v>153</v>
      </c>
      <c r="K6" s="30" t="s">
        <v>771</v>
      </c>
      <c r="L6" s="30" t="s">
        <v>772</v>
      </c>
      <c r="M6" s="30" t="s">
        <v>773</v>
      </c>
      <c r="N6" s="30" t="s">
        <v>774</v>
      </c>
      <c r="O6" s="32">
        <v>44870.125</v>
      </c>
      <c r="P6" s="32" t="s">
        <v>100</v>
      </c>
      <c r="Q6" s="32" t="s">
        <v>100</v>
      </c>
      <c r="R6" s="33">
        <v>600000</v>
      </c>
      <c r="S6" s="33">
        <v>558000</v>
      </c>
      <c r="T6" s="33">
        <v>42000</v>
      </c>
      <c r="U6" s="33">
        <v>0</v>
      </c>
      <c r="V6" s="33">
        <v>0</v>
      </c>
      <c r="W6" s="33">
        <v>0</v>
      </c>
      <c r="X6" s="33">
        <v>1190</v>
      </c>
      <c r="Y6" s="33">
        <v>0</v>
      </c>
      <c r="Z6" s="33">
        <v>42000</v>
      </c>
      <c r="AA6" s="30" t="s">
        <v>816</v>
      </c>
      <c r="AB6" s="64">
        <f t="shared" si="1"/>
        <v>600000</v>
      </c>
    </row>
    <row r="7" spans="1:28" ht="34" x14ac:dyDescent="0.2">
      <c r="A7" s="36">
        <f t="shared" si="0"/>
        <v>12069</v>
      </c>
      <c r="B7" s="30">
        <v>87022</v>
      </c>
      <c r="C7" s="31">
        <v>44866.125</v>
      </c>
      <c r="D7" s="30">
        <v>12069</v>
      </c>
      <c r="E7" s="30" t="s">
        <v>828</v>
      </c>
      <c r="F7" s="30" t="s">
        <v>95</v>
      </c>
      <c r="G7" s="30" t="s">
        <v>680</v>
      </c>
      <c r="H7" s="30" t="s">
        <v>681</v>
      </c>
      <c r="I7" s="30" t="s">
        <v>535</v>
      </c>
      <c r="J7" s="30" t="s">
        <v>682</v>
      </c>
      <c r="K7" s="30" t="s">
        <v>775</v>
      </c>
      <c r="L7" s="30" t="s">
        <v>776</v>
      </c>
      <c r="M7" s="30" t="s">
        <v>777</v>
      </c>
      <c r="N7" s="30" t="s">
        <v>778</v>
      </c>
      <c r="O7" s="32">
        <v>44870.125</v>
      </c>
      <c r="P7" s="32" t="s">
        <v>100</v>
      </c>
      <c r="Q7" s="32" t="s">
        <v>100</v>
      </c>
      <c r="R7" s="33">
        <v>450000</v>
      </c>
      <c r="S7" s="33">
        <v>418500</v>
      </c>
      <c r="T7" s="33">
        <v>31500</v>
      </c>
      <c r="U7" s="33">
        <v>0</v>
      </c>
      <c r="V7" s="33">
        <v>0</v>
      </c>
      <c r="W7" s="33">
        <v>0</v>
      </c>
      <c r="X7" s="33">
        <v>1190</v>
      </c>
      <c r="Y7" s="33">
        <v>0</v>
      </c>
      <c r="Z7" s="33">
        <v>31500</v>
      </c>
      <c r="AA7" s="30" t="s">
        <v>816</v>
      </c>
      <c r="AB7" s="64">
        <f t="shared" si="1"/>
        <v>450000</v>
      </c>
    </row>
    <row r="8" spans="1:28" ht="17" x14ac:dyDescent="0.2">
      <c r="A8" s="36">
        <f t="shared" si="0"/>
        <v>12068</v>
      </c>
      <c r="B8" s="30">
        <v>87021</v>
      </c>
      <c r="C8" s="31">
        <v>44866.125</v>
      </c>
      <c r="D8" s="30">
        <v>12068</v>
      </c>
      <c r="E8" s="30" t="s">
        <v>829</v>
      </c>
      <c r="F8" s="30" t="s">
        <v>95</v>
      </c>
      <c r="G8" s="30" t="s">
        <v>131</v>
      </c>
      <c r="H8" s="30" t="s">
        <v>132</v>
      </c>
      <c r="I8" s="30" t="s">
        <v>133</v>
      </c>
      <c r="J8" s="30" t="s">
        <v>134</v>
      </c>
      <c r="K8" s="30" t="s">
        <v>530</v>
      </c>
      <c r="L8" s="30" t="s">
        <v>531</v>
      </c>
      <c r="M8" s="30" t="s">
        <v>101</v>
      </c>
      <c r="N8" s="30" t="s">
        <v>532</v>
      </c>
      <c r="O8" s="32">
        <v>44880.125</v>
      </c>
      <c r="P8" s="32" t="s">
        <v>100</v>
      </c>
      <c r="Q8" s="32" t="s">
        <v>100</v>
      </c>
      <c r="R8" s="33">
        <v>85000</v>
      </c>
      <c r="S8" s="33">
        <v>79050</v>
      </c>
      <c r="T8" s="33">
        <v>5950</v>
      </c>
      <c r="U8" s="33">
        <v>0</v>
      </c>
      <c r="V8" s="33">
        <v>0</v>
      </c>
      <c r="W8" s="33">
        <v>0</v>
      </c>
      <c r="X8" s="33">
        <v>1190</v>
      </c>
      <c r="Y8" s="33">
        <v>0</v>
      </c>
      <c r="Z8" s="33">
        <v>5950</v>
      </c>
      <c r="AA8" s="30" t="s">
        <v>816</v>
      </c>
      <c r="AB8" s="64">
        <f t="shared" si="1"/>
        <v>85000</v>
      </c>
    </row>
    <row r="9" spans="1:28" ht="34" x14ac:dyDescent="0.2">
      <c r="A9" s="36">
        <f t="shared" si="0"/>
        <v>11144</v>
      </c>
      <c r="B9" s="30">
        <v>87020</v>
      </c>
      <c r="C9" s="31">
        <v>44866.125</v>
      </c>
      <c r="D9" s="30">
        <v>11144</v>
      </c>
      <c r="E9" s="30" t="s">
        <v>830</v>
      </c>
      <c r="F9" s="30" t="s">
        <v>95</v>
      </c>
      <c r="G9" s="30" t="s">
        <v>653</v>
      </c>
      <c r="H9" s="30" t="s">
        <v>654</v>
      </c>
      <c r="I9" s="30" t="s">
        <v>655</v>
      </c>
      <c r="J9" s="30" t="s">
        <v>656</v>
      </c>
      <c r="K9" s="30" t="s">
        <v>657</v>
      </c>
      <c r="L9" s="30" t="s">
        <v>658</v>
      </c>
      <c r="M9" s="30" t="s">
        <v>659</v>
      </c>
      <c r="N9" s="30" t="s">
        <v>660</v>
      </c>
      <c r="O9" s="32">
        <v>44870.125</v>
      </c>
      <c r="P9" s="32" t="s">
        <v>100</v>
      </c>
      <c r="Q9" s="32" t="s">
        <v>100</v>
      </c>
      <c r="R9" s="33">
        <v>400000</v>
      </c>
      <c r="S9" s="33">
        <v>372000</v>
      </c>
      <c r="T9" s="33">
        <v>28000</v>
      </c>
      <c r="U9" s="33">
        <v>0</v>
      </c>
      <c r="V9" s="33">
        <v>0</v>
      </c>
      <c r="W9" s="33">
        <v>0</v>
      </c>
      <c r="X9" s="33">
        <v>1190</v>
      </c>
      <c r="Y9" s="33">
        <v>0</v>
      </c>
      <c r="Z9" s="33">
        <v>28000</v>
      </c>
      <c r="AA9" s="30" t="s">
        <v>816</v>
      </c>
      <c r="AB9" s="64">
        <f t="shared" si="1"/>
        <v>400000</v>
      </c>
    </row>
    <row r="10" spans="1:28" ht="34" x14ac:dyDescent="0.2">
      <c r="A10" s="36">
        <f t="shared" si="0"/>
        <v>11143</v>
      </c>
      <c r="B10" s="30">
        <v>87019</v>
      </c>
      <c r="C10" s="31">
        <v>44866.125</v>
      </c>
      <c r="D10" s="30">
        <v>11143</v>
      </c>
      <c r="E10" s="30" t="s">
        <v>831</v>
      </c>
      <c r="F10" s="30" t="s">
        <v>437</v>
      </c>
      <c r="G10" s="30" t="s">
        <v>662</v>
      </c>
      <c r="H10" s="30" t="s">
        <v>663</v>
      </c>
      <c r="I10" s="30" t="s">
        <v>664</v>
      </c>
      <c r="J10" s="30" t="s">
        <v>665</v>
      </c>
      <c r="K10" s="30" t="s">
        <v>666</v>
      </c>
      <c r="L10" s="30" t="s">
        <v>667</v>
      </c>
      <c r="M10" s="30" t="s">
        <v>668</v>
      </c>
      <c r="N10" s="30" t="s">
        <v>669</v>
      </c>
      <c r="O10" s="32">
        <v>44870.125</v>
      </c>
      <c r="P10" s="32" t="s">
        <v>100</v>
      </c>
      <c r="Q10" s="32" t="s">
        <v>100</v>
      </c>
      <c r="R10" s="33">
        <v>360000</v>
      </c>
      <c r="S10" s="33">
        <v>334800</v>
      </c>
      <c r="T10" s="33">
        <v>25200</v>
      </c>
      <c r="U10" s="33">
        <v>0</v>
      </c>
      <c r="V10" s="33">
        <v>0</v>
      </c>
      <c r="W10" s="33">
        <v>0</v>
      </c>
      <c r="X10" s="33">
        <v>1190</v>
      </c>
      <c r="Y10" s="33">
        <v>0</v>
      </c>
      <c r="Z10" s="33">
        <v>25200</v>
      </c>
      <c r="AA10" s="30" t="s">
        <v>816</v>
      </c>
      <c r="AB10" s="64">
        <f t="shared" si="1"/>
        <v>360000</v>
      </c>
    </row>
    <row r="11" spans="1:28" ht="34" x14ac:dyDescent="0.2">
      <c r="A11" s="36">
        <f t="shared" si="0"/>
        <v>11142</v>
      </c>
      <c r="B11" s="30">
        <v>87018</v>
      </c>
      <c r="C11" s="31">
        <v>44866.125</v>
      </c>
      <c r="D11" s="30">
        <v>11142</v>
      </c>
      <c r="E11" s="30" t="s">
        <v>832</v>
      </c>
      <c r="F11" s="30" t="s">
        <v>95</v>
      </c>
      <c r="G11" s="30" t="s">
        <v>671</v>
      </c>
      <c r="H11" s="30" t="s">
        <v>672</v>
      </c>
      <c r="I11" s="30" t="s">
        <v>673</v>
      </c>
      <c r="J11" s="30" t="s">
        <v>674</v>
      </c>
      <c r="K11" s="30" t="s">
        <v>675</v>
      </c>
      <c r="L11" s="30" t="s">
        <v>676</v>
      </c>
      <c r="M11" s="30" t="s">
        <v>677</v>
      </c>
      <c r="N11" s="30" t="s">
        <v>678</v>
      </c>
      <c r="O11" s="32">
        <v>44870.125</v>
      </c>
      <c r="P11" s="32" t="s">
        <v>100</v>
      </c>
      <c r="Q11" s="32" t="s">
        <v>100</v>
      </c>
      <c r="R11" s="33">
        <v>500000</v>
      </c>
      <c r="S11" s="33">
        <v>475000</v>
      </c>
      <c r="T11" s="33">
        <v>25000</v>
      </c>
      <c r="U11" s="33">
        <v>0</v>
      </c>
      <c r="V11" s="33">
        <v>0</v>
      </c>
      <c r="W11" s="33">
        <v>0</v>
      </c>
      <c r="X11" s="33">
        <v>1190</v>
      </c>
      <c r="Y11" s="33">
        <v>0</v>
      </c>
      <c r="Z11" s="33">
        <v>25000</v>
      </c>
      <c r="AA11" s="30" t="s">
        <v>816</v>
      </c>
      <c r="AB11" s="64">
        <f t="shared" si="1"/>
        <v>500000</v>
      </c>
    </row>
    <row r="12" spans="1:28" ht="34" x14ac:dyDescent="0.2">
      <c r="A12" s="36">
        <f t="shared" si="0"/>
        <v>11141</v>
      </c>
      <c r="B12" s="30">
        <v>87017</v>
      </c>
      <c r="C12" s="31">
        <v>44866.125</v>
      </c>
      <c r="D12" s="30">
        <v>11141</v>
      </c>
      <c r="E12" s="30" t="s">
        <v>833</v>
      </c>
      <c r="F12" s="30" t="s">
        <v>95</v>
      </c>
      <c r="G12" s="30" t="s">
        <v>680</v>
      </c>
      <c r="H12" s="30" t="s">
        <v>681</v>
      </c>
      <c r="I12" s="30" t="s">
        <v>535</v>
      </c>
      <c r="J12" s="30" t="s">
        <v>682</v>
      </c>
      <c r="K12" s="30" t="s">
        <v>607</v>
      </c>
      <c r="L12" s="30" t="s">
        <v>683</v>
      </c>
      <c r="M12" s="30" t="s">
        <v>684</v>
      </c>
      <c r="N12" s="30" t="s">
        <v>685</v>
      </c>
      <c r="O12" s="32">
        <v>44870.125</v>
      </c>
      <c r="P12" s="32" t="s">
        <v>100</v>
      </c>
      <c r="Q12" s="32" t="s">
        <v>100</v>
      </c>
      <c r="R12" s="33">
        <v>530000</v>
      </c>
      <c r="S12" s="33">
        <v>492900</v>
      </c>
      <c r="T12" s="33">
        <v>37100</v>
      </c>
      <c r="U12" s="33">
        <v>0</v>
      </c>
      <c r="V12" s="33">
        <v>0</v>
      </c>
      <c r="W12" s="33">
        <v>0</v>
      </c>
      <c r="X12" s="33">
        <v>1190</v>
      </c>
      <c r="Y12" s="33">
        <v>0</v>
      </c>
      <c r="Z12" s="33">
        <v>37100</v>
      </c>
      <c r="AA12" s="30" t="s">
        <v>816</v>
      </c>
      <c r="AB12" s="64">
        <f t="shared" si="1"/>
        <v>530000</v>
      </c>
    </row>
    <row r="13" spans="1:28" ht="51" x14ac:dyDescent="0.2">
      <c r="A13" s="36">
        <f t="shared" si="0"/>
        <v>11398</v>
      </c>
      <c r="B13" s="30">
        <v>87016</v>
      </c>
      <c r="C13" s="31">
        <v>44866.125</v>
      </c>
      <c r="D13" s="30">
        <v>11398</v>
      </c>
      <c r="E13" s="30" t="s">
        <v>834</v>
      </c>
      <c r="F13" s="30" t="s">
        <v>95</v>
      </c>
      <c r="G13" s="30" t="s">
        <v>7</v>
      </c>
      <c r="H13" s="30" t="s">
        <v>132</v>
      </c>
      <c r="I13" s="30" t="s">
        <v>133</v>
      </c>
      <c r="J13" s="30" t="s">
        <v>174</v>
      </c>
      <c r="K13" s="30" t="s">
        <v>645</v>
      </c>
      <c r="L13" s="30" t="s">
        <v>646</v>
      </c>
      <c r="M13" s="30" t="s">
        <v>647</v>
      </c>
      <c r="N13" s="30" t="s">
        <v>648</v>
      </c>
      <c r="O13" s="32">
        <v>44870.125</v>
      </c>
      <c r="P13" s="32" t="s">
        <v>100</v>
      </c>
      <c r="Q13" s="32" t="s">
        <v>100</v>
      </c>
      <c r="R13" s="33">
        <v>800000</v>
      </c>
      <c r="S13" s="33">
        <v>744000</v>
      </c>
      <c r="T13" s="33">
        <v>56000</v>
      </c>
      <c r="U13" s="33">
        <v>0</v>
      </c>
      <c r="V13" s="33">
        <v>0</v>
      </c>
      <c r="W13" s="33">
        <v>0</v>
      </c>
      <c r="X13" s="33">
        <v>1190</v>
      </c>
      <c r="Y13" s="33">
        <v>0</v>
      </c>
      <c r="Z13" s="33">
        <v>56000</v>
      </c>
      <c r="AA13" s="30" t="s">
        <v>816</v>
      </c>
      <c r="AB13" s="64">
        <f t="shared" si="1"/>
        <v>800000</v>
      </c>
    </row>
    <row r="14" spans="1:28" ht="17" x14ac:dyDescent="0.2">
      <c r="A14" s="36">
        <f t="shared" si="0"/>
        <v>10147</v>
      </c>
      <c r="B14" s="30">
        <v>87015</v>
      </c>
      <c r="C14" s="31">
        <v>44866.125</v>
      </c>
      <c r="D14" s="30">
        <v>10147</v>
      </c>
      <c r="E14" s="30" t="s">
        <v>835</v>
      </c>
      <c r="F14" s="30" t="s">
        <v>437</v>
      </c>
      <c r="G14" s="30" t="s">
        <v>135</v>
      </c>
      <c r="H14" s="30" t="s">
        <v>136</v>
      </c>
      <c r="I14" s="30" t="s">
        <v>137</v>
      </c>
      <c r="J14" s="30" t="s">
        <v>138</v>
      </c>
      <c r="K14" s="30" t="s">
        <v>600</v>
      </c>
      <c r="L14" s="30" t="s">
        <v>601</v>
      </c>
      <c r="M14" s="30" t="s">
        <v>602</v>
      </c>
      <c r="N14" s="30" t="s">
        <v>603</v>
      </c>
      <c r="O14" s="32">
        <v>44870.125</v>
      </c>
      <c r="P14" s="32" t="s">
        <v>100</v>
      </c>
      <c r="Q14" s="32" t="s">
        <v>100</v>
      </c>
      <c r="R14" s="33">
        <v>670000</v>
      </c>
      <c r="S14" s="33">
        <v>623100</v>
      </c>
      <c r="T14" s="33">
        <v>46900</v>
      </c>
      <c r="U14" s="33">
        <v>0</v>
      </c>
      <c r="V14" s="33">
        <v>0</v>
      </c>
      <c r="W14" s="33">
        <v>0</v>
      </c>
      <c r="X14" s="33">
        <v>1190</v>
      </c>
      <c r="Y14" s="33">
        <v>0</v>
      </c>
      <c r="Z14" s="33">
        <v>46900</v>
      </c>
      <c r="AA14" s="30" t="s">
        <v>816</v>
      </c>
      <c r="AB14" s="64">
        <f t="shared" si="1"/>
        <v>670000</v>
      </c>
    </row>
    <row r="15" spans="1:28" ht="17" x14ac:dyDescent="0.2">
      <c r="A15" s="36">
        <f t="shared" si="0"/>
        <v>9273</v>
      </c>
      <c r="B15" s="30">
        <v>87014</v>
      </c>
      <c r="C15" s="31">
        <v>44866.125</v>
      </c>
      <c r="D15" s="30">
        <v>9273</v>
      </c>
      <c r="E15" s="30" t="s">
        <v>836</v>
      </c>
      <c r="F15" s="30" t="s">
        <v>95</v>
      </c>
      <c r="G15" s="30" t="s">
        <v>131</v>
      </c>
      <c r="H15" s="30" t="s">
        <v>132</v>
      </c>
      <c r="I15" s="30" t="s">
        <v>133</v>
      </c>
      <c r="J15" s="30" t="s">
        <v>134</v>
      </c>
      <c r="K15" s="30" t="s">
        <v>530</v>
      </c>
      <c r="L15" s="30" t="s">
        <v>531</v>
      </c>
      <c r="M15" s="30" t="s">
        <v>101</v>
      </c>
      <c r="N15" s="30" t="s">
        <v>532</v>
      </c>
      <c r="O15" s="32">
        <v>44880.125</v>
      </c>
      <c r="P15" s="32" t="s">
        <v>100</v>
      </c>
      <c r="Q15" s="32" t="s">
        <v>100</v>
      </c>
      <c r="R15" s="33">
        <v>341705</v>
      </c>
      <c r="S15" s="33">
        <v>317786</v>
      </c>
      <c r="T15" s="33">
        <v>23919</v>
      </c>
      <c r="U15" s="33">
        <v>0</v>
      </c>
      <c r="V15" s="33">
        <v>0</v>
      </c>
      <c r="W15" s="33">
        <v>0</v>
      </c>
      <c r="X15" s="33">
        <v>1190</v>
      </c>
      <c r="Y15" s="33">
        <v>0</v>
      </c>
      <c r="Z15" s="33">
        <v>23919</v>
      </c>
      <c r="AA15" s="30" t="s">
        <v>816</v>
      </c>
      <c r="AB15" s="64">
        <f t="shared" si="1"/>
        <v>341705</v>
      </c>
    </row>
    <row r="16" spans="1:28" ht="34" x14ac:dyDescent="0.2">
      <c r="A16" s="36">
        <f t="shared" si="0"/>
        <v>9272</v>
      </c>
      <c r="B16" s="30">
        <v>87013</v>
      </c>
      <c r="C16" s="31">
        <v>44866.125</v>
      </c>
      <c r="D16" s="30">
        <v>9272</v>
      </c>
      <c r="E16" s="30" t="s">
        <v>837</v>
      </c>
      <c r="F16" s="30" t="s">
        <v>106</v>
      </c>
      <c r="G16" s="30" t="s">
        <v>533</v>
      </c>
      <c r="H16" s="30" t="s">
        <v>534</v>
      </c>
      <c r="I16" s="30" t="s">
        <v>535</v>
      </c>
      <c r="J16" s="30" t="s">
        <v>536</v>
      </c>
      <c r="K16" s="30" t="s">
        <v>537</v>
      </c>
      <c r="L16" s="30" t="s">
        <v>538</v>
      </c>
      <c r="M16" s="30" t="s">
        <v>539</v>
      </c>
      <c r="N16" s="30" t="s">
        <v>540</v>
      </c>
      <c r="O16" s="32">
        <v>44870.125</v>
      </c>
      <c r="P16" s="32" t="s">
        <v>100</v>
      </c>
      <c r="Q16" s="32" t="s">
        <v>100</v>
      </c>
      <c r="R16" s="33">
        <v>450000</v>
      </c>
      <c r="S16" s="33">
        <v>418500</v>
      </c>
      <c r="T16" s="33">
        <v>31500</v>
      </c>
      <c r="U16" s="33">
        <v>0</v>
      </c>
      <c r="V16" s="33">
        <v>0</v>
      </c>
      <c r="W16" s="33">
        <v>0</v>
      </c>
      <c r="X16" s="33">
        <v>1190</v>
      </c>
      <c r="Y16" s="33">
        <v>0</v>
      </c>
      <c r="Z16" s="33">
        <v>31500</v>
      </c>
      <c r="AA16" s="30" t="s">
        <v>816</v>
      </c>
      <c r="AB16" s="64">
        <f t="shared" si="1"/>
        <v>450000</v>
      </c>
    </row>
    <row r="17" spans="1:28" ht="17" x14ac:dyDescent="0.2">
      <c r="A17" s="36">
        <f t="shared" si="0"/>
        <v>9271</v>
      </c>
      <c r="B17" s="30">
        <v>87012</v>
      </c>
      <c r="C17" s="31">
        <v>44866.125</v>
      </c>
      <c r="D17" s="30">
        <v>9271</v>
      </c>
      <c r="E17" s="30" t="s">
        <v>541</v>
      </c>
      <c r="F17" s="30" t="s">
        <v>126</v>
      </c>
      <c r="G17" s="30" t="s">
        <v>499</v>
      </c>
      <c r="H17" s="30" t="s">
        <v>542</v>
      </c>
      <c r="I17" s="30" t="s">
        <v>543</v>
      </c>
      <c r="J17" s="30" t="s">
        <v>544</v>
      </c>
      <c r="K17" s="30" t="s">
        <v>545</v>
      </c>
      <c r="L17" s="30" t="s">
        <v>546</v>
      </c>
      <c r="M17" s="30" t="s">
        <v>547</v>
      </c>
      <c r="N17" s="30" t="s">
        <v>548</v>
      </c>
      <c r="O17" s="32">
        <v>44870.125</v>
      </c>
      <c r="P17" s="32" t="s">
        <v>100</v>
      </c>
      <c r="Q17" s="32" t="s">
        <v>100</v>
      </c>
      <c r="R17" s="33">
        <v>700000</v>
      </c>
      <c r="S17" s="33">
        <v>651000</v>
      </c>
      <c r="T17" s="33">
        <v>49000</v>
      </c>
      <c r="U17" s="33">
        <v>0</v>
      </c>
      <c r="V17" s="33">
        <v>0</v>
      </c>
      <c r="W17" s="33">
        <v>0</v>
      </c>
      <c r="X17" s="33">
        <v>1190</v>
      </c>
      <c r="Y17" s="33">
        <v>0</v>
      </c>
      <c r="Z17" s="33">
        <v>49000</v>
      </c>
      <c r="AA17" s="30" t="s">
        <v>816</v>
      </c>
      <c r="AB17" s="64">
        <f t="shared" si="1"/>
        <v>700000</v>
      </c>
    </row>
    <row r="18" spans="1:28" ht="34" x14ac:dyDescent="0.2">
      <c r="A18" s="36">
        <f t="shared" si="0"/>
        <v>9270</v>
      </c>
      <c r="B18" s="30">
        <v>87011</v>
      </c>
      <c r="C18" s="31">
        <v>44866.125</v>
      </c>
      <c r="D18" s="30">
        <v>9270</v>
      </c>
      <c r="E18" s="30" t="s">
        <v>838</v>
      </c>
      <c r="F18" s="30" t="s">
        <v>106</v>
      </c>
      <c r="G18" s="30" t="s">
        <v>549</v>
      </c>
      <c r="H18" s="30" t="s">
        <v>550</v>
      </c>
      <c r="I18" s="30" t="s">
        <v>551</v>
      </c>
      <c r="J18" s="30" t="s">
        <v>552</v>
      </c>
      <c r="K18" s="30" t="s">
        <v>553</v>
      </c>
      <c r="L18" s="30" t="s">
        <v>554</v>
      </c>
      <c r="M18" s="30" t="s">
        <v>555</v>
      </c>
      <c r="N18" s="30" t="s">
        <v>556</v>
      </c>
      <c r="O18" s="32">
        <v>44870.125</v>
      </c>
      <c r="P18" s="32" t="s">
        <v>100</v>
      </c>
      <c r="Q18" s="32" t="s">
        <v>100</v>
      </c>
      <c r="R18" s="33">
        <v>400000</v>
      </c>
      <c r="S18" s="33">
        <v>372000</v>
      </c>
      <c r="T18" s="33">
        <v>28000</v>
      </c>
      <c r="U18" s="33">
        <v>0</v>
      </c>
      <c r="V18" s="33">
        <v>0</v>
      </c>
      <c r="W18" s="33">
        <v>0</v>
      </c>
      <c r="X18" s="33">
        <v>1190</v>
      </c>
      <c r="Y18" s="33">
        <v>0</v>
      </c>
      <c r="Z18" s="33">
        <v>28000</v>
      </c>
      <c r="AA18" s="30" t="s">
        <v>816</v>
      </c>
      <c r="AB18" s="64">
        <f t="shared" si="1"/>
        <v>400000</v>
      </c>
    </row>
    <row r="19" spans="1:28" ht="34" x14ac:dyDescent="0.2">
      <c r="A19" s="36">
        <f t="shared" si="0"/>
        <v>9269</v>
      </c>
      <c r="B19" s="30">
        <v>87010</v>
      </c>
      <c r="C19" s="31">
        <v>44866.125</v>
      </c>
      <c r="D19" s="30">
        <v>9269</v>
      </c>
      <c r="E19" s="30" t="s">
        <v>839</v>
      </c>
      <c r="F19" s="30" t="s">
        <v>95</v>
      </c>
      <c r="G19" s="30" t="s">
        <v>96</v>
      </c>
      <c r="H19" s="30" t="s">
        <v>97</v>
      </c>
      <c r="I19" s="30" t="s">
        <v>98</v>
      </c>
      <c r="J19" s="30" t="s">
        <v>99</v>
      </c>
      <c r="K19" s="30" t="s">
        <v>557</v>
      </c>
      <c r="L19" s="30" t="s">
        <v>558</v>
      </c>
      <c r="M19" s="30" t="s">
        <v>559</v>
      </c>
      <c r="N19" s="30" t="s">
        <v>560</v>
      </c>
      <c r="O19" s="32">
        <v>44870.125</v>
      </c>
      <c r="P19" s="32" t="s">
        <v>100</v>
      </c>
      <c r="Q19" s="32" t="s">
        <v>100</v>
      </c>
      <c r="R19" s="33">
        <v>714474</v>
      </c>
      <c r="S19" s="33">
        <v>714474</v>
      </c>
      <c r="T19" s="33">
        <v>0</v>
      </c>
      <c r="U19" s="33">
        <v>0</v>
      </c>
      <c r="V19" s="33">
        <v>0</v>
      </c>
      <c r="W19" s="33">
        <v>0</v>
      </c>
      <c r="X19" s="33">
        <v>1190</v>
      </c>
      <c r="Y19" s="33">
        <v>0</v>
      </c>
      <c r="Z19" s="33">
        <v>0</v>
      </c>
      <c r="AA19" s="30" t="s">
        <v>816</v>
      </c>
      <c r="AB19" s="64">
        <f t="shared" si="1"/>
        <v>714474</v>
      </c>
    </row>
    <row r="20" spans="1:28" ht="34" x14ac:dyDescent="0.2">
      <c r="A20" s="36">
        <f t="shared" si="0"/>
        <v>8040</v>
      </c>
      <c r="B20" s="30">
        <v>87009</v>
      </c>
      <c r="C20" s="31">
        <v>44866.125</v>
      </c>
      <c r="D20" s="30">
        <v>8040</v>
      </c>
      <c r="E20" s="30" t="s">
        <v>436</v>
      </c>
      <c r="F20" s="30" t="s">
        <v>437</v>
      </c>
      <c r="G20" s="30" t="s">
        <v>438</v>
      </c>
      <c r="H20" s="30" t="s">
        <v>439</v>
      </c>
      <c r="I20" s="30" t="s">
        <v>101</v>
      </c>
      <c r="J20" s="30" t="s">
        <v>440</v>
      </c>
      <c r="K20" s="30" t="s">
        <v>441</v>
      </c>
      <c r="L20" s="30" t="s">
        <v>442</v>
      </c>
      <c r="M20" s="30" t="s">
        <v>101</v>
      </c>
      <c r="N20" s="30" t="s">
        <v>443</v>
      </c>
      <c r="O20" s="32">
        <v>44870.125</v>
      </c>
      <c r="P20" s="32" t="s">
        <v>100</v>
      </c>
      <c r="Q20" s="32" t="s">
        <v>100</v>
      </c>
      <c r="R20" s="33">
        <v>757654</v>
      </c>
      <c r="S20" s="33">
        <v>704618</v>
      </c>
      <c r="T20" s="33">
        <v>53036</v>
      </c>
      <c r="U20" s="33">
        <v>0</v>
      </c>
      <c r="V20" s="33">
        <v>0</v>
      </c>
      <c r="W20" s="33">
        <v>0</v>
      </c>
      <c r="X20" s="33">
        <v>1190</v>
      </c>
      <c r="Y20" s="33">
        <v>0</v>
      </c>
      <c r="Z20" s="33">
        <v>53036</v>
      </c>
      <c r="AA20" s="30" t="s">
        <v>816</v>
      </c>
      <c r="AB20" s="64">
        <f t="shared" si="1"/>
        <v>757654</v>
      </c>
    </row>
    <row r="21" spans="1:28" ht="17" x14ac:dyDescent="0.2">
      <c r="A21" s="36">
        <f t="shared" si="0"/>
        <v>7281</v>
      </c>
      <c r="B21" s="30">
        <v>87008</v>
      </c>
      <c r="C21" s="31">
        <v>44866.125</v>
      </c>
      <c r="D21" s="30">
        <v>7281</v>
      </c>
      <c r="E21" s="30" t="s">
        <v>840</v>
      </c>
      <c r="F21" s="30" t="s">
        <v>126</v>
      </c>
      <c r="G21" s="30" t="s">
        <v>444</v>
      </c>
      <c r="H21" s="30" t="s">
        <v>445</v>
      </c>
      <c r="I21" s="30" t="s">
        <v>446</v>
      </c>
      <c r="J21" s="30" t="s">
        <v>447</v>
      </c>
      <c r="K21" s="30" t="s">
        <v>448</v>
      </c>
      <c r="L21" s="30" t="s">
        <v>449</v>
      </c>
      <c r="M21" s="30" t="s">
        <v>450</v>
      </c>
      <c r="N21" s="30" t="s">
        <v>451</v>
      </c>
      <c r="O21" s="32">
        <v>44870.125</v>
      </c>
      <c r="P21" s="32" t="s">
        <v>100</v>
      </c>
      <c r="Q21" s="32" t="s">
        <v>100</v>
      </c>
      <c r="R21" s="33">
        <v>482630</v>
      </c>
      <c r="S21" s="33">
        <v>448846</v>
      </c>
      <c r="T21" s="33">
        <v>33784</v>
      </c>
      <c r="U21" s="33">
        <v>0</v>
      </c>
      <c r="V21" s="33">
        <v>0</v>
      </c>
      <c r="W21" s="33">
        <v>0</v>
      </c>
      <c r="X21" s="33">
        <v>1190</v>
      </c>
      <c r="Y21" s="33">
        <v>0</v>
      </c>
      <c r="Z21" s="33">
        <v>33784</v>
      </c>
      <c r="AA21" s="30" t="s">
        <v>816</v>
      </c>
      <c r="AB21" s="64">
        <f t="shared" si="1"/>
        <v>482630</v>
      </c>
    </row>
    <row r="22" spans="1:28" ht="34" x14ac:dyDescent="0.2">
      <c r="A22" s="36">
        <f t="shared" si="0"/>
        <v>6104</v>
      </c>
      <c r="B22" s="30">
        <v>87007</v>
      </c>
      <c r="C22" s="31">
        <v>44866.125</v>
      </c>
      <c r="D22" s="30">
        <v>6104</v>
      </c>
      <c r="E22" s="30" t="s">
        <v>841</v>
      </c>
      <c r="F22" s="30" t="s">
        <v>95</v>
      </c>
      <c r="G22" s="30" t="s">
        <v>162</v>
      </c>
      <c r="H22" s="30" t="s">
        <v>163</v>
      </c>
      <c r="I22" s="30" t="s">
        <v>164</v>
      </c>
      <c r="J22" s="30" t="s">
        <v>165</v>
      </c>
      <c r="K22" s="30" t="s">
        <v>311</v>
      </c>
      <c r="L22" s="30" t="s">
        <v>312</v>
      </c>
      <c r="M22" s="30" t="s">
        <v>313</v>
      </c>
      <c r="N22" s="30" t="s">
        <v>314</v>
      </c>
      <c r="O22" s="32">
        <v>44870.125</v>
      </c>
      <c r="P22" s="32" t="s">
        <v>100</v>
      </c>
      <c r="Q22" s="32" t="s">
        <v>100</v>
      </c>
      <c r="R22" s="33">
        <v>450000</v>
      </c>
      <c r="S22" s="33">
        <v>418500</v>
      </c>
      <c r="T22" s="33">
        <v>31500</v>
      </c>
      <c r="U22" s="33">
        <v>0</v>
      </c>
      <c r="V22" s="33">
        <v>0</v>
      </c>
      <c r="W22" s="33">
        <v>0</v>
      </c>
      <c r="X22" s="33">
        <v>1190</v>
      </c>
      <c r="Y22" s="33">
        <v>0</v>
      </c>
      <c r="Z22" s="33">
        <v>31500</v>
      </c>
      <c r="AA22" s="30" t="s">
        <v>816</v>
      </c>
      <c r="AB22" s="64">
        <f t="shared" si="1"/>
        <v>450000</v>
      </c>
    </row>
    <row r="23" spans="1:28" ht="34" x14ac:dyDescent="0.2">
      <c r="A23" s="36">
        <f t="shared" si="0"/>
        <v>7211</v>
      </c>
      <c r="B23" s="30">
        <v>87006</v>
      </c>
      <c r="C23" s="31">
        <v>44866.125</v>
      </c>
      <c r="D23" s="30">
        <v>7211</v>
      </c>
      <c r="E23" s="30" t="s">
        <v>842</v>
      </c>
      <c r="F23" s="30" t="s">
        <v>95</v>
      </c>
      <c r="G23" s="30" t="s">
        <v>467</v>
      </c>
      <c r="H23" s="30" t="s">
        <v>468</v>
      </c>
      <c r="I23" s="30" t="s">
        <v>469</v>
      </c>
      <c r="J23" s="30" t="s">
        <v>470</v>
      </c>
      <c r="K23" s="30" t="s">
        <v>471</v>
      </c>
      <c r="L23" s="30" t="s">
        <v>472</v>
      </c>
      <c r="M23" s="30" t="s">
        <v>473</v>
      </c>
      <c r="N23" s="30" t="s">
        <v>474</v>
      </c>
      <c r="O23" s="32">
        <v>44870.125</v>
      </c>
      <c r="P23" s="32" t="s">
        <v>100</v>
      </c>
      <c r="Q23" s="32" t="s">
        <v>100</v>
      </c>
      <c r="R23" s="33">
        <v>804383</v>
      </c>
      <c r="S23" s="33">
        <v>748076</v>
      </c>
      <c r="T23" s="33">
        <v>56307</v>
      </c>
      <c r="U23" s="33">
        <v>0</v>
      </c>
      <c r="V23" s="33">
        <v>0</v>
      </c>
      <c r="W23" s="33">
        <v>0</v>
      </c>
      <c r="X23" s="33">
        <v>1190</v>
      </c>
      <c r="Y23" s="33">
        <v>0</v>
      </c>
      <c r="Z23" s="33">
        <v>56307</v>
      </c>
      <c r="AA23" s="30" t="s">
        <v>816</v>
      </c>
      <c r="AB23" s="64">
        <f t="shared" si="1"/>
        <v>804383</v>
      </c>
    </row>
    <row r="24" spans="1:28" ht="34" x14ac:dyDescent="0.2">
      <c r="A24" s="36">
        <f t="shared" si="0"/>
        <v>8768</v>
      </c>
      <c r="B24" s="30">
        <v>87005</v>
      </c>
      <c r="C24" s="31">
        <v>44866.125</v>
      </c>
      <c r="D24" s="30">
        <v>8768</v>
      </c>
      <c r="E24" s="30" t="s">
        <v>843</v>
      </c>
      <c r="F24" s="30" t="s">
        <v>95</v>
      </c>
      <c r="G24" s="30" t="s">
        <v>561</v>
      </c>
      <c r="H24" s="30" t="s">
        <v>562</v>
      </c>
      <c r="I24" s="30" t="s">
        <v>563</v>
      </c>
      <c r="J24" s="30" t="s">
        <v>564</v>
      </c>
      <c r="K24" s="30" t="s">
        <v>565</v>
      </c>
      <c r="L24" s="30" t="s">
        <v>566</v>
      </c>
      <c r="M24" s="30" t="s">
        <v>567</v>
      </c>
      <c r="N24" s="30" t="s">
        <v>568</v>
      </c>
      <c r="O24" s="32">
        <v>44870.125</v>
      </c>
      <c r="P24" s="32" t="s">
        <v>100</v>
      </c>
      <c r="Q24" s="32" t="s">
        <v>100</v>
      </c>
      <c r="R24" s="33">
        <v>480000</v>
      </c>
      <c r="S24" s="33">
        <v>446400</v>
      </c>
      <c r="T24" s="33">
        <v>33600</v>
      </c>
      <c r="U24" s="33">
        <v>0</v>
      </c>
      <c r="V24" s="33">
        <v>0</v>
      </c>
      <c r="W24" s="33">
        <v>0</v>
      </c>
      <c r="X24" s="33">
        <v>1190</v>
      </c>
      <c r="Y24" s="33">
        <v>0</v>
      </c>
      <c r="Z24" s="33">
        <v>33600</v>
      </c>
      <c r="AA24" s="30" t="s">
        <v>816</v>
      </c>
      <c r="AB24" s="64">
        <f t="shared" si="1"/>
        <v>480000</v>
      </c>
    </row>
    <row r="25" spans="1:28" ht="34" x14ac:dyDescent="0.2">
      <c r="A25" s="36">
        <f t="shared" si="0"/>
        <v>8767</v>
      </c>
      <c r="B25" s="30">
        <v>87004</v>
      </c>
      <c r="C25" s="31">
        <v>44866.125</v>
      </c>
      <c r="D25" s="30">
        <v>8767</v>
      </c>
      <c r="E25" s="30" t="s">
        <v>844</v>
      </c>
      <c r="F25" s="30" t="s">
        <v>95</v>
      </c>
      <c r="G25" s="30" t="s">
        <v>299</v>
      </c>
      <c r="H25" s="30" t="s">
        <v>300</v>
      </c>
      <c r="I25" s="30" t="s">
        <v>301</v>
      </c>
      <c r="J25" s="30" t="s">
        <v>302</v>
      </c>
      <c r="K25" s="30" t="s">
        <v>569</v>
      </c>
      <c r="L25" s="30" t="s">
        <v>570</v>
      </c>
      <c r="M25" s="30" t="s">
        <v>571</v>
      </c>
      <c r="N25" s="30" t="s">
        <v>572</v>
      </c>
      <c r="O25" s="32">
        <v>44870.125</v>
      </c>
      <c r="P25" s="32" t="s">
        <v>100</v>
      </c>
      <c r="Q25" s="32" t="s">
        <v>100</v>
      </c>
      <c r="R25" s="33">
        <v>450000</v>
      </c>
      <c r="S25" s="33">
        <v>418500</v>
      </c>
      <c r="T25" s="33">
        <v>31500</v>
      </c>
      <c r="U25" s="33">
        <v>0</v>
      </c>
      <c r="V25" s="33">
        <v>0</v>
      </c>
      <c r="W25" s="33">
        <v>0</v>
      </c>
      <c r="X25" s="33">
        <v>1190</v>
      </c>
      <c r="Y25" s="33">
        <v>0</v>
      </c>
      <c r="Z25" s="33">
        <v>31500</v>
      </c>
      <c r="AA25" s="30" t="s">
        <v>816</v>
      </c>
      <c r="AB25" s="64">
        <f t="shared" si="1"/>
        <v>450000</v>
      </c>
    </row>
    <row r="26" spans="1:28" ht="34" x14ac:dyDescent="0.2">
      <c r="A26" s="36">
        <f t="shared" si="0"/>
        <v>8766</v>
      </c>
      <c r="B26" s="30">
        <v>87003</v>
      </c>
      <c r="C26" s="31">
        <v>44866.125</v>
      </c>
      <c r="D26" s="30">
        <v>8766</v>
      </c>
      <c r="E26" s="30" t="s">
        <v>845</v>
      </c>
      <c r="F26" s="30" t="s">
        <v>95</v>
      </c>
      <c r="G26" s="30" t="s">
        <v>573</v>
      </c>
      <c r="H26" s="30" t="s">
        <v>574</v>
      </c>
      <c r="I26" s="30" t="s">
        <v>575</v>
      </c>
      <c r="J26" s="30" t="s">
        <v>576</v>
      </c>
      <c r="K26" s="30" t="s">
        <v>577</v>
      </c>
      <c r="L26" s="30" t="s">
        <v>578</v>
      </c>
      <c r="M26" s="30" t="s">
        <v>579</v>
      </c>
      <c r="N26" s="30" t="s">
        <v>580</v>
      </c>
      <c r="O26" s="32">
        <v>44870.125</v>
      </c>
      <c r="P26" s="32" t="s">
        <v>100</v>
      </c>
      <c r="Q26" s="32" t="s">
        <v>100</v>
      </c>
      <c r="R26" s="33">
        <v>794200</v>
      </c>
      <c r="S26" s="33">
        <v>746548</v>
      </c>
      <c r="T26" s="33">
        <v>47652</v>
      </c>
      <c r="U26" s="33">
        <v>0</v>
      </c>
      <c r="V26" s="33">
        <v>0</v>
      </c>
      <c r="W26" s="33">
        <v>0</v>
      </c>
      <c r="X26" s="33">
        <v>1190</v>
      </c>
      <c r="Y26" s="33">
        <v>0</v>
      </c>
      <c r="Z26" s="33">
        <v>47652</v>
      </c>
      <c r="AA26" s="30" t="s">
        <v>816</v>
      </c>
      <c r="AB26" s="64">
        <f t="shared" si="1"/>
        <v>794200</v>
      </c>
    </row>
    <row r="27" spans="1:28" ht="34" x14ac:dyDescent="0.2">
      <c r="A27" s="36">
        <f t="shared" si="0"/>
        <v>7116</v>
      </c>
      <c r="B27" s="30">
        <v>87002</v>
      </c>
      <c r="C27" s="31">
        <v>44866.125</v>
      </c>
      <c r="D27" s="30">
        <v>7116</v>
      </c>
      <c r="E27" s="30" t="s">
        <v>846</v>
      </c>
      <c r="F27" s="30" t="s">
        <v>95</v>
      </c>
      <c r="G27" s="30" t="s">
        <v>452</v>
      </c>
      <c r="H27" s="30" t="s">
        <v>453</v>
      </c>
      <c r="I27" s="30" t="s">
        <v>454</v>
      </c>
      <c r="J27" s="30" t="s">
        <v>455</v>
      </c>
      <c r="K27" s="30" t="s">
        <v>456</v>
      </c>
      <c r="L27" s="30" t="s">
        <v>457</v>
      </c>
      <c r="M27" s="30" t="s">
        <v>779</v>
      </c>
      <c r="N27" s="30" t="s">
        <v>458</v>
      </c>
      <c r="O27" s="32">
        <v>44870.125</v>
      </c>
      <c r="P27" s="32" t="s">
        <v>100</v>
      </c>
      <c r="Q27" s="32" t="s">
        <v>100</v>
      </c>
      <c r="R27" s="33">
        <v>482630</v>
      </c>
      <c r="S27" s="33">
        <v>448846</v>
      </c>
      <c r="T27" s="33">
        <v>33784</v>
      </c>
      <c r="U27" s="33">
        <v>0</v>
      </c>
      <c r="V27" s="33">
        <v>0</v>
      </c>
      <c r="W27" s="33">
        <v>0</v>
      </c>
      <c r="X27" s="33">
        <v>1190</v>
      </c>
      <c r="Y27" s="33">
        <v>0</v>
      </c>
      <c r="Z27" s="33">
        <v>33784</v>
      </c>
      <c r="AA27" s="30" t="s">
        <v>816</v>
      </c>
      <c r="AB27" s="64">
        <f t="shared" si="1"/>
        <v>482630</v>
      </c>
    </row>
    <row r="28" spans="1:28" ht="34" x14ac:dyDescent="0.2">
      <c r="A28" s="36">
        <f t="shared" si="0"/>
        <v>12473</v>
      </c>
      <c r="B28" s="30">
        <v>87001</v>
      </c>
      <c r="C28" s="31">
        <v>44866.125</v>
      </c>
      <c r="D28" s="30">
        <v>12473</v>
      </c>
      <c r="E28" s="30" t="s">
        <v>847</v>
      </c>
      <c r="F28" s="30" t="s">
        <v>95</v>
      </c>
      <c r="G28" s="30" t="s">
        <v>780</v>
      </c>
      <c r="H28" s="30" t="s">
        <v>781</v>
      </c>
      <c r="I28" s="30" t="s">
        <v>782</v>
      </c>
      <c r="J28" s="30" t="s">
        <v>783</v>
      </c>
      <c r="K28" s="30" t="s">
        <v>848</v>
      </c>
      <c r="L28" s="30" t="s">
        <v>784</v>
      </c>
      <c r="M28" s="30" t="s">
        <v>785</v>
      </c>
      <c r="N28" s="30" t="s">
        <v>786</v>
      </c>
      <c r="O28" s="32">
        <v>44870.125</v>
      </c>
      <c r="P28" s="32" t="s">
        <v>100</v>
      </c>
      <c r="Q28" s="32" t="s">
        <v>100</v>
      </c>
      <c r="R28" s="33">
        <v>600000</v>
      </c>
      <c r="S28" s="33">
        <v>558000</v>
      </c>
      <c r="T28" s="33">
        <v>42000</v>
      </c>
      <c r="U28" s="33">
        <v>0</v>
      </c>
      <c r="V28" s="33">
        <v>0</v>
      </c>
      <c r="W28" s="33">
        <v>0</v>
      </c>
      <c r="X28" s="33">
        <v>1190</v>
      </c>
      <c r="Y28" s="33">
        <v>0</v>
      </c>
      <c r="Z28" s="33">
        <v>42000</v>
      </c>
      <c r="AA28" s="30" t="s">
        <v>816</v>
      </c>
      <c r="AB28" s="64">
        <f t="shared" si="1"/>
        <v>600000</v>
      </c>
    </row>
    <row r="29" spans="1:28" ht="34" x14ac:dyDescent="0.2">
      <c r="A29" s="36">
        <f t="shared" si="0"/>
        <v>7212</v>
      </c>
      <c r="B29" s="30">
        <v>87000</v>
      </c>
      <c r="C29" s="31">
        <v>44866.125</v>
      </c>
      <c r="D29" s="30">
        <v>7212</v>
      </c>
      <c r="E29" s="30" t="s">
        <v>849</v>
      </c>
      <c r="F29" s="30" t="s">
        <v>126</v>
      </c>
      <c r="G29" s="30" t="s">
        <v>459</v>
      </c>
      <c r="H29" s="30" t="s">
        <v>460</v>
      </c>
      <c r="I29" s="30" t="s">
        <v>461</v>
      </c>
      <c r="J29" s="30" t="s">
        <v>462</v>
      </c>
      <c r="K29" s="30" t="s">
        <v>463</v>
      </c>
      <c r="L29" s="30" t="s">
        <v>464</v>
      </c>
      <c r="M29" s="30" t="s">
        <v>465</v>
      </c>
      <c r="N29" s="30" t="s">
        <v>466</v>
      </c>
      <c r="O29" s="32">
        <v>44870.125</v>
      </c>
      <c r="P29" s="32" t="s">
        <v>100</v>
      </c>
      <c r="Q29" s="32" t="s">
        <v>100</v>
      </c>
      <c r="R29" s="33">
        <v>375379</v>
      </c>
      <c r="S29" s="33">
        <v>349102</v>
      </c>
      <c r="T29" s="33">
        <v>26277</v>
      </c>
      <c r="U29" s="33">
        <v>0</v>
      </c>
      <c r="V29" s="33">
        <v>0</v>
      </c>
      <c r="W29" s="33">
        <v>0</v>
      </c>
      <c r="X29" s="33">
        <v>1190</v>
      </c>
      <c r="Y29" s="33">
        <v>0</v>
      </c>
      <c r="Z29" s="33">
        <v>26277</v>
      </c>
      <c r="AA29" s="30" t="s">
        <v>816</v>
      </c>
      <c r="AB29" s="64">
        <f t="shared" si="1"/>
        <v>375379</v>
      </c>
    </row>
    <row r="30" spans="1:28" ht="34" x14ac:dyDescent="0.2">
      <c r="A30" s="36">
        <f t="shared" si="0"/>
        <v>6086</v>
      </c>
      <c r="B30" s="30">
        <v>86999</v>
      </c>
      <c r="C30" s="31">
        <v>44866.125</v>
      </c>
      <c r="D30" s="30">
        <v>6086</v>
      </c>
      <c r="E30" s="30" t="s">
        <v>850</v>
      </c>
      <c r="F30" s="30" t="s">
        <v>95</v>
      </c>
      <c r="G30" s="30" t="s">
        <v>225</v>
      </c>
      <c r="H30" s="30" t="s">
        <v>226</v>
      </c>
      <c r="I30" s="30" t="s">
        <v>101</v>
      </c>
      <c r="J30" s="30" t="s">
        <v>227</v>
      </c>
      <c r="K30" s="30" t="s">
        <v>228</v>
      </c>
      <c r="L30" s="30" t="s">
        <v>229</v>
      </c>
      <c r="M30" s="30" t="s">
        <v>230</v>
      </c>
      <c r="N30" s="30" t="s">
        <v>231</v>
      </c>
      <c r="O30" s="32">
        <v>44870.125</v>
      </c>
      <c r="P30" s="32" t="s">
        <v>100</v>
      </c>
      <c r="Q30" s="32" t="s">
        <v>100</v>
      </c>
      <c r="R30" s="33">
        <v>350000</v>
      </c>
      <c r="S30" s="33">
        <v>325500</v>
      </c>
      <c r="T30" s="33">
        <v>24500</v>
      </c>
      <c r="U30" s="33">
        <v>0</v>
      </c>
      <c r="V30" s="33">
        <v>0</v>
      </c>
      <c r="W30" s="33">
        <v>0</v>
      </c>
      <c r="X30" s="33">
        <v>1190</v>
      </c>
      <c r="Y30" s="33">
        <v>0</v>
      </c>
      <c r="Z30" s="33">
        <v>24500</v>
      </c>
      <c r="AA30" s="30" t="s">
        <v>816</v>
      </c>
      <c r="AB30" s="64">
        <f t="shared" si="1"/>
        <v>350000</v>
      </c>
    </row>
    <row r="31" spans="1:28" ht="17" x14ac:dyDescent="0.2">
      <c r="A31" s="36">
        <f t="shared" si="0"/>
        <v>6347</v>
      </c>
      <c r="B31" s="30">
        <v>86998</v>
      </c>
      <c r="C31" s="31">
        <v>44866.125</v>
      </c>
      <c r="D31" s="30">
        <v>6347</v>
      </c>
      <c r="E31" s="30" t="s">
        <v>851</v>
      </c>
      <c r="F31" s="30" t="s">
        <v>95</v>
      </c>
      <c r="G31" s="30" t="s">
        <v>852</v>
      </c>
      <c r="H31" s="30" t="s">
        <v>215</v>
      </c>
      <c r="I31" s="30" t="s">
        <v>101</v>
      </c>
      <c r="J31" s="30" t="s">
        <v>853</v>
      </c>
      <c r="K31" s="30" t="s">
        <v>854</v>
      </c>
      <c r="L31" s="30" t="s">
        <v>855</v>
      </c>
      <c r="M31" s="30" t="s">
        <v>856</v>
      </c>
      <c r="N31" s="30" t="s">
        <v>857</v>
      </c>
      <c r="O31" s="32">
        <v>44870.125</v>
      </c>
      <c r="P31" s="32" t="s">
        <v>100</v>
      </c>
      <c r="Q31" s="32" t="s">
        <v>100</v>
      </c>
      <c r="R31" s="33">
        <v>430000</v>
      </c>
      <c r="S31" s="33">
        <v>399900</v>
      </c>
      <c r="T31" s="33">
        <v>30100</v>
      </c>
      <c r="U31" s="33">
        <v>0</v>
      </c>
      <c r="V31" s="33">
        <v>0</v>
      </c>
      <c r="W31" s="33">
        <v>0</v>
      </c>
      <c r="X31" s="33">
        <v>1190</v>
      </c>
      <c r="Y31" s="33">
        <v>0</v>
      </c>
      <c r="Z31" s="33">
        <v>30100</v>
      </c>
      <c r="AA31" s="30" t="s">
        <v>816</v>
      </c>
      <c r="AB31" s="64">
        <f t="shared" si="1"/>
        <v>430000</v>
      </c>
    </row>
    <row r="32" spans="1:28" ht="34" x14ac:dyDescent="0.2">
      <c r="A32" s="36">
        <f t="shared" si="0"/>
        <v>8367</v>
      </c>
      <c r="B32" s="30">
        <v>86997</v>
      </c>
      <c r="C32" s="31">
        <v>44866.125</v>
      </c>
      <c r="D32" s="30">
        <v>8367</v>
      </c>
      <c r="E32" s="30" t="s">
        <v>858</v>
      </c>
      <c r="F32" s="30" t="s">
        <v>95</v>
      </c>
      <c r="G32" s="30" t="s">
        <v>508</v>
      </c>
      <c r="H32" s="30" t="s">
        <v>509</v>
      </c>
      <c r="I32" s="30" t="s">
        <v>510</v>
      </c>
      <c r="J32" s="30" t="s">
        <v>511</v>
      </c>
      <c r="K32" s="30" t="s">
        <v>686</v>
      </c>
      <c r="L32" s="30" t="s">
        <v>687</v>
      </c>
      <c r="M32" s="30" t="s">
        <v>688</v>
      </c>
      <c r="N32" s="30" t="s">
        <v>689</v>
      </c>
      <c r="O32" s="32">
        <v>44870.125</v>
      </c>
      <c r="P32" s="32" t="s">
        <v>100</v>
      </c>
      <c r="Q32" s="32" t="s">
        <v>100</v>
      </c>
      <c r="R32" s="33">
        <v>440000</v>
      </c>
      <c r="S32" s="33">
        <v>409200</v>
      </c>
      <c r="T32" s="33">
        <v>30800</v>
      </c>
      <c r="U32" s="33">
        <v>0</v>
      </c>
      <c r="V32" s="33">
        <v>0</v>
      </c>
      <c r="W32" s="33">
        <v>0</v>
      </c>
      <c r="X32" s="33">
        <v>1190</v>
      </c>
      <c r="Y32" s="33">
        <v>0</v>
      </c>
      <c r="Z32" s="33">
        <v>30800</v>
      </c>
      <c r="AA32" s="30" t="s">
        <v>816</v>
      </c>
      <c r="AB32" s="64">
        <f t="shared" si="1"/>
        <v>440000</v>
      </c>
    </row>
    <row r="33" spans="1:28" ht="34" x14ac:dyDescent="0.2">
      <c r="A33" s="36">
        <f t="shared" si="0"/>
        <v>8366</v>
      </c>
      <c r="B33" s="30">
        <v>86996</v>
      </c>
      <c r="C33" s="31">
        <v>44866.125</v>
      </c>
      <c r="D33" s="30">
        <v>8366</v>
      </c>
      <c r="E33" s="30" t="s">
        <v>859</v>
      </c>
      <c r="F33" s="30" t="s">
        <v>95</v>
      </c>
      <c r="G33" s="30" t="s">
        <v>430</v>
      </c>
      <c r="H33" s="30" t="s">
        <v>431</v>
      </c>
      <c r="I33" s="30" t="s">
        <v>101</v>
      </c>
      <c r="J33" s="30" t="s">
        <v>432</v>
      </c>
      <c r="K33" s="30" t="s">
        <v>433</v>
      </c>
      <c r="L33" s="30" t="s">
        <v>434</v>
      </c>
      <c r="M33" s="30" t="s">
        <v>101</v>
      </c>
      <c r="N33" s="30" t="s">
        <v>435</v>
      </c>
      <c r="O33" s="32">
        <v>44870.125</v>
      </c>
      <c r="P33" s="32" t="s">
        <v>100</v>
      </c>
      <c r="Q33" s="32" t="s">
        <v>100</v>
      </c>
      <c r="R33" s="33">
        <v>649418</v>
      </c>
      <c r="S33" s="33">
        <v>603959</v>
      </c>
      <c r="T33" s="33">
        <v>45459</v>
      </c>
      <c r="U33" s="33">
        <v>0</v>
      </c>
      <c r="V33" s="33">
        <v>0</v>
      </c>
      <c r="W33" s="33">
        <v>0</v>
      </c>
      <c r="X33" s="33">
        <v>1190</v>
      </c>
      <c r="Y33" s="33">
        <v>0</v>
      </c>
      <c r="Z33" s="33">
        <v>45459</v>
      </c>
      <c r="AA33" s="30" t="s">
        <v>816</v>
      </c>
      <c r="AB33" s="64">
        <f t="shared" si="1"/>
        <v>649418</v>
      </c>
    </row>
    <row r="34" spans="1:28" ht="34" x14ac:dyDescent="0.2">
      <c r="A34" s="36">
        <f t="shared" si="0"/>
        <v>7675</v>
      </c>
      <c r="B34" s="30">
        <v>86995</v>
      </c>
      <c r="C34" s="31">
        <v>44866.125</v>
      </c>
      <c r="D34" s="30">
        <v>7675</v>
      </c>
      <c r="E34" s="30" t="s">
        <v>860</v>
      </c>
      <c r="F34" s="30" t="s">
        <v>95</v>
      </c>
      <c r="G34" s="30" t="s">
        <v>475</v>
      </c>
      <c r="H34" s="30" t="s">
        <v>476</v>
      </c>
      <c r="I34" s="30" t="s">
        <v>477</v>
      </c>
      <c r="J34" s="30" t="s">
        <v>478</v>
      </c>
      <c r="K34" s="30" t="s">
        <v>479</v>
      </c>
      <c r="L34" s="30" t="s">
        <v>480</v>
      </c>
      <c r="M34" s="30" t="s">
        <v>481</v>
      </c>
      <c r="N34" s="30" t="s">
        <v>482</v>
      </c>
      <c r="O34" s="32">
        <v>44870.125</v>
      </c>
      <c r="P34" s="32" t="s">
        <v>100</v>
      </c>
      <c r="Q34" s="32" t="s">
        <v>100</v>
      </c>
      <c r="R34" s="33">
        <v>450454</v>
      </c>
      <c r="S34" s="33">
        <v>418922</v>
      </c>
      <c r="T34" s="33">
        <v>31532</v>
      </c>
      <c r="U34" s="33">
        <v>0</v>
      </c>
      <c r="V34" s="33">
        <v>0</v>
      </c>
      <c r="W34" s="33">
        <v>0</v>
      </c>
      <c r="X34" s="33">
        <v>1190</v>
      </c>
      <c r="Y34" s="33">
        <v>0</v>
      </c>
      <c r="Z34" s="33">
        <v>31532</v>
      </c>
      <c r="AA34" s="30" t="s">
        <v>816</v>
      </c>
      <c r="AB34" s="64">
        <f t="shared" si="1"/>
        <v>450454</v>
      </c>
    </row>
    <row r="35" spans="1:28" ht="34" x14ac:dyDescent="0.2">
      <c r="A35" s="36">
        <f t="shared" si="0"/>
        <v>6079</v>
      </c>
      <c r="B35" s="30">
        <v>86994</v>
      </c>
      <c r="C35" s="31">
        <v>44866.125</v>
      </c>
      <c r="D35" s="30">
        <v>6079</v>
      </c>
      <c r="E35" s="30" t="s">
        <v>861</v>
      </c>
      <c r="F35" s="30" t="s">
        <v>126</v>
      </c>
      <c r="G35" s="30" t="s">
        <v>127</v>
      </c>
      <c r="H35" s="30" t="s">
        <v>128</v>
      </c>
      <c r="I35" s="30" t="s">
        <v>129</v>
      </c>
      <c r="J35" s="30" t="s">
        <v>130</v>
      </c>
      <c r="K35" s="30" t="s">
        <v>239</v>
      </c>
      <c r="L35" s="30" t="s">
        <v>240</v>
      </c>
      <c r="M35" s="30" t="s">
        <v>241</v>
      </c>
      <c r="N35" s="30" t="s">
        <v>242</v>
      </c>
      <c r="O35" s="32">
        <v>44870.125</v>
      </c>
      <c r="P35" s="32" t="s">
        <v>100</v>
      </c>
      <c r="Q35" s="32" t="s">
        <v>100</v>
      </c>
      <c r="R35" s="33">
        <v>313158</v>
      </c>
      <c r="S35" s="33">
        <v>291237</v>
      </c>
      <c r="T35" s="33">
        <v>21921</v>
      </c>
      <c r="U35" s="33">
        <v>0</v>
      </c>
      <c r="V35" s="33">
        <v>0</v>
      </c>
      <c r="W35" s="33">
        <v>0</v>
      </c>
      <c r="X35" s="33">
        <v>1190</v>
      </c>
      <c r="Y35" s="33">
        <v>0</v>
      </c>
      <c r="Z35" s="33">
        <v>21921</v>
      </c>
      <c r="AA35" s="30" t="s">
        <v>816</v>
      </c>
      <c r="AB35" s="64">
        <f t="shared" si="1"/>
        <v>313158</v>
      </c>
    </row>
    <row r="36" spans="1:28" ht="51" x14ac:dyDescent="0.2">
      <c r="A36" s="36">
        <f t="shared" si="0"/>
        <v>6101</v>
      </c>
      <c r="B36" s="30">
        <v>86993</v>
      </c>
      <c r="C36" s="31">
        <v>44866.125</v>
      </c>
      <c r="D36" s="30">
        <v>6101</v>
      </c>
      <c r="E36" s="30" t="s">
        <v>862</v>
      </c>
      <c r="F36" s="30" t="s">
        <v>95</v>
      </c>
      <c r="G36" s="30" t="s">
        <v>139</v>
      </c>
      <c r="H36" s="30" t="s">
        <v>140</v>
      </c>
      <c r="I36" s="30" t="s">
        <v>141</v>
      </c>
      <c r="J36" s="30" t="s">
        <v>142</v>
      </c>
      <c r="K36" s="30" t="s">
        <v>251</v>
      </c>
      <c r="L36" s="30" t="s">
        <v>252</v>
      </c>
      <c r="M36" s="30" t="s">
        <v>253</v>
      </c>
      <c r="N36" s="30" t="s">
        <v>254</v>
      </c>
      <c r="O36" s="32">
        <v>44875.125</v>
      </c>
      <c r="P36" s="32" t="s">
        <v>100</v>
      </c>
      <c r="Q36" s="32" t="s">
        <v>100</v>
      </c>
      <c r="R36" s="33">
        <v>610000</v>
      </c>
      <c r="S36" s="33">
        <v>418500</v>
      </c>
      <c r="T36" s="33">
        <v>31500</v>
      </c>
      <c r="U36" s="33">
        <v>0</v>
      </c>
      <c r="V36" s="33">
        <v>0</v>
      </c>
      <c r="W36" s="33">
        <v>0</v>
      </c>
      <c r="X36" s="33">
        <v>1190</v>
      </c>
      <c r="Y36" s="33">
        <v>160000</v>
      </c>
      <c r="Z36" s="33">
        <v>31500</v>
      </c>
      <c r="AA36" s="30" t="s">
        <v>816</v>
      </c>
      <c r="AB36" s="64">
        <f t="shared" si="1"/>
        <v>450000</v>
      </c>
    </row>
    <row r="37" spans="1:28" ht="34" x14ac:dyDescent="0.2">
      <c r="A37" s="36">
        <f t="shared" si="0"/>
        <v>6109</v>
      </c>
      <c r="B37" s="30">
        <v>86992</v>
      </c>
      <c r="C37" s="31">
        <v>44866.125</v>
      </c>
      <c r="D37" s="30">
        <v>6109</v>
      </c>
      <c r="E37" s="30" t="s">
        <v>863</v>
      </c>
      <c r="F37" s="30" t="s">
        <v>95</v>
      </c>
      <c r="G37" s="30" t="s">
        <v>96</v>
      </c>
      <c r="H37" s="30" t="s">
        <v>97</v>
      </c>
      <c r="I37" s="30" t="s">
        <v>98</v>
      </c>
      <c r="J37" s="30" t="s">
        <v>99</v>
      </c>
      <c r="K37" s="30" t="s">
        <v>690</v>
      </c>
      <c r="L37" s="30" t="s">
        <v>691</v>
      </c>
      <c r="M37" s="30" t="s">
        <v>692</v>
      </c>
      <c r="N37" s="30" t="s">
        <v>693</v>
      </c>
      <c r="O37" s="32">
        <v>44870.125</v>
      </c>
      <c r="P37" s="32" t="s">
        <v>100</v>
      </c>
      <c r="Q37" s="32" t="s">
        <v>100</v>
      </c>
      <c r="R37" s="33">
        <v>490000</v>
      </c>
      <c r="S37" s="33">
        <v>490000</v>
      </c>
      <c r="T37" s="33">
        <v>0</v>
      </c>
      <c r="U37" s="33">
        <v>0</v>
      </c>
      <c r="V37" s="33">
        <v>0</v>
      </c>
      <c r="W37" s="33">
        <v>0</v>
      </c>
      <c r="X37" s="33">
        <v>1190</v>
      </c>
      <c r="Y37" s="33">
        <v>0</v>
      </c>
      <c r="Z37" s="33">
        <v>0</v>
      </c>
      <c r="AA37" s="30" t="s">
        <v>816</v>
      </c>
      <c r="AB37" s="64">
        <f t="shared" si="1"/>
        <v>490000</v>
      </c>
    </row>
    <row r="38" spans="1:28" ht="34" x14ac:dyDescent="0.2">
      <c r="A38" s="36">
        <f t="shared" si="0"/>
        <v>6093</v>
      </c>
      <c r="B38" s="30">
        <v>86991</v>
      </c>
      <c r="C38" s="31">
        <v>44866.125</v>
      </c>
      <c r="D38" s="30">
        <v>6093</v>
      </c>
      <c r="E38" s="30" t="s">
        <v>864</v>
      </c>
      <c r="F38" s="30" t="s">
        <v>95</v>
      </c>
      <c r="G38" s="30" t="s">
        <v>135</v>
      </c>
      <c r="H38" s="30" t="s">
        <v>136</v>
      </c>
      <c r="I38" s="30" t="s">
        <v>137</v>
      </c>
      <c r="J38" s="30" t="s">
        <v>138</v>
      </c>
      <c r="K38" s="30" t="s">
        <v>247</v>
      </c>
      <c r="L38" s="30" t="s">
        <v>248</v>
      </c>
      <c r="M38" s="30" t="s">
        <v>249</v>
      </c>
      <c r="N38" s="30" t="s">
        <v>250</v>
      </c>
      <c r="O38" s="32">
        <v>44870.125</v>
      </c>
      <c r="P38" s="32" t="s">
        <v>100</v>
      </c>
      <c r="Q38" s="32" t="s">
        <v>100</v>
      </c>
      <c r="R38" s="33">
        <v>696702</v>
      </c>
      <c r="S38" s="33">
        <v>647933</v>
      </c>
      <c r="T38" s="33">
        <v>48769</v>
      </c>
      <c r="U38" s="33">
        <v>0</v>
      </c>
      <c r="V38" s="33">
        <v>0</v>
      </c>
      <c r="W38" s="33">
        <v>0</v>
      </c>
      <c r="X38" s="33">
        <v>1190</v>
      </c>
      <c r="Y38" s="33">
        <v>0</v>
      </c>
      <c r="Z38" s="33">
        <v>48769</v>
      </c>
      <c r="AA38" s="30" t="s">
        <v>816</v>
      </c>
      <c r="AB38" s="64">
        <f t="shared" si="1"/>
        <v>696702</v>
      </c>
    </row>
    <row r="39" spans="1:28" ht="34" x14ac:dyDescent="0.2">
      <c r="A39" s="36">
        <f t="shared" si="0"/>
        <v>6074</v>
      </c>
      <c r="B39" s="30">
        <v>86990</v>
      </c>
      <c r="C39" s="31">
        <v>44866.125</v>
      </c>
      <c r="D39" s="30">
        <v>6074</v>
      </c>
      <c r="E39" s="30" t="s">
        <v>865</v>
      </c>
      <c r="F39" s="30" t="s">
        <v>95</v>
      </c>
      <c r="G39" s="30" t="s">
        <v>131</v>
      </c>
      <c r="H39" s="30" t="s">
        <v>132</v>
      </c>
      <c r="I39" s="30" t="s">
        <v>133</v>
      </c>
      <c r="J39" s="30" t="s">
        <v>134</v>
      </c>
      <c r="K39" s="30" t="s">
        <v>694</v>
      </c>
      <c r="L39" s="30" t="s">
        <v>695</v>
      </c>
      <c r="M39" s="30" t="s">
        <v>696</v>
      </c>
      <c r="N39" s="30" t="s">
        <v>697</v>
      </c>
      <c r="O39" s="32">
        <v>44870.125</v>
      </c>
      <c r="P39" s="32" t="s">
        <v>100</v>
      </c>
      <c r="Q39" s="32" t="s">
        <v>100</v>
      </c>
      <c r="R39" s="33">
        <v>430000</v>
      </c>
      <c r="S39" s="33">
        <v>399900</v>
      </c>
      <c r="T39" s="33">
        <v>30100</v>
      </c>
      <c r="U39" s="33">
        <v>0</v>
      </c>
      <c r="V39" s="33">
        <v>0</v>
      </c>
      <c r="W39" s="33">
        <v>0</v>
      </c>
      <c r="X39" s="33">
        <v>1190</v>
      </c>
      <c r="Y39" s="33">
        <v>0</v>
      </c>
      <c r="Z39" s="33">
        <v>30100</v>
      </c>
      <c r="AA39" s="30" t="s">
        <v>816</v>
      </c>
      <c r="AB39" s="64">
        <f t="shared" si="1"/>
        <v>430000</v>
      </c>
    </row>
    <row r="40" spans="1:28" ht="34" x14ac:dyDescent="0.2">
      <c r="A40" s="36">
        <f t="shared" si="0"/>
        <v>6112</v>
      </c>
      <c r="B40" s="30">
        <v>86989</v>
      </c>
      <c r="C40" s="31">
        <v>44866.125</v>
      </c>
      <c r="D40" s="30">
        <v>6112</v>
      </c>
      <c r="E40" s="30" t="s">
        <v>866</v>
      </c>
      <c r="F40" s="30" t="s">
        <v>126</v>
      </c>
      <c r="G40" s="30" t="s">
        <v>127</v>
      </c>
      <c r="H40" s="30" t="s">
        <v>128</v>
      </c>
      <c r="I40" s="30" t="s">
        <v>129</v>
      </c>
      <c r="J40" s="30" t="s">
        <v>130</v>
      </c>
      <c r="K40" s="30" t="s">
        <v>255</v>
      </c>
      <c r="L40" s="30" t="s">
        <v>256</v>
      </c>
      <c r="M40" s="30" t="s">
        <v>257</v>
      </c>
      <c r="N40" s="30" t="s">
        <v>258</v>
      </c>
      <c r="O40" s="32">
        <v>44870.125</v>
      </c>
      <c r="P40" s="32" t="s">
        <v>100</v>
      </c>
      <c r="Q40" s="32" t="s">
        <v>100</v>
      </c>
      <c r="R40" s="33">
        <v>325992</v>
      </c>
      <c r="S40" s="33">
        <v>303173</v>
      </c>
      <c r="T40" s="33">
        <v>22819</v>
      </c>
      <c r="U40" s="33">
        <v>0</v>
      </c>
      <c r="V40" s="33">
        <v>0</v>
      </c>
      <c r="W40" s="33">
        <v>0</v>
      </c>
      <c r="X40" s="33">
        <v>1190</v>
      </c>
      <c r="Y40" s="33">
        <v>0</v>
      </c>
      <c r="Z40" s="33">
        <v>22819</v>
      </c>
      <c r="AA40" s="30" t="s">
        <v>816</v>
      </c>
      <c r="AB40" s="64">
        <f t="shared" si="1"/>
        <v>325992</v>
      </c>
    </row>
    <row r="41" spans="1:28" ht="51" x14ac:dyDescent="0.2">
      <c r="A41" s="36">
        <f t="shared" si="0"/>
        <v>6071</v>
      </c>
      <c r="B41" s="30">
        <v>86988</v>
      </c>
      <c r="C41" s="31">
        <v>44866.125</v>
      </c>
      <c r="D41" s="30">
        <v>6071</v>
      </c>
      <c r="E41" s="30" t="s">
        <v>867</v>
      </c>
      <c r="F41" s="30" t="s">
        <v>95</v>
      </c>
      <c r="G41" s="30" t="s">
        <v>210</v>
      </c>
      <c r="H41" s="30" t="s">
        <v>211</v>
      </c>
      <c r="I41" s="30" t="s">
        <v>212</v>
      </c>
      <c r="J41" s="30" t="s">
        <v>213</v>
      </c>
      <c r="K41" s="30" t="s">
        <v>330</v>
      </c>
      <c r="L41" s="30" t="s">
        <v>331</v>
      </c>
      <c r="M41" s="30" t="s">
        <v>332</v>
      </c>
      <c r="N41" s="30" t="s">
        <v>333</v>
      </c>
      <c r="O41" s="32">
        <v>44870.125</v>
      </c>
      <c r="P41" s="32" t="s">
        <v>100</v>
      </c>
      <c r="Q41" s="32" t="s">
        <v>100</v>
      </c>
      <c r="R41" s="33">
        <v>374736</v>
      </c>
      <c r="S41" s="33">
        <v>348504</v>
      </c>
      <c r="T41" s="33">
        <v>26232</v>
      </c>
      <c r="U41" s="33">
        <v>0</v>
      </c>
      <c r="V41" s="33">
        <v>0</v>
      </c>
      <c r="W41" s="33">
        <v>0</v>
      </c>
      <c r="X41" s="33">
        <v>1190</v>
      </c>
      <c r="Y41" s="33">
        <v>0</v>
      </c>
      <c r="Z41" s="33">
        <v>26232</v>
      </c>
      <c r="AA41" s="30" t="s">
        <v>816</v>
      </c>
      <c r="AB41" s="64">
        <f t="shared" si="1"/>
        <v>374736</v>
      </c>
    </row>
    <row r="42" spans="1:28" ht="34" x14ac:dyDescent="0.2">
      <c r="A42" s="36">
        <f t="shared" si="0"/>
        <v>6105</v>
      </c>
      <c r="B42" s="30">
        <v>86987</v>
      </c>
      <c r="C42" s="31">
        <v>44866.125</v>
      </c>
      <c r="D42" s="30">
        <v>6105</v>
      </c>
      <c r="E42" s="30" t="s">
        <v>868</v>
      </c>
      <c r="F42" s="30" t="s">
        <v>95</v>
      </c>
      <c r="G42" s="30" t="s">
        <v>144</v>
      </c>
      <c r="H42" s="30" t="s">
        <v>145</v>
      </c>
      <c r="I42" s="30" t="s">
        <v>146</v>
      </c>
      <c r="J42" s="30" t="s">
        <v>147</v>
      </c>
      <c r="K42" s="30" t="s">
        <v>649</v>
      </c>
      <c r="L42" s="30" t="s">
        <v>650</v>
      </c>
      <c r="M42" s="30" t="s">
        <v>101</v>
      </c>
      <c r="N42" s="30" t="s">
        <v>651</v>
      </c>
      <c r="O42" s="32">
        <v>44870.125</v>
      </c>
      <c r="P42" s="32" t="s">
        <v>100</v>
      </c>
      <c r="Q42" s="32" t="s">
        <v>100</v>
      </c>
      <c r="R42" s="33">
        <v>370000</v>
      </c>
      <c r="S42" s="33">
        <v>344100</v>
      </c>
      <c r="T42" s="33">
        <v>25900</v>
      </c>
      <c r="U42" s="33">
        <v>0</v>
      </c>
      <c r="V42" s="33">
        <v>0</v>
      </c>
      <c r="W42" s="33">
        <v>0</v>
      </c>
      <c r="X42" s="33">
        <v>1190</v>
      </c>
      <c r="Y42" s="33">
        <v>0</v>
      </c>
      <c r="Z42" s="33">
        <v>25900</v>
      </c>
      <c r="AA42" s="30" t="s">
        <v>816</v>
      </c>
      <c r="AB42" s="64">
        <f t="shared" si="1"/>
        <v>370000</v>
      </c>
    </row>
    <row r="43" spans="1:28" ht="17" x14ac:dyDescent="0.2">
      <c r="A43" s="36">
        <f t="shared" si="0"/>
        <v>6070</v>
      </c>
      <c r="B43" s="30">
        <v>86986</v>
      </c>
      <c r="C43" s="31">
        <v>44866.125</v>
      </c>
      <c r="D43" s="30">
        <v>6070</v>
      </c>
      <c r="E43" s="30" t="s">
        <v>259</v>
      </c>
      <c r="F43" s="30" t="s">
        <v>106</v>
      </c>
      <c r="G43" s="30" t="s">
        <v>18</v>
      </c>
      <c r="H43" s="30" t="s">
        <v>203</v>
      </c>
      <c r="I43" s="30" t="s">
        <v>204</v>
      </c>
      <c r="J43" s="30" t="s">
        <v>205</v>
      </c>
      <c r="K43" s="30" t="s">
        <v>787</v>
      </c>
      <c r="L43" s="30" t="s">
        <v>788</v>
      </c>
      <c r="M43" s="30" t="s">
        <v>789</v>
      </c>
      <c r="N43" s="30" t="s">
        <v>790</v>
      </c>
      <c r="O43" s="32">
        <v>44870.125</v>
      </c>
      <c r="P43" s="32" t="s">
        <v>100</v>
      </c>
      <c r="Q43" s="32" t="s">
        <v>100</v>
      </c>
      <c r="R43" s="33">
        <v>520000</v>
      </c>
      <c r="S43" s="33">
        <v>483600</v>
      </c>
      <c r="T43" s="33">
        <v>36400</v>
      </c>
      <c r="U43" s="33">
        <v>0</v>
      </c>
      <c r="V43" s="33">
        <v>0</v>
      </c>
      <c r="W43" s="33">
        <v>0</v>
      </c>
      <c r="X43" s="33">
        <v>1190</v>
      </c>
      <c r="Y43" s="33">
        <v>0</v>
      </c>
      <c r="Z43" s="33">
        <v>36400</v>
      </c>
      <c r="AA43" s="30" t="s">
        <v>816</v>
      </c>
      <c r="AB43" s="64">
        <f t="shared" si="1"/>
        <v>520000</v>
      </c>
    </row>
    <row r="44" spans="1:28" ht="51" x14ac:dyDescent="0.2">
      <c r="A44" s="36">
        <f t="shared" si="0"/>
        <v>6099</v>
      </c>
      <c r="B44" s="30">
        <v>86985</v>
      </c>
      <c r="C44" s="31">
        <v>44866.125</v>
      </c>
      <c r="D44" s="30">
        <v>6099</v>
      </c>
      <c r="E44" s="30" t="s">
        <v>869</v>
      </c>
      <c r="F44" s="30" t="s">
        <v>95</v>
      </c>
      <c r="G44" s="30" t="s">
        <v>581</v>
      </c>
      <c r="H44" s="30" t="s">
        <v>582</v>
      </c>
      <c r="I44" s="30" t="s">
        <v>583</v>
      </c>
      <c r="J44" s="30" t="s">
        <v>584</v>
      </c>
      <c r="K44" s="30" t="s">
        <v>585</v>
      </c>
      <c r="L44" s="30" t="s">
        <v>586</v>
      </c>
      <c r="M44" s="30" t="s">
        <v>587</v>
      </c>
      <c r="N44" s="30" t="s">
        <v>588</v>
      </c>
      <c r="O44" s="32">
        <v>44870.125</v>
      </c>
      <c r="P44" s="32" t="s">
        <v>100</v>
      </c>
      <c r="Q44" s="32" t="s">
        <v>100</v>
      </c>
      <c r="R44" s="33">
        <v>520000</v>
      </c>
      <c r="S44" s="33">
        <v>483600</v>
      </c>
      <c r="T44" s="33">
        <v>36400</v>
      </c>
      <c r="U44" s="33">
        <v>0</v>
      </c>
      <c r="V44" s="33">
        <v>0</v>
      </c>
      <c r="W44" s="33">
        <v>0</v>
      </c>
      <c r="X44" s="33">
        <v>1190</v>
      </c>
      <c r="Y44" s="33">
        <v>0</v>
      </c>
      <c r="Z44" s="33">
        <v>36400</v>
      </c>
      <c r="AA44" s="30" t="s">
        <v>816</v>
      </c>
      <c r="AB44" s="64">
        <f t="shared" si="1"/>
        <v>520000</v>
      </c>
    </row>
    <row r="45" spans="1:28" ht="34" x14ac:dyDescent="0.2">
      <c r="A45" s="36">
        <f t="shared" si="0"/>
        <v>6090</v>
      </c>
      <c r="B45" s="30">
        <v>86984</v>
      </c>
      <c r="C45" s="31">
        <v>44866.125</v>
      </c>
      <c r="D45" s="30">
        <v>6090</v>
      </c>
      <c r="E45" s="30" t="s">
        <v>870</v>
      </c>
      <c r="F45" s="30" t="s">
        <v>95</v>
      </c>
      <c r="G45" s="30" t="s">
        <v>179</v>
      </c>
      <c r="H45" s="30" t="s">
        <v>180</v>
      </c>
      <c r="I45" s="30" t="s">
        <v>181</v>
      </c>
      <c r="J45" s="30" t="s">
        <v>182</v>
      </c>
      <c r="K45" s="30" t="s">
        <v>698</v>
      </c>
      <c r="L45" s="30" t="s">
        <v>699</v>
      </c>
      <c r="M45" s="30" t="s">
        <v>700</v>
      </c>
      <c r="N45" s="30" t="s">
        <v>701</v>
      </c>
      <c r="O45" s="32">
        <v>44870.125</v>
      </c>
      <c r="P45" s="32" t="s">
        <v>100</v>
      </c>
      <c r="Q45" s="32" t="s">
        <v>100</v>
      </c>
      <c r="R45" s="33">
        <v>500000</v>
      </c>
      <c r="S45" s="33">
        <v>475000</v>
      </c>
      <c r="T45" s="33">
        <v>25000</v>
      </c>
      <c r="U45" s="33">
        <v>0</v>
      </c>
      <c r="V45" s="33">
        <v>0</v>
      </c>
      <c r="W45" s="33">
        <v>0</v>
      </c>
      <c r="X45" s="33">
        <v>1190</v>
      </c>
      <c r="Y45" s="33">
        <v>0</v>
      </c>
      <c r="Z45" s="33">
        <v>25000</v>
      </c>
      <c r="AA45" s="30" t="s">
        <v>816</v>
      </c>
      <c r="AB45" s="64">
        <f t="shared" si="1"/>
        <v>500000</v>
      </c>
    </row>
    <row r="46" spans="1:28" ht="34" x14ac:dyDescent="0.2">
      <c r="A46" s="36">
        <f t="shared" si="0"/>
        <v>6076</v>
      </c>
      <c r="B46" s="30">
        <v>86983</v>
      </c>
      <c r="C46" s="31">
        <v>44866.125</v>
      </c>
      <c r="D46" s="30">
        <v>6076</v>
      </c>
      <c r="E46" s="30" t="s">
        <v>871</v>
      </c>
      <c r="F46" s="30" t="s">
        <v>95</v>
      </c>
      <c r="G46" s="30" t="s">
        <v>131</v>
      </c>
      <c r="H46" s="30" t="s">
        <v>132</v>
      </c>
      <c r="I46" s="30" t="s">
        <v>133</v>
      </c>
      <c r="J46" s="30" t="s">
        <v>134</v>
      </c>
      <c r="K46" s="30" t="s">
        <v>740</v>
      </c>
      <c r="L46" s="30" t="s">
        <v>768</v>
      </c>
      <c r="M46" s="30" t="s">
        <v>769</v>
      </c>
      <c r="N46" s="30" t="s">
        <v>770</v>
      </c>
      <c r="O46" s="32">
        <v>44870.125</v>
      </c>
      <c r="P46" s="32" t="s">
        <v>100</v>
      </c>
      <c r="Q46" s="32" t="s">
        <v>100</v>
      </c>
      <c r="R46" s="33">
        <v>380000</v>
      </c>
      <c r="S46" s="33">
        <v>353400</v>
      </c>
      <c r="T46" s="33">
        <v>26600</v>
      </c>
      <c r="U46" s="33">
        <v>0</v>
      </c>
      <c r="V46" s="33">
        <v>0</v>
      </c>
      <c r="W46" s="33">
        <v>0</v>
      </c>
      <c r="X46" s="33">
        <v>1190</v>
      </c>
      <c r="Y46" s="33">
        <v>0</v>
      </c>
      <c r="Z46" s="33">
        <v>26600</v>
      </c>
      <c r="AA46" s="30" t="s">
        <v>816</v>
      </c>
      <c r="AB46" s="64">
        <f t="shared" si="1"/>
        <v>380000</v>
      </c>
    </row>
    <row r="47" spans="1:28" ht="34" x14ac:dyDescent="0.2">
      <c r="A47" s="36">
        <f t="shared" si="0"/>
        <v>6069</v>
      </c>
      <c r="B47" s="30">
        <v>86982</v>
      </c>
      <c r="C47" s="31">
        <v>44866.125</v>
      </c>
      <c r="D47" s="30">
        <v>6069</v>
      </c>
      <c r="E47" s="30" t="s">
        <v>260</v>
      </c>
      <c r="F47" s="30" t="s">
        <v>106</v>
      </c>
      <c r="G47" s="30" t="s">
        <v>206</v>
      </c>
      <c r="H47" s="30" t="s">
        <v>207</v>
      </c>
      <c r="I47" s="30" t="s">
        <v>208</v>
      </c>
      <c r="J47" s="30" t="s">
        <v>209</v>
      </c>
      <c r="K47" s="30" t="s">
        <v>261</v>
      </c>
      <c r="L47" s="30" t="s">
        <v>262</v>
      </c>
      <c r="M47" s="30" t="s">
        <v>263</v>
      </c>
      <c r="N47" s="30" t="s">
        <v>264</v>
      </c>
      <c r="O47" s="32">
        <v>44870.125</v>
      </c>
      <c r="P47" s="32" t="s">
        <v>100</v>
      </c>
      <c r="Q47" s="32" t="s">
        <v>100</v>
      </c>
      <c r="R47" s="33">
        <v>749473</v>
      </c>
      <c r="S47" s="33">
        <v>697010</v>
      </c>
      <c r="T47" s="33">
        <v>52463</v>
      </c>
      <c r="U47" s="33">
        <v>0</v>
      </c>
      <c r="V47" s="33">
        <v>0</v>
      </c>
      <c r="W47" s="33">
        <v>0</v>
      </c>
      <c r="X47" s="33">
        <v>1190</v>
      </c>
      <c r="Y47" s="33">
        <v>0</v>
      </c>
      <c r="Z47" s="33">
        <v>52463</v>
      </c>
      <c r="AA47" s="30" t="s">
        <v>816</v>
      </c>
      <c r="AB47" s="64">
        <f t="shared" si="1"/>
        <v>749473</v>
      </c>
    </row>
    <row r="48" spans="1:28" ht="51" x14ac:dyDescent="0.2">
      <c r="A48" s="36">
        <f t="shared" si="0"/>
        <v>6080</v>
      </c>
      <c r="B48" s="30">
        <v>86981</v>
      </c>
      <c r="C48" s="31">
        <v>44866.125</v>
      </c>
      <c r="D48" s="30">
        <v>6080</v>
      </c>
      <c r="E48" s="30" t="s">
        <v>872</v>
      </c>
      <c r="F48" s="30" t="s">
        <v>95</v>
      </c>
      <c r="G48" s="30" t="s">
        <v>175</v>
      </c>
      <c r="H48" s="30" t="s">
        <v>176</v>
      </c>
      <c r="I48" s="30" t="s">
        <v>177</v>
      </c>
      <c r="J48" s="30" t="s">
        <v>178</v>
      </c>
      <c r="K48" s="30" t="s">
        <v>265</v>
      </c>
      <c r="L48" s="30" t="s">
        <v>266</v>
      </c>
      <c r="M48" s="30" t="s">
        <v>267</v>
      </c>
      <c r="N48" s="30" t="s">
        <v>268</v>
      </c>
      <c r="O48" s="32">
        <v>44870.125</v>
      </c>
      <c r="P48" s="32" t="s">
        <v>100</v>
      </c>
      <c r="Q48" s="32" t="s">
        <v>100</v>
      </c>
      <c r="R48" s="33">
        <v>350000</v>
      </c>
      <c r="S48" s="33">
        <v>325500</v>
      </c>
      <c r="T48" s="33">
        <v>24500</v>
      </c>
      <c r="U48" s="33">
        <v>0</v>
      </c>
      <c r="V48" s="33">
        <v>0</v>
      </c>
      <c r="W48" s="33">
        <v>0</v>
      </c>
      <c r="X48" s="33">
        <v>1190</v>
      </c>
      <c r="Y48" s="33">
        <v>0</v>
      </c>
      <c r="Z48" s="33">
        <v>24500</v>
      </c>
      <c r="AA48" s="30" t="s">
        <v>816</v>
      </c>
      <c r="AB48" s="64">
        <f t="shared" si="1"/>
        <v>350000</v>
      </c>
    </row>
    <row r="49" spans="1:28" ht="51" x14ac:dyDescent="0.2">
      <c r="A49" s="36">
        <f t="shared" si="0"/>
        <v>6082</v>
      </c>
      <c r="B49" s="30">
        <v>86980</v>
      </c>
      <c r="C49" s="31">
        <v>44866.125</v>
      </c>
      <c r="D49" s="30">
        <v>6082</v>
      </c>
      <c r="E49" s="30" t="s">
        <v>873</v>
      </c>
      <c r="F49" s="30" t="s">
        <v>106</v>
      </c>
      <c r="G49" s="30" t="s">
        <v>135</v>
      </c>
      <c r="H49" s="30" t="s">
        <v>136</v>
      </c>
      <c r="I49" s="30" t="s">
        <v>137</v>
      </c>
      <c r="J49" s="30" t="s">
        <v>138</v>
      </c>
      <c r="K49" s="30" t="s">
        <v>269</v>
      </c>
      <c r="L49" s="30" t="s">
        <v>270</v>
      </c>
      <c r="M49" s="30" t="s">
        <v>271</v>
      </c>
      <c r="N49" s="30" t="s">
        <v>272</v>
      </c>
      <c r="O49" s="32">
        <v>44870.125</v>
      </c>
      <c r="P49" s="32" t="s">
        <v>100</v>
      </c>
      <c r="Q49" s="32" t="s">
        <v>100</v>
      </c>
      <c r="R49" s="33">
        <v>633498</v>
      </c>
      <c r="S49" s="33">
        <v>589153</v>
      </c>
      <c r="T49" s="33">
        <v>44345</v>
      </c>
      <c r="U49" s="33">
        <v>0</v>
      </c>
      <c r="V49" s="33">
        <v>0</v>
      </c>
      <c r="W49" s="33">
        <v>0</v>
      </c>
      <c r="X49" s="33">
        <v>1190</v>
      </c>
      <c r="Y49" s="33">
        <v>0</v>
      </c>
      <c r="Z49" s="33">
        <v>44345</v>
      </c>
      <c r="AA49" s="30" t="s">
        <v>816</v>
      </c>
      <c r="AB49" s="64">
        <f t="shared" si="1"/>
        <v>633498</v>
      </c>
    </row>
    <row r="50" spans="1:28" ht="34" x14ac:dyDescent="0.2">
      <c r="A50" s="36">
        <f t="shared" si="0"/>
        <v>6084</v>
      </c>
      <c r="B50" s="30">
        <v>86979</v>
      </c>
      <c r="C50" s="31">
        <v>44866.125</v>
      </c>
      <c r="D50" s="30">
        <v>6084</v>
      </c>
      <c r="E50" s="30" t="s">
        <v>874</v>
      </c>
      <c r="F50" s="30" t="s">
        <v>95</v>
      </c>
      <c r="G50" s="30" t="s">
        <v>187</v>
      </c>
      <c r="H50" s="30" t="s">
        <v>188</v>
      </c>
      <c r="I50" s="30" t="s">
        <v>189</v>
      </c>
      <c r="J50" s="30" t="s">
        <v>190</v>
      </c>
      <c r="K50" s="30" t="s">
        <v>273</v>
      </c>
      <c r="L50" s="30" t="s">
        <v>274</v>
      </c>
      <c r="M50" s="30" t="s">
        <v>275</v>
      </c>
      <c r="N50" s="30" t="s">
        <v>276</v>
      </c>
      <c r="O50" s="32">
        <v>44870.125</v>
      </c>
      <c r="P50" s="32" t="s">
        <v>100</v>
      </c>
      <c r="Q50" s="32" t="s">
        <v>100</v>
      </c>
      <c r="R50" s="33">
        <v>513157</v>
      </c>
      <c r="S50" s="33">
        <v>477236</v>
      </c>
      <c r="T50" s="33">
        <v>35921</v>
      </c>
      <c r="U50" s="33">
        <v>0</v>
      </c>
      <c r="V50" s="33">
        <v>0</v>
      </c>
      <c r="W50" s="33">
        <v>0</v>
      </c>
      <c r="X50" s="33">
        <v>1190</v>
      </c>
      <c r="Y50" s="33">
        <v>0</v>
      </c>
      <c r="Z50" s="33">
        <v>35921</v>
      </c>
      <c r="AA50" s="30" t="s">
        <v>816</v>
      </c>
      <c r="AB50" s="64">
        <f t="shared" si="1"/>
        <v>513157</v>
      </c>
    </row>
    <row r="51" spans="1:28" ht="51" x14ac:dyDescent="0.2">
      <c r="A51" s="36">
        <f t="shared" si="0"/>
        <v>6085</v>
      </c>
      <c r="B51" s="30">
        <v>86978</v>
      </c>
      <c r="C51" s="31">
        <v>44866.125</v>
      </c>
      <c r="D51" s="30">
        <v>6085</v>
      </c>
      <c r="E51" s="30" t="s">
        <v>875</v>
      </c>
      <c r="F51" s="30" t="s">
        <v>95</v>
      </c>
      <c r="G51" s="30" t="s">
        <v>148</v>
      </c>
      <c r="H51" s="30" t="s">
        <v>149</v>
      </c>
      <c r="I51" s="30" t="s">
        <v>150</v>
      </c>
      <c r="J51" s="30" t="s">
        <v>151</v>
      </c>
      <c r="K51" s="30" t="s">
        <v>25</v>
      </c>
      <c r="L51" s="30" t="s">
        <v>277</v>
      </c>
      <c r="M51" s="30" t="s">
        <v>278</v>
      </c>
      <c r="N51" s="30" t="s">
        <v>279</v>
      </c>
      <c r="O51" s="32">
        <v>44870.125</v>
      </c>
      <c r="P51" s="32" t="s">
        <v>100</v>
      </c>
      <c r="Q51" s="32" t="s">
        <v>100</v>
      </c>
      <c r="R51" s="33">
        <v>342255</v>
      </c>
      <c r="S51" s="33">
        <v>325142</v>
      </c>
      <c r="T51" s="33">
        <v>17113</v>
      </c>
      <c r="U51" s="33">
        <v>0</v>
      </c>
      <c r="V51" s="33">
        <v>0</v>
      </c>
      <c r="W51" s="33">
        <v>0</v>
      </c>
      <c r="X51" s="33">
        <v>1190</v>
      </c>
      <c r="Y51" s="33">
        <v>0</v>
      </c>
      <c r="Z51" s="33">
        <v>17113</v>
      </c>
      <c r="AA51" s="30" t="s">
        <v>816</v>
      </c>
      <c r="AB51" s="64">
        <f t="shared" si="1"/>
        <v>342255</v>
      </c>
    </row>
    <row r="52" spans="1:28" ht="34" x14ac:dyDescent="0.2">
      <c r="A52" s="36">
        <f t="shared" si="0"/>
        <v>6073</v>
      </c>
      <c r="B52" s="30">
        <v>86977</v>
      </c>
      <c r="C52" s="31">
        <v>44866.125</v>
      </c>
      <c r="D52" s="30">
        <v>6073</v>
      </c>
      <c r="E52" s="30" t="s">
        <v>876</v>
      </c>
      <c r="F52" s="30" t="s">
        <v>95</v>
      </c>
      <c r="G52" s="30" t="s">
        <v>195</v>
      </c>
      <c r="H52" s="30" t="s">
        <v>196</v>
      </c>
      <c r="I52" s="30" t="s">
        <v>197</v>
      </c>
      <c r="J52" s="30" t="s">
        <v>198</v>
      </c>
      <c r="K52" s="30" t="s">
        <v>12</v>
      </c>
      <c r="L52" s="30" t="s">
        <v>327</v>
      </c>
      <c r="M52" s="30" t="s">
        <v>328</v>
      </c>
      <c r="N52" s="30" t="s">
        <v>329</v>
      </c>
      <c r="O52" s="32">
        <v>44870.125</v>
      </c>
      <c r="P52" s="32" t="s">
        <v>100</v>
      </c>
      <c r="Q52" s="32" t="s">
        <v>100</v>
      </c>
      <c r="R52" s="33">
        <v>360970</v>
      </c>
      <c r="S52" s="33">
        <v>339312</v>
      </c>
      <c r="T52" s="33">
        <v>21658</v>
      </c>
      <c r="U52" s="33">
        <v>0</v>
      </c>
      <c r="V52" s="33">
        <v>0</v>
      </c>
      <c r="W52" s="33">
        <v>0</v>
      </c>
      <c r="X52" s="33">
        <v>1190</v>
      </c>
      <c r="Y52" s="33">
        <v>0</v>
      </c>
      <c r="Z52" s="33">
        <v>21658</v>
      </c>
      <c r="AA52" s="30" t="s">
        <v>816</v>
      </c>
      <c r="AB52" s="64">
        <f t="shared" si="1"/>
        <v>360970</v>
      </c>
    </row>
    <row r="53" spans="1:28" ht="17" x14ac:dyDescent="0.2">
      <c r="A53" s="36">
        <f t="shared" si="0"/>
        <v>6087</v>
      </c>
      <c r="B53" s="30">
        <v>86976</v>
      </c>
      <c r="C53" s="31">
        <v>44866.125</v>
      </c>
      <c r="D53" s="30">
        <v>6087</v>
      </c>
      <c r="E53" s="30" t="s">
        <v>877</v>
      </c>
      <c r="F53" s="30" t="s">
        <v>95</v>
      </c>
      <c r="G53" s="30" t="s">
        <v>135</v>
      </c>
      <c r="H53" s="30" t="s">
        <v>136</v>
      </c>
      <c r="I53" s="30" t="s">
        <v>137</v>
      </c>
      <c r="J53" s="30" t="s">
        <v>138</v>
      </c>
      <c r="K53" s="30" t="s">
        <v>280</v>
      </c>
      <c r="L53" s="30" t="s">
        <v>281</v>
      </c>
      <c r="M53" s="30" t="s">
        <v>101</v>
      </c>
      <c r="N53" s="30" t="s">
        <v>282</v>
      </c>
      <c r="O53" s="32">
        <v>44870.125</v>
      </c>
      <c r="P53" s="32" t="s">
        <v>100</v>
      </c>
      <c r="Q53" s="32" t="s">
        <v>100</v>
      </c>
      <c r="R53" s="33">
        <v>465039</v>
      </c>
      <c r="S53" s="33">
        <v>432486</v>
      </c>
      <c r="T53" s="33">
        <v>32553</v>
      </c>
      <c r="U53" s="33">
        <v>0</v>
      </c>
      <c r="V53" s="33">
        <v>0</v>
      </c>
      <c r="W53" s="33">
        <v>0</v>
      </c>
      <c r="X53" s="33">
        <v>1190</v>
      </c>
      <c r="Y53" s="33">
        <v>0</v>
      </c>
      <c r="Z53" s="33">
        <v>32553</v>
      </c>
      <c r="AA53" s="30" t="s">
        <v>816</v>
      </c>
      <c r="AB53" s="64">
        <f t="shared" si="1"/>
        <v>465039</v>
      </c>
    </row>
    <row r="54" spans="1:28" ht="51" x14ac:dyDescent="0.2">
      <c r="A54" s="36">
        <f t="shared" si="0"/>
        <v>6088</v>
      </c>
      <c r="B54" s="30">
        <v>86975</v>
      </c>
      <c r="C54" s="31">
        <v>44866.125</v>
      </c>
      <c r="D54" s="30">
        <v>6088</v>
      </c>
      <c r="E54" s="30" t="s">
        <v>878</v>
      </c>
      <c r="F54" s="30" t="s">
        <v>95</v>
      </c>
      <c r="G54" s="30" t="s">
        <v>7</v>
      </c>
      <c r="H54" s="30" t="s">
        <v>132</v>
      </c>
      <c r="I54" s="30" t="s">
        <v>133</v>
      </c>
      <c r="J54" s="30" t="s">
        <v>174</v>
      </c>
      <c r="K54" s="30" t="s">
        <v>283</v>
      </c>
      <c r="L54" s="30" t="s">
        <v>284</v>
      </c>
      <c r="M54" s="30" t="s">
        <v>285</v>
      </c>
      <c r="N54" s="30" t="s">
        <v>286</v>
      </c>
      <c r="O54" s="32">
        <v>44870.125</v>
      </c>
      <c r="P54" s="32" t="s">
        <v>100</v>
      </c>
      <c r="Q54" s="32" t="s">
        <v>100</v>
      </c>
      <c r="R54" s="33">
        <v>761941</v>
      </c>
      <c r="S54" s="33">
        <v>708605</v>
      </c>
      <c r="T54" s="33">
        <v>53336</v>
      </c>
      <c r="U54" s="33">
        <v>0</v>
      </c>
      <c r="V54" s="33">
        <v>0</v>
      </c>
      <c r="W54" s="33">
        <v>0</v>
      </c>
      <c r="X54" s="33">
        <v>1190</v>
      </c>
      <c r="Y54" s="33">
        <v>0</v>
      </c>
      <c r="Z54" s="33">
        <v>53336</v>
      </c>
      <c r="AA54" s="30" t="s">
        <v>816</v>
      </c>
      <c r="AB54" s="64">
        <f t="shared" si="1"/>
        <v>761941</v>
      </c>
    </row>
    <row r="55" spans="1:28" ht="17" x14ac:dyDescent="0.2">
      <c r="A55" s="36">
        <f t="shared" si="0"/>
        <v>6091</v>
      </c>
      <c r="B55" s="30">
        <v>86974</v>
      </c>
      <c r="C55" s="31">
        <v>44866.125</v>
      </c>
      <c r="D55" s="30">
        <v>6091</v>
      </c>
      <c r="E55" s="30" t="s">
        <v>879</v>
      </c>
      <c r="F55" s="30" t="s">
        <v>95</v>
      </c>
      <c r="G55" s="30" t="s">
        <v>170</v>
      </c>
      <c r="H55" s="30" t="s">
        <v>171</v>
      </c>
      <c r="I55" s="30" t="s">
        <v>172</v>
      </c>
      <c r="J55" s="30" t="s">
        <v>173</v>
      </c>
      <c r="K55" s="30" t="s">
        <v>287</v>
      </c>
      <c r="L55" s="30" t="s">
        <v>288</v>
      </c>
      <c r="M55" s="30" t="s">
        <v>289</v>
      </c>
      <c r="N55" s="30" t="s">
        <v>290</v>
      </c>
      <c r="O55" s="32">
        <v>44870.125</v>
      </c>
      <c r="P55" s="32" t="s">
        <v>100</v>
      </c>
      <c r="Q55" s="32" t="s">
        <v>100</v>
      </c>
      <c r="R55" s="33">
        <v>345508</v>
      </c>
      <c r="S55" s="33">
        <v>328233</v>
      </c>
      <c r="T55" s="33">
        <v>17275</v>
      </c>
      <c r="U55" s="33">
        <v>0</v>
      </c>
      <c r="V55" s="33">
        <v>0</v>
      </c>
      <c r="W55" s="33">
        <v>0</v>
      </c>
      <c r="X55" s="33">
        <v>1190</v>
      </c>
      <c r="Y55" s="33">
        <v>0</v>
      </c>
      <c r="Z55" s="33">
        <v>17275</v>
      </c>
      <c r="AA55" s="30" t="s">
        <v>816</v>
      </c>
      <c r="AB55" s="64">
        <f t="shared" si="1"/>
        <v>345508</v>
      </c>
    </row>
    <row r="56" spans="1:28" ht="34" x14ac:dyDescent="0.2">
      <c r="A56" s="36">
        <f t="shared" si="0"/>
        <v>6095</v>
      </c>
      <c r="B56" s="30">
        <v>86973</v>
      </c>
      <c r="C56" s="31">
        <v>44866.125</v>
      </c>
      <c r="D56" s="30">
        <v>6095</v>
      </c>
      <c r="E56" s="30" t="s">
        <v>880</v>
      </c>
      <c r="F56" s="30" t="s">
        <v>106</v>
      </c>
      <c r="G56" s="30" t="s">
        <v>110</v>
      </c>
      <c r="H56" s="30" t="s">
        <v>111</v>
      </c>
      <c r="I56" s="30" t="s">
        <v>112</v>
      </c>
      <c r="J56" s="30" t="s">
        <v>113</v>
      </c>
      <c r="K56" s="30" t="s">
        <v>291</v>
      </c>
      <c r="L56" s="30" t="s">
        <v>292</v>
      </c>
      <c r="M56" s="30" t="s">
        <v>293</v>
      </c>
      <c r="N56" s="30" t="s">
        <v>294</v>
      </c>
      <c r="O56" s="32">
        <v>44870.125</v>
      </c>
      <c r="P56" s="32" t="s">
        <v>100</v>
      </c>
      <c r="Q56" s="32" t="s">
        <v>100</v>
      </c>
      <c r="R56" s="33">
        <v>412598</v>
      </c>
      <c r="S56" s="33">
        <v>383716</v>
      </c>
      <c r="T56" s="33">
        <v>28882</v>
      </c>
      <c r="U56" s="33">
        <v>0</v>
      </c>
      <c r="V56" s="33">
        <v>0</v>
      </c>
      <c r="W56" s="33">
        <v>0</v>
      </c>
      <c r="X56" s="33">
        <v>1190</v>
      </c>
      <c r="Y56" s="33">
        <v>0</v>
      </c>
      <c r="Z56" s="33">
        <v>28882</v>
      </c>
      <c r="AA56" s="30" t="s">
        <v>816</v>
      </c>
      <c r="AB56" s="64">
        <f t="shared" si="1"/>
        <v>412598</v>
      </c>
    </row>
    <row r="57" spans="1:28" ht="34" x14ac:dyDescent="0.2">
      <c r="A57" s="36">
        <f t="shared" si="0"/>
        <v>6097</v>
      </c>
      <c r="B57" s="30">
        <v>86972</v>
      </c>
      <c r="C57" s="31">
        <v>44866.125</v>
      </c>
      <c r="D57" s="30">
        <v>6097</v>
      </c>
      <c r="E57" s="30" t="s">
        <v>881</v>
      </c>
      <c r="F57" s="30" t="s">
        <v>95</v>
      </c>
      <c r="G57" s="30" t="s">
        <v>154</v>
      </c>
      <c r="H57" s="30" t="s">
        <v>155</v>
      </c>
      <c r="I57" s="30" t="s">
        <v>156</v>
      </c>
      <c r="J57" s="30" t="s">
        <v>157</v>
      </c>
      <c r="K57" s="30" t="s">
        <v>295</v>
      </c>
      <c r="L57" s="30" t="s">
        <v>296</v>
      </c>
      <c r="M57" s="30" t="s">
        <v>297</v>
      </c>
      <c r="N57" s="30" t="s">
        <v>298</v>
      </c>
      <c r="O57" s="32">
        <v>44870.125</v>
      </c>
      <c r="P57" s="32" t="s">
        <v>100</v>
      </c>
      <c r="Q57" s="32" t="s">
        <v>100</v>
      </c>
      <c r="R57" s="33">
        <v>398061</v>
      </c>
      <c r="S57" s="33">
        <v>370197</v>
      </c>
      <c r="T57" s="33">
        <v>27864</v>
      </c>
      <c r="U57" s="33">
        <v>0</v>
      </c>
      <c r="V57" s="33">
        <v>0</v>
      </c>
      <c r="W57" s="33">
        <v>0</v>
      </c>
      <c r="X57" s="33">
        <v>1190</v>
      </c>
      <c r="Y57" s="33">
        <v>0</v>
      </c>
      <c r="Z57" s="33">
        <v>27864</v>
      </c>
      <c r="AA57" s="30" t="s">
        <v>816</v>
      </c>
      <c r="AB57" s="64">
        <f t="shared" si="1"/>
        <v>398061</v>
      </c>
    </row>
    <row r="58" spans="1:28" ht="17" x14ac:dyDescent="0.2">
      <c r="A58" s="36">
        <f t="shared" si="0"/>
        <v>6098</v>
      </c>
      <c r="B58" s="30">
        <v>86971</v>
      </c>
      <c r="C58" s="31">
        <v>44866.125</v>
      </c>
      <c r="D58" s="30">
        <v>6098</v>
      </c>
      <c r="E58" s="30" t="s">
        <v>882</v>
      </c>
      <c r="F58" s="30" t="s">
        <v>95</v>
      </c>
      <c r="G58" s="30" t="s">
        <v>158</v>
      </c>
      <c r="H58" s="30" t="s">
        <v>159</v>
      </c>
      <c r="I58" s="30" t="s">
        <v>160</v>
      </c>
      <c r="J58" s="30" t="s">
        <v>161</v>
      </c>
      <c r="K58" s="30" t="s">
        <v>299</v>
      </c>
      <c r="L58" s="30" t="s">
        <v>300</v>
      </c>
      <c r="M58" s="30" t="s">
        <v>301</v>
      </c>
      <c r="N58" s="30" t="s">
        <v>302</v>
      </c>
      <c r="O58" s="32">
        <v>44870.125</v>
      </c>
      <c r="P58" s="32" t="s">
        <v>100</v>
      </c>
      <c r="Q58" s="32" t="s">
        <v>100</v>
      </c>
      <c r="R58" s="33">
        <v>355487</v>
      </c>
      <c r="S58" s="33">
        <v>353853</v>
      </c>
      <c r="T58" s="33">
        <v>26634</v>
      </c>
      <c r="U58" s="33">
        <v>0</v>
      </c>
      <c r="V58" s="33">
        <v>0</v>
      </c>
      <c r="W58" s="33">
        <v>0</v>
      </c>
      <c r="X58" s="33">
        <v>1190</v>
      </c>
      <c r="Y58" s="33">
        <v>-25000</v>
      </c>
      <c r="Z58" s="33">
        <v>26634</v>
      </c>
      <c r="AA58" s="30" t="s">
        <v>816</v>
      </c>
      <c r="AB58" s="64">
        <f t="shared" si="1"/>
        <v>380487</v>
      </c>
    </row>
    <row r="59" spans="1:28" ht="51" x14ac:dyDescent="0.2">
      <c r="A59" s="36">
        <f t="shared" si="0"/>
        <v>6092</v>
      </c>
      <c r="B59" s="30">
        <v>86970</v>
      </c>
      <c r="C59" s="31">
        <v>44866.125</v>
      </c>
      <c r="D59" s="30">
        <v>6092</v>
      </c>
      <c r="E59" s="30" t="s">
        <v>883</v>
      </c>
      <c r="F59" s="30" t="s">
        <v>95</v>
      </c>
      <c r="G59" s="30" t="s">
        <v>589</v>
      </c>
      <c r="H59" s="30" t="s">
        <v>590</v>
      </c>
      <c r="I59" s="30" t="s">
        <v>591</v>
      </c>
      <c r="J59" s="30" t="s">
        <v>592</v>
      </c>
      <c r="K59" s="30" t="s">
        <v>593</v>
      </c>
      <c r="L59" s="30" t="s">
        <v>594</v>
      </c>
      <c r="M59" s="30" t="s">
        <v>595</v>
      </c>
      <c r="N59" s="30" t="s">
        <v>596</v>
      </c>
      <c r="O59" s="32">
        <v>44870.125</v>
      </c>
      <c r="P59" s="32" t="s">
        <v>100</v>
      </c>
      <c r="Q59" s="32" t="s">
        <v>100</v>
      </c>
      <c r="R59" s="33">
        <v>400000</v>
      </c>
      <c r="S59" s="33">
        <v>372000</v>
      </c>
      <c r="T59" s="33">
        <v>28000</v>
      </c>
      <c r="U59" s="33">
        <v>0</v>
      </c>
      <c r="V59" s="33">
        <v>0</v>
      </c>
      <c r="W59" s="33">
        <v>0</v>
      </c>
      <c r="X59" s="33">
        <v>1190</v>
      </c>
      <c r="Y59" s="33">
        <v>0</v>
      </c>
      <c r="Z59" s="33">
        <v>28000</v>
      </c>
      <c r="AA59" s="30" t="s">
        <v>816</v>
      </c>
      <c r="AB59" s="64">
        <f t="shared" si="1"/>
        <v>400000</v>
      </c>
    </row>
    <row r="60" spans="1:28" ht="34" x14ac:dyDescent="0.2">
      <c r="A60" s="36">
        <f t="shared" si="0"/>
        <v>6100</v>
      </c>
      <c r="B60" s="30">
        <v>86969</v>
      </c>
      <c r="C60" s="31">
        <v>44866.125</v>
      </c>
      <c r="D60" s="30">
        <v>6100</v>
      </c>
      <c r="E60" s="30" t="s">
        <v>884</v>
      </c>
      <c r="F60" s="30" t="s">
        <v>95</v>
      </c>
      <c r="G60" s="30" t="s">
        <v>166</v>
      </c>
      <c r="H60" s="30" t="s">
        <v>167</v>
      </c>
      <c r="I60" s="30" t="s">
        <v>168</v>
      </c>
      <c r="J60" s="30" t="s">
        <v>169</v>
      </c>
      <c r="K60" s="30" t="s">
        <v>303</v>
      </c>
      <c r="L60" s="30" t="s">
        <v>304</v>
      </c>
      <c r="M60" s="30" t="s">
        <v>305</v>
      </c>
      <c r="N60" s="30" t="s">
        <v>306</v>
      </c>
      <c r="O60" s="32">
        <v>44870.125</v>
      </c>
      <c r="P60" s="32" t="s">
        <v>100</v>
      </c>
      <c r="Q60" s="32" t="s">
        <v>100</v>
      </c>
      <c r="R60" s="33">
        <v>477755</v>
      </c>
      <c r="S60" s="33">
        <v>444312</v>
      </c>
      <c r="T60" s="33">
        <v>33443</v>
      </c>
      <c r="U60" s="33">
        <v>0</v>
      </c>
      <c r="V60" s="33">
        <v>0</v>
      </c>
      <c r="W60" s="33">
        <v>0</v>
      </c>
      <c r="X60" s="33">
        <v>1190</v>
      </c>
      <c r="Y60" s="33">
        <v>0</v>
      </c>
      <c r="Z60" s="33">
        <v>33443</v>
      </c>
      <c r="AA60" s="30" t="s">
        <v>816</v>
      </c>
      <c r="AB60" s="64">
        <f t="shared" si="1"/>
        <v>477755</v>
      </c>
    </row>
    <row r="61" spans="1:28" ht="34" x14ac:dyDescent="0.2">
      <c r="A61" s="36">
        <f t="shared" si="0"/>
        <v>6107</v>
      </c>
      <c r="B61" s="30">
        <v>86968</v>
      </c>
      <c r="C61" s="31">
        <v>44866.125</v>
      </c>
      <c r="D61" s="30">
        <v>6107</v>
      </c>
      <c r="E61" s="30" t="s">
        <v>885</v>
      </c>
      <c r="F61" s="30" t="s">
        <v>95</v>
      </c>
      <c r="G61" s="30" t="s">
        <v>118</v>
      </c>
      <c r="H61" s="30" t="s">
        <v>119</v>
      </c>
      <c r="I61" s="30" t="s">
        <v>120</v>
      </c>
      <c r="J61" s="30" t="s">
        <v>121</v>
      </c>
      <c r="K61" s="30" t="s">
        <v>334</v>
      </c>
      <c r="L61" s="30" t="s">
        <v>335</v>
      </c>
      <c r="M61" s="30" t="s">
        <v>336</v>
      </c>
      <c r="N61" s="30" t="s">
        <v>337</v>
      </c>
      <c r="O61" s="32">
        <v>44870.125</v>
      </c>
      <c r="P61" s="32" t="s">
        <v>100</v>
      </c>
      <c r="Q61" s="32" t="s">
        <v>100</v>
      </c>
      <c r="R61" s="33">
        <v>314981</v>
      </c>
      <c r="S61" s="33">
        <v>292932</v>
      </c>
      <c r="T61" s="33">
        <v>22049</v>
      </c>
      <c r="U61" s="33">
        <v>0</v>
      </c>
      <c r="V61" s="33">
        <v>0</v>
      </c>
      <c r="W61" s="33">
        <v>0</v>
      </c>
      <c r="X61" s="33">
        <v>1190</v>
      </c>
      <c r="Y61" s="33">
        <v>0</v>
      </c>
      <c r="Z61" s="33">
        <v>22049</v>
      </c>
      <c r="AA61" s="30" t="s">
        <v>816</v>
      </c>
      <c r="AB61" s="64">
        <f t="shared" si="1"/>
        <v>314981</v>
      </c>
    </row>
    <row r="62" spans="1:28" ht="34" x14ac:dyDescent="0.2">
      <c r="A62" s="36">
        <f t="shared" si="0"/>
        <v>6102</v>
      </c>
      <c r="B62" s="30">
        <v>86967</v>
      </c>
      <c r="C62" s="31">
        <v>44866.125</v>
      </c>
      <c r="D62" s="30">
        <v>6102</v>
      </c>
      <c r="E62" s="30" t="s">
        <v>886</v>
      </c>
      <c r="F62" s="30" t="s">
        <v>95</v>
      </c>
      <c r="G62" s="30" t="s">
        <v>152</v>
      </c>
      <c r="H62" s="30" t="s">
        <v>115</v>
      </c>
      <c r="I62" s="30" t="s">
        <v>116</v>
      </c>
      <c r="J62" s="30" t="s">
        <v>153</v>
      </c>
      <c r="K62" s="30" t="s">
        <v>307</v>
      </c>
      <c r="L62" s="30" t="s">
        <v>308</v>
      </c>
      <c r="M62" s="30" t="s">
        <v>309</v>
      </c>
      <c r="N62" s="30" t="s">
        <v>310</v>
      </c>
      <c r="O62" s="32">
        <v>44870.125</v>
      </c>
      <c r="P62" s="32" t="s">
        <v>100</v>
      </c>
      <c r="Q62" s="32" t="s">
        <v>100</v>
      </c>
      <c r="R62" s="33">
        <v>456306</v>
      </c>
      <c r="S62" s="33">
        <v>424365</v>
      </c>
      <c r="T62" s="33">
        <v>31941</v>
      </c>
      <c r="U62" s="33">
        <v>0</v>
      </c>
      <c r="V62" s="33">
        <v>0</v>
      </c>
      <c r="W62" s="33">
        <v>0</v>
      </c>
      <c r="X62" s="33">
        <v>1190</v>
      </c>
      <c r="Y62" s="33">
        <v>0</v>
      </c>
      <c r="Z62" s="33">
        <v>31941</v>
      </c>
      <c r="AA62" s="30" t="s">
        <v>816</v>
      </c>
      <c r="AB62" s="64">
        <f t="shared" si="1"/>
        <v>456306</v>
      </c>
    </row>
    <row r="63" spans="1:28" ht="34" x14ac:dyDescent="0.2">
      <c r="A63" s="36">
        <f t="shared" si="0"/>
        <v>6081</v>
      </c>
      <c r="B63" s="30">
        <v>86966</v>
      </c>
      <c r="C63" s="31">
        <v>44866.125</v>
      </c>
      <c r="D63" s="30">
        <v>6081</v>
      </c>
      <c r="E63" s="30" t="s">
        <v>887</v>
      </c>
      <c r="F63" s="30" t="s">
        <v>95</v>
      </c>
      <c r="G63" s="30" t="s">
        <v>183</v>
      </c>
      <c r="H63" s="30" t="s">
        <v>184</v>
      </c>
      <c r="I63" s="30" t="s">
        <v>185</v>
      </c>
      <c r="J63" s="30" t="s">
        <v>186</v>
      </c>
      <c r="K63" s="30" t="s">
        <v>319</v>
      </c>
      <c r="L63" s="30" t="s">
        <v>320</v>
      </c>
      <c r="M63" s="30" t="s">
        <v>321</v>
      </c>
      <c r="N63" s="30" t="s">
        <v>322</v>
      </c>
      <c r="O63" s="32">
        <v>44870.125</v>
      </c>
      <c r="P63" s="32" t="s">
        <v>100</v>
      </c>
      <c r="Q63" s="32" t="s">
        <v>100</v>
      </c>
      <c r="R63" s="33">
        <v>410000</v>
      </c>
      <c r="S63" s="33">
        <v>381300</v>
      </c>
      <c r="T63" s="33">
        <v>28700</v>
      </c>
      <c r="U63" s="33">
        <v>0</v>
      </c>
      <c r="V63" s="33">
        <v>0</v>
      </c>
      <c r="W63" s="33">
        <v>0</v>
      </c>
      <c r="X63" s="33">
        <v>1190</v>
      </c>
      <c r="Y63" s="33">
        <v>0</v>
      </c>
      <c r="Z63" s="33">
        <v>28700</v>
      </c>
      <c r="AA63" s="30" t="s">
        <v>816</v>
      </c>
      <c r="AB63" s="64">
        <f t="shared" si="1"/>
        <v>410000</v>
      </c>
    </row>
    <row r="64" spans="1:28" ht="34" x14ac:dyDescent="0.2">
      <c r="A64" s="36">
        <f t="shared" si="0"/>
        <v>6111</v>
      </c>
      <c r="B64" s="30">
        <v>86965</v>
      </c>
      <c r="C64" s="31">
        <v>44866.125</v>
      </c>
      <c r="D64" s="30">
        <v>6111</v>
      </c>
      <c r="E64" s="30" t="s">
        <v>888</v>
      </c>
      <c r="F64" s="30" t="s">
        <v>95</v>
      </c>
      <c r="G64" s="30" t="s">
        <v>191</v>
      </c>
      <c r="H64" s="30" t="s">
        <v>192</v>
      </c>
      <c r="I64" s="30" t="s">
        <v>193</v>
      </c>
      <c r="J64" s="30" t="s">
        <v>194</v>
      </c>
      <c r="K64" s="30" t="s">
        <v>315</v>
      </c>
      <c r="L64" s="30" t="s">
        <v>316</v>
      </c>
      <c r="M64" s="30" t="s">
        <v>317</v>
      </c>
      <c r="N64" s="30" t="s">
        <v>318</v>
      </c>
      <c r="O64" s="32">
        <v>44870.125</v>
      </c>
      <c r="P64" s="32" t="s">
        <v>100</v>
      </c>
      <c r="Q64" s="32" t="s">
        <v>100</v>
      </c>
      <c r="R64" s="33">
        <v>456340</v>
      </c>
      <c r="S64" s="33">
        <v>424396</v>
      </c>
      <c r="T64" s="33">
        <v>31944</v>
      </c>
      <c r="U64" s="33">
        <v>0</v>
      </c>
      <c r="V64" s="33">
        <v>0</v>
      </c>
      <c r="W64" s="33">
        <v>0</v>
      </c>
      <c r="X64" s="33">
        <v>1190</v>
      </c>
      <c r="Y64" s="33">
        <v>0</v>
      </c>
      <c r="Z64" s="33">
        <v>31944</v>
      </c>
      <c r="AA64" s="30" t="s">
        <v>816</v>
      </c>
      <c r="AB64" s="64">
        <f t="shared" si="1"/>
        <v>456340</v>
      </c>
    </row>
    <row r="65" spans="1:28" ht="34" x14ac:dyDescent="0.2">
      <c r="A65" s="36">
        <f t="shared" si="0"/>
        <v>6108</v>
      </c>
      <c r="B65" s="30">
        <v>86964</v>
      </c>
      <c r="C65" s="31">
        <v>44866.125</v>
      </c>
      <c r="D65" s="30">
        <v>6108</v>
      </c>
      <c r="E65" s="30" t="s">
        <v>889</v>
      </c>
      <c r="F65" s="30" t="s">
        <v>95</v>
      </c>
      <c r="G65" s="30" t="s">
        <v>122</v>
      </c>
      <c r="H65" s="30" t="s">
        <v>123</v>
      </c>
      <c r="I65" s="30" t="s">
        <v>124</v>
      </c>
      <c r="J65" s="30" t="s">
        <v>125</v>
      </c>
      <c r="K65" s="30" t="s">
        <v>338</v>
      </c>
      <c r="L65" s="30" t="s">
        <v>339</v>
      </c>
      <c r="M65" s="30" t="s">
        <v>340</v>
      </c>
      <c r="N65" s="30" t="s">
        <v>341</v>
      </c>
      <c r="O65" s="32">
        <v>44870.125</v>
      </c>
      <c r="P65" s="32" t="s">
        <v>100</v>
      </c>
      <c r="Q65" s="32" t="s">
        <v>100</v>
      </c>
      <c r="R65" s="33">
        <v>312454</v>
      </c>
      <c r="S65" s="33">
        <v>296831</v>
      </c>
      <c r="T65" s="33">
        <v>15623</v>
      </c>
      <c r="U65" s="33">
        <v>0</v>
      </c>
      <c r="V65" s="33">
        <v>0</v>
      </c>
      <c r="W65" s="33">
        <v>0</v>
      </c>
      <c r="X65" s="33">
        <v>1190</v>
      </c>
      <c r="Y65" s="33">
        <v>0</v>
      </c>
      <c r="Z65" s="33">
        <v>15623</v>
      </c>
      <c r="AA65" s="30" t="s">
        <v>816</v>
      </c>
      <c r="AB65" s="64">
        <f t="shared" si="1"/>
        <v>312454</v>
      </c>
    </row>
    <row r="66" spans="1:28" ht="34" x14ac:dyDescent="0.2">
      <c r="A66" s="36">
        <f t="shared" ref="A66:A99" si="2">D66*1</f>
        <v>6077</v>
      </c>
      <c r="B66" s="30">
        <v>86963</v>
      </c>
      <c r="C66" s="31">
        <v>44866.125</v>
      </c>
      <c r="D66" s="30">
        <v>6077</v>
      </c>
      <c r="E66" s="30" t="s">
        <v>890</v>
      </c>
      <c r="F66" s="30" t="s">
        <v>95</v>
      </c>
      <c r="G66" s="30" t="s">
        <v>199</v>
      </c>
      <c r="H66" s="30" t="s">
        <v>200</v>
      </c>
      <c r="I66" s="30" t="s">
        <v>201</v>
      </c>
      <c r="J66" s="30" t="s">
        <v>202</v>
      </c>
      <c r="K66" s="30" t="s">
        <v>323</v>
      </c>
      <c r="L66" s="30" t="s">
        <v>324</v>
      </c>
      <c r="M66" s="30" t="s">
        <v>325</v>
      </c>
      <c r="N66" s="30" t="s">
        <v>326</v>
      </c>
      <c r="O66" s="32">
        <v>44870.125</v>
      </c>
      <c r="P66" s="32" t="s">
        <v>100</v>
      </c>
      <c r="Q66" s="32" t="s">
        <v>100</v>
      </c>
      <c r="R66" s="33">
        <v>330000</v>
      </c>
      <c r="S66" s="33">
        <v>313500</v>
      </c>
      <c r="T66" s="33">
        <v>16500</v>
      </c>
      <c r="U66" s="33">
        <v>0</v>
      </c>
      <c r="V66" s="33">
        <v>0</v>
      </c>
      <c r="W66" s="33">
        <v>0</v>
      </c>
      <c r="X66" s="33">
        <v>1190</v>
      </c>
      <c r="Y66" s="33">
        <v>0</v>
      </c>
      <c r="Z66" s="33">
        <v>16500</v>
      </c>
      <c r="AA66" s="30" t="s">
        <v>816</v>
      </c>
      <c r="AB66" s="64">
        <f t="shared" si="1"/>
        <v>330000</v>
      </c>
    </row>
    <row r="67" spans="1:28" ht="34" x14ac:dyDescent="0.2">
      <c r="A67" s="36">
        <f t="shared" si="2"/>
        <v>6094</v>
      </c>
      <c r="B67" s="30">
        <v>86962</v>
      </c>
      <c r="C67" s="31">
        <v>44866.125</v>
      </c>
      <c r="D67" s="30">
        <v>6094</v>
      </c>
      <c r="E67" s="30" t="s">
        <v>891</v>
      </c>
      <c r="F67" s="30" t="s">
        <v>95</v>
      </c>
      <c r="G67" s="30" t="s">
        <v>96</v>
      </c>
      <c r="H67" s="30" t="s">
        <v>97</v>
      </c>
      <c r="I67" s="30" t="s">
        <v>98</v>
      </c>
      <c r="J67" s="30" t="s">
        <v>99</v>
      </c>
      <c r="K67" s="30" t="s">
        <v>342</v>
      </c>
      <c r="L67" s="30" t="s">
        <v>343</v>
      </c>
      <c r="M67" s="30" t="s">
        <v>101</v>
      </c>
      <c r="N67" s="30" t="s">
        <v>344</v>
      </c>
      <c r="O67" s="32">
        <v>44870.125</v>
      </c>
      <c r="P67" s="32" t="s">
        <v>100</v>
      </c>
      <c r="Q67" s="32" t="s">
        <v>100</v>
      </c>
      <c r="R67" s="33">
        <v>354280</v>
      </c>
      <c r="S67" s="33">
        <v>354280</v>
      </c>
      <c r="T67" s="33">
        <v>0</v>
      </c>
      <c r="U67" s="33">
        <v>0</v>
      </c>
      <c r="V67" s="33">
        <v>0</v>
      </c>
      <c r="W67" s="33">
        <v>0</v>
      </c>
      <c r="X67" s="33">
        <v>1190</v>
      </c>
      <c r="Y67" s="33">
        <v>0</v>
      </c>
      <c r="Z67" s="33">
        <v>0</v>
      </c>
      <c r="AA67" s="30" t="s">
        <v>816</v>
      </c>
      <c r="AB67" s="64">
        <f t="shared" ref="AB67:AB99" si="3">R67-Y67</f>
        <v>354280</v>
      </c>
    </row>
    <row r="68" spans="1:28" ht="34" x14ac:dyDescent="0.2">
      <c r="A68" s="36">
        <f t="shared" si="2"/>
        <v>6110</v>
      </c>
      <c r="B68" s="30">
        <v>86961</v>
      </c>
      <c r="C68" s="31">
        <v>44866.125</v>
      </c>
      <c r="D68" s="30">
        <v>6110</v>
      </c>
      <c r="E68" s="30" t="s">
        <v>892</v>
      </c>
      <c r="F68" s="30" t="s">
        <v>95</v>
      </c>
      <c r="G68" s="30" t="s">
        <v>131</v>
      </c>
      <c r="H68" s="30" t="s">
        <v>132</v>
      </c>
      <c r="I68" s="30" t="s">
        <v>133</v>
      </c>
      <c r="J68" s="30" t="s">
        <v>134</v>
      </c>
      <c r="K68" s="30" t="s">
        <v>345</v>
      </c>
      <c r="L68" s="30" t="s">
        <v>346</v>
      </c>
      <c r="M68" s="30" t="s">
        <v>347</v>
      </c>
      <c r="N68" s="30" t="s">
        <v>348</v>
      </c>
      <c r="O68" s="32">
        <v>44870.125</v>
      </c>
      <c r="P68" s="32" t="s">
        <v>100</v>
      </c>
      <c r="Q68" s="32" t="s">
        <v>100</v>
      </c>
      <c r="R68" s="33">
        <v>513157</v>
      </c>
      <c r="S68" s="33">
        <v>477236</v>
      </c>
      <c r="T68" s="33">
        <v>35921</v>
      </c>
      <c r="U68" s="33">
        <v>0</v>
      </c>
      <c r="V68" s="33">
        <v>0</v>
      </c>
      <c r="W68" s="33">
        <v>0</v>
      </c>
      <c r="X68" s="33">
        <v>1190</v>
      </c>
      <c r="Y68" s="33">
        <v>0</v>
      </c>
      <c r="Z68" s="33">
        <v>35921</v>
      </c>
      <c r="AA68" s="30" t="s">
        <v>816</v>
      </c>
      <c r="AB68" s="64">
        <f t="shared" si="3"/>
        <v>513157</v>
      </c>
    </row>
    <row r="69" spans="1:28" ht="34" x14ac:dyDescent="0.2">
      <c r="A69" s="36">
        <f t="shared" si="2"/>
        <v>6103</v>
      </c>
      <c r="B69" s="30">
        <v>86960</v>
      </c>
      <c r="C69" s="31">
        <v>44866.125</v>
      </c>
      <c r="D69" s="30">
        <v>6103</v>
      </c>
      <c r="E69" s="30" t="s">
        <v>893</v>
      </c>
      <c r="F69" s="30" t="s">
        <v>106</v>
      </c>
      <c r="G69" s="30" t="s">
        <v>214</v>
      </c>
      <c r="H69" s="30" t="s">
        <v>215</v>
      </c>
      <c r="I69" s="30" t="s">
        <v>216</v>
      </c>
      <c r="J69" s="30" t="s">
        <v>217</v>
      </c>
      <c r="K69" s="30" t="s">
        <v>894</v>
      </c>
      <c r="L69" s="30" t="s">
        <v>895</v>
      </c>
      <c r="M69" s="30" t="s">
        <v>896</v>
      </c>
      <c r="N69" s="30" t="s">
        <v>897</v>
      </c>
      <c r="O69" s="32">
        <v>44870.125</v>
      </c>
      <c r="P69" s="32" t="s">
        <v>100</v>
      </c>
      <c r="Q69" s="32" t="s">
        <v>100</v>
      </c>
      <c r="R69" s="33">
        <v>610000</v>
      </c>
      <c r="S69" s="33">
        <v>567300</v>
      </c>
      <c r="T69" s="33">
        <v>42700</v>
      </c>
      <c r="U69" s="33">
        <v>0</v>
      </c>
      <c r="V69" s="33">
        <v>0</v>
      </c>
      <c r="W69" s="33">
        <v>0</v>
      </c>
      <c r="X69" s="33">
        <v>1190</v>
      </c>
      <c r="Y69" s="33">
        <v>0</v>
      </c>
      <c r="Z69" s="33">
        <v>42700</v>
      </c>
      <c r="AA69" s="30" t="s">
        <v>816</v>
      </c>
      <c r="AB69" s="64">
        <f t="shared" si="3"/>
        <v>610000</v>
      </c>
    </row>
    <row r="70" spans="1:28" ht="51" x14ac:dyDescent="0.2">
      <c r="A70" s="36">
        <f t="shared" si="2"/>
        <v>6078</v>
      </c>
      <c r="B70" s="30">
        <v>86959</v>
      </c>
      <c r="C70" s="31">
        <v>44866.125</v>
      </c>
      <c r="D70" s="30">
        <v>6078</v>
      </c>
      <c r="E70" s="30" t="s">
        <v>898</v>
      </c>
      <c r="F70" s="30" t="s">
        <v>95</v>
      </c>
      <c r="G70" s="30" t="s">
        <v>148</v>
      </c>
      <c r="H70" s="30" t="s">
        <v>149</v>
      </c>
      <c r="I70" s="30" t="s">
        <v>150</v>
      </c>
      <c r="J70" s="30" t="s">
        <v>151</v>
      </c>
      <c r="K70" s="30" t="s">
        <v>349</v>
      </c>
      <c r="L70" s="30" t="s">
        <v>350</v>
      </c>
      <c r="M70" s="30" t="s">
        <v>351</v>
      </c>
      <c r="N70" s="30" t="s">
        <v>352</v>
      </c>
      <c r="O70" s="32">
        <v>44870.125</v>
      </c>
      <c r="P70" s="32" t="s">
        <v>100</v>
      </c>
      <c r="Q70" s="32" t="s">
        <v>100</v>
      </c>
      <c r="R70" s="33">
        <v>342255</v>
      </c>
      <c r="S70" s="33">
        <v>325142</v>
      </c>
      <c r="T70" s="33">
        <v>17113</v>
      </c>
      <c r="U70" s="33">
        <v>0</v>
      </c>
      <c r="V70" s="33">
        <v>0</v>
      </c>
      <c r="W70" s="33">
        <v>0</v>
      </c>
      <c r="X70" s="33">
        <v>1190</v>
      </c>
      <c r="Y70" s="33">
        <v>0</v>
      </c>
      <c r="Z70" s="33">
        <v>17113</v>
      </c>
      <c r="AA70" s="30" t="s">
        <v>816</v>
      </c>
      <c r="AB70" s="64">
        <f t="shared" si="3"/>
        <v>342255</v>
      </c>
    </row>
    <row r="71" spans="1:28" ht="34" x14ac:dyDescent="0.2">
      <c r="A71" s="36">
        <f t="shared" si="2"/>
        <v>8500</v>
      </c>
      <c r="B71" s="30">
        <v>86958</v>
      </c>
      <c r="C71" s="31">
        <v>44866.125</v>
      </c>
      <c r="D71" s="30">
        <v>8500</v>
      </c>
      <c r="E71" s="30" t="s">
        <v>899</v>
      </c>
      <c r="F71" s="30" t="s">
        <v>95</v>
      </c>
      <c r="G71" s="30" t="s">
        <v>501</v>
      </c>
      <c r="H71" s="30" t="s">
        <v>502</v>
      </c>
      <c r="I71" s="30" t="s">
        <v>503</v>
      </c>
      <c r="J71" s="30" t="s">
        <v>504</v>
      </c>
      <c r="K71" s="30" t="s">
        <v>505</v>
      </c>
      <c r="L71" s="30" t="s">
        <v>506</v>
      </c>
      <c r="M71" s="30" t="s">
        <v>101</v>
      </c>
      <c r="N71" s="30" t="s">
        <v>507</v>
      </c>
      <c r="O71" s="32">
        <v>44870.125</v>
      </c>
      <c r="P71" s="32" t="s">
        <v>100</v>
      </c>
      <c r="Q71" s="32" t="s">
        <v>100</v>
      </c>
      <c r="R71" s="33">
        <v>450177</v>
      </c>
      <c r="S71" s="33">
        <v>418665</v>
      </c>
      <c r="T71" s="33">
        <v>31512</v>
      </c>
      <c r="U71" s="33">
        <v>0</v>
      </c>
      <c r="V71" s="33">
        <v>0</v>
      </c>
      <c r="W71" s="33">
        <v>0</v>
      </c>
      <c r="X71" s="33">
        <v>1190</v>
      </c>
      <c r="Y71" s="33">
        <v>0</v>
      </c>
      <c r="Z71" s="33">
        <v>31512</v>
      </c>
      <c r="AA71" s="30" t="s">
        <v>816</v>
      </c>
      <c r="AB71" s="64">
        <f t="shared" si="3"/>
        <v>450177</v>
      </c>
    </row>
    <row r="72" spans="1:28" ht="34" x14ac:dyDescent="0.2">
      <c r="A72" s="36">
        <f t="shared" si="2"/>
        <v>6106</v>
      </c>
      <c r="B72" s="30">
        <v>86957</v>
      </c>
      <c r="C72" s="31">
        <v>44866.125</v>
      </c>
      <c r="D72" s="30">
        <v>6106</v>
      </c>
      <c r="E72" s="30" t="s">
        <v>900</v>
      </c>
      <c r="F72" s="30" t="s">
        <v>95</v>
      </c>
      <c r="G72" s="30" t="s">
        <v>219</v>
      </c>
      <c r="H72" s="30" t="s">
        <v>597</v>
      </c>
      <c r="I72" s="30" t="s">
        <v>150</v>
      </c>
      <c r="J72" s="30" t="s">
        <v>220</v>
      </c>
      <c r="K72" s="30" t="s">
        <v>232</v>
      </c>
      <c r="L72" s="30" t="s">
        <v>233</v>
      </c>
      <c r="M72" s="30" t="s">
        <v>101</v>
      </c>
      <c r="N72" s="30" t="s">
        <v>234</v>
      </c>
      <c r="O72" s="32">
        <v>44870.125</v>
      </c>
      <c r="P72" s="32" t="s">
        <v>100</v>
      </c>
      <c r="Q72" s="32" t="s">
        <v>100</v>
      </c>
      <c r="R72" s="33">
        <v>600000</v>
      </c>
      <c r="S72" s="33">
        <v>558000</v>
      </c>
      <c r="T72" s="33">
        <v>42000</v>
      </c>
      <c r="U72" s="33">
        <v>0</v>
      </c>
      <c r="V72" s="33">
        <v>0</v>
      </c>
      <c r="W72" s="33">
        <v>0</v>
      </c>
      <c r="X72" s="33">
        <v>1190</v>
      </c>
      <c r="Y72" s="33">
        <v>0</v>
      </c>
      <c r="Z72" s="33">
        <v>42000</v>
      </c>
      <c r="AA72" s="30" t="s">
        <v>816</v>
      </c>
      <c r="AB72" s="64">
        <f t="shared" si="3"/>
        <v>600000</v>
      </c>
    </row>
    <row r="73" spans="1:28" ht="34" x14ac:dyDescent="0.2">
      <c r="A73" s="36">
        <f t="shared" si="2"/>
        <v>6096</v>
      </c>
      <c r="B73" s="30">
        <v>86956</v>
      </c>
      <c r="C73" s="31">
        <v>44866.125</v>
      </c>
      <c r="D73" s="30">
        <v>6096</v>
      </c>
      <c r="E73" s="30" t="s">
        <v>901</v>
      </c>
      <c r="F73" s="30" t="s">
        <v>95</v>
      </c>
      <c r="G73" s="30" t="s">
        <v>114</v>
      </c>
      <c r="H73" s="30" t="s">
        <v>115</v>
      </c>
      <c r="I73" s="30" t="s">
        <v>116</v>
      </c>
      <c r="J73" s="30" t="s">
        <v>117</v>
      </c>
      <c r="K73" s="30" t="s">
        <v>353</v>
      </c>
      <c r="L73" s="30" t="s">
        <v>354</v>
      </c>
      <c r="M73" s="30" t="s">
        <v>355</v>
      </c>
      <c r="N73" s="30" t="s">
        <v>356</v>
      </c>
      <c r="O73" s="32">
        <v>44870.125</v>
      </c>
      <c r="P73" s="32" t="s">
        <v>100</v>
      </c>
      <c r="Q73" s="32" t="s">
        <v>100</v>
      </c>
      <c r="R73" s="33">
        <v>364630</v>
      </c>
      <c r="S73" s="33">
        <v>339106</v>
      </c>
      <c r="T73" s="33">
        <v>25524</v>
      </c>
      <c r="U73" s="33">
        <v>0</v>
      </c>
      <c r="V73" s="33">
        <v>0</v>
      </c>
      <c r="W73" s="33">
        <v>0</v>
      </c>
      <c r="X73" s="33">
        <v>1190</v>
      </c>
      <c r="Y73" s="33">
        <v>0</v>
      </c>
      <c r="Z73" s="33">
        <v>25524</v>
      </c>
      <c r="AA73" s="30" t="s">
        <v>816</v>
      </c>
      <c r="AB73" s="64">
        <f t="shared" si="3"/>
        <v>364630</v>
      </c>
    </row>
    <row r="74" spans="1:28" ht="34" x14ac:dyDescent="0.2">
      <c r="A74" s="36">
        <f t="shared" si="2"/>
        <v>6083</v>
      </c>
      <c r="B74" s="30">
        <v>86955</v>
      </c>
      <c r="C74" s="31">
        <v>44866.125</v>
      </c>
      <c r="D74" s="30">
        <v>6083</v>
      </c>
      <c r="E74" s="30" t="s">
        <v>902</v>
      </c>
      <c r="F74" s="30" t="s">
        <v>106</v>
      </c>
      <c r="G74" s="30" t="s">
        <v>21</v>
      </c>
      <c r="H74" s="30" t="s">
        <v>107</v>
      </c>
      <c r="I74" s="30" t="s">
        <v>108</v>
      </c>
      <c r="J74" s="30" t="s">
        <v>109</v>
      </c>
      <c r="K74" s="30" t="s">
        <v>483</v>
      </c>
      <c r="L74" s="30" t="s">
        <v>484</v>
      </c>
      <c r="M74" s="30" t="s">
        <v>485</v>
      </c>
      <c r="N74" s="30" t="s">
        <v>486</v>
      </c>
      <c r="O74" s="32">
        <v>44870.125</v>
      </c>
      <c r="P74" s="32" t="s">
        <v>100</v>
      </c>
      <c r="Q74" s="32" t="s">
        <v>100</v>
      </c>
      <c r="R74" s="33">
        <v>1082363</v>
      </c>
      <c r="S74" s="33">
        <v>1006598</v>
      </c>
      <c r="T74" s="33">
        <v>75765</v>
      </c>
      <c r="U74" s="33">
        <v>0</v>
      </c>
      <c r="V74" s="33">
        <v>0</v>
      </c>
      <c r="W74" s="33">
        <v>0</v>
      </c>
      <c r="X74" s="33">
        <v>1190</v>
      </c>
      <c r="Y74" s="33">
        <v>0</v>
      </c>
      <c r="Z74" s="33">
        <v>75765</v>
      </c>
      <c r="AA74" s="30" t="s">
        <v>816</v>
      </c>
      <c r="AB74" s="64">
        <f t="shared" si="3"/>
        <v>1082363</v>
      </c>
    </row>
    <row r="75" spans="1:28" ht="34" x14ac:dyDescent="0.2">
      <c r="A75" s="36">
        <f t="shared" si="2"/>
        <v>6072</v>
      </c>
      <c r="B75" s="30">
        <v>86954</v>
      </c>
      <c r="C75" s="31">
        <v>44866.125</v>
      </c>
      <c r="D75" s="30">
        <v>6072</v>
      </c>
      <c r="E75" s="30" t="s">
        <v>903</v>
      </c>
      <c r="F75" s="30" t="s">
        <v>95</v>
      </c>
      <c r="G75" s="30" t="s">
        <v>102</v>
      </c>
      <c r="H75" s="30" t="s">
        <v>103</v>
      </c>
      <c r="I75" s="30" t="s">
        <v>104</v>
      </c>
      <c r="J75" s="30" t="s">
        <v>105</v>
      </c>
      <c r="K75" s="30" t="s">
        <v>235</v>
      </c>
      <c r="L75" s="30" t="s">
        <v>236</v>
      </c>
      <c r="M75" s="30" t="s">
        <v>237</v>
      </c>
      <c r="N75" s="30" t="s">
        <v>238</v>
      </c>
      <c r="O75" s="32">
        <v>44870.125</v>
      </c>
      <c r="P75" s="32" t="s">
        <v>100</v>
      </c>
      <c r="Q75" s="32" t="s">
        <v>100</v>
      </c>
      <c r="R75" s="33">
        <v>697132</v>
      </c>
      <c r="S75" s="33">
        <v>648333</v>
      </c>
      <c r="T75" s="33">
        <v>48799</v>
      </c>
      <c r="U75" s="33">
        <v>0</v>
      </c>
      <c r="V75" s="33">
        <v>0</v>
      </c>
      <c r="W75" s="33">
        <v>0</v>
      </c>
      <c r="X75" s="33">
        <v>1190</v>
      </c>
      <c r="Y75" s="33">
        <v>0</v>
      </c>
      <c r="Z75" s="33">
        <v>48799</v>
      </c>
      <c r="AA75" s="30" t="s">
        <v>816</v>
      </c>
      <c r="AB75" s="64">
        <f t="shared" si="3"/>
        <v>697132</v>
      </c>
    </row>
    <row r="76" spans="1:28" ht="17" x14ac:dyDescent="0.2">
      <c r="A76" s="36">
        <f t="shared" si="2"/>
        <v>12472</v>
      </c>
      <c r="B76" s="30">
        <v>86953</v>
      </c>
      <c r="C76" s="31">
        <v>44866.125</v>
      </c>
      <c r="D76" s="30">
        <v>12472</v>
      </c>
      <c r="E76" s="30" t="s">
        <v>904</v>
      </c>
      <c r="F76" s="30" t="s">
        <v>95</v>
      </c>
      <c r="G76" s="30" t="s">
        <v>791</v>
      </c>
      <c r="H76" s="30" t="s">
        <v>792</v>
      </c>
      <c r="I76" s="30" t="s">
        <v>793</v>
      </c>
      <c r="J76" s="30" t="s">
        <v>794</v>
      </c>
      <c r="K76" s="30" t="s">
        <v>795</v>
      </c>
      <c r="L76" s="30" t="s">
        <v>796</v>
      </c>
      <c r="M76" s="30" t="s">
        <v>797</v>
      </c>
      <c r="N76" s="30" t="s">
        <v>798</v>
      </c>
      <c r="O76" s="32">
        <v>44870.125</v>
      </c>
      <c r="P76" s="32" t="s">
        <v>100</v>
      </c>
      <c r="Q76" s="32" t="s">
        <v>100</v>
      </c>
      <c r="R76" s="33">
        <v>380000</v>
      </c>
      <c r="S76" s="33">
        <v>353400</v>
      </c>
      <c r="T76" s="33">
        <v>26600</v>
      </c>
      <c r="U76" s="33">
        <v>0</v>
      </c>
      <c r="V76" s="33">
        <v>0</v>
      </c>
      <c r="W76" s="33">
        <v>0</v>
      </c>
      <c r="X76" s="33">
        <v>1190</v>
      </c>
      <c r="Y76" s="33">
        <v>0</v>
      </c>
      <c r="Z76" s="33">
        <v>26600</v>
      </c>
      <c r="AA76" s="30" t="s">
        <v>816</v>
      </c>
      <c r="AB76" s="64">
        <f t="shared" si="3"/>
        <v>380000</v>
      </c>
    </row>
    <row r="77" spans="1:28" ht="34" x14ac:dyDescent="0.2">
      <c r="A77" s="36">
        <f t="shared" si="2"/>
        <v>6089</v>
      </c>
      <c r="B77" s="30">
        <v>86952</v>
      </c>
      <c r="C77" s="31">
        <v>44866.125</v>
      </c>
      <c r="D77" s="30">
        <v>6089</v>
      </c>
      <c r="E77" s="30" t="s">
        <v>905</v>
      </c>
      <c r="F77" s="30" t="s">
        <v>95</v>
      </c>
      <c r="G77" s="30" t="s">
        <v>131</v>
      </c>
      <c r="H77" s="30" t="s">
        <v>132</v>
      </c>
      <c r="I77" s="30" t="s">
        <v>133</v>
      </c>
      <c r="J77" s="30" t="s">
        <v>134</v>
      </c>
      <c r="K77" s="30" t="s">
        <v>243</v>
      </c>
      <c r="L77" s="30" t="s">
        <v>244</v>
      </c>
      <c r="M77" s="30" t="s">
        <v>245</v>
      </c>
      <c r="N77" s="30" t="s">
        <v>246</v>
      </c>
      <c r="O77" s="32">
        <v>44870.125</v>
      </c>
      <c r="P77" s="32" t="s">
        <v>100</v>
      </c>
      <c r="Q77" s="32" t="s">
        <v>100</v>
      </c>
      <c r="R77" s="33">
        <v>477755</v>
      </c>
      <c r="S77" s="33">
        <v>444312</v>
      </c>
      <c r="T77" s="33">
        <v>33443</v>
      </c>
      <c r="U77" s="33">
        <v>0</v>
      </c>
      <c r="V77" s="33">
        <v>0</v>
      </c>
      <c r="W77" s="33">
        <v>0</v>
      </c>
      <c r="X77" s="33">
        <v>1190</v>
      </c>
      <c r="Y77" s="33">
        <v>0</v>
      </c>
      <c r="Z77" s="33">
        <v>33443</v>
      </c>
      <c r="AA77" s="30" t="s">
        <v>816</v>
      </c>
      <c r="AB77" s="64">
        <f t="shared" si="3"/>
        <v>477755</v>
      </c>
    </row>
    <row r="78" spans="1:28" x14ac:dyDescent="0.2">
      <c r="A78" s="36">
        <f t="shared" si="2"/>
        <v>0</v>
      </c>
      <c r="B78" s="30"/>
      <c r="C78" s="31"/>
      <c r="D78" s="30"/>
      <c r="E78" s="30"/>
      <c r="F78" s="30"/>
      <c r="G78" s="30"/>
      <c r="H78" s="30"/>
      <c r="I78" s="30"/>
      <c r="J78" s="30"/>
      <c r="K78" s="30"/>
      <c r="L78" s="30"/>
      <c r="M78" s="30"/>
      <c r="N78" s="30"/>
      <c r="O78" s="32"/>
      <c r="P78" s="32"/>
      <c r="Q78" s="32"/>
      <c r="R78" s="33"/>
      <c r="S78" s="33"/>
      <c r="T78" s="33"/>
      <c r="U78" s="33"/>
      <c r="V78" s="33"/>
      <c r="W78" s="33"/>
      <c r="X78" s="33"/>
      <c r="Y78" s="33"/>
      <c r="Z78" s="33"/>
      <c r="AA78" s="30"/>
      <c r="AB78" s="64">
        <f t="shared" si="3"/>
        <v>0</v>
      </c>
    </row>
    <row r="79" spans="1:28" x14ac:dyDescent="0.2">
      <c r="A79" s="36">
        <f t="shared" si="2"/>
        <v>0</v>
      </c>
      <c r="B79" s="30"/>
      <c r="C79" s="31"/>
      <c r="D79" s="30"/>
      <c r="E79" s="30"/>
      <c r="F79" s="30"/>
      <c r="G79" s="30"/>
      <c r="H79" s="30"/>
      <c r="I79" s="30"/>
      <c r="J79" s="30"/>
      <c r="K79" s="30"/>
      <c r="L79" s="30"/>
      <c r="M79" s="30"/>
      <c r="N79" s="30"/>
      <c r="O79" s="32"/>
      <c r="P79" s="32"/>
      <c r="Q79" s="32"/>
      <c r="R79" s="33"/>
      <c r="S79" s="33"/>
      <c r="T79" s="33"/>
      <c r="U79" s="33"/>
      <c r="V79" s="33"/>
      <c r="W79" s="33"/>
      <c r="X79" s="33"/>
      <c r="Y79" s="33"/>
      <c r="Z79" s="33"/>
      <c r="AA79" s="30"/>
      <c r="AB79" s="64">
        <f t="shared" si="3"/>
        <v>0</v>
      </c>
    </row>
    <row r="80" spans="1:28" x14ac:dyDescent="0.2">
      <c r="A80" s="36">
        <f t="shared" si="2"/>
        <v>0</v>
      </c>
      <c r="B80" s="30"/>
      <c r="C80" s="31"/>
      <c r="D80" s="30"/>
      <c r="E80" s="30"/>
      <c r="F80" s="30"/>
      <c r="G80" s="30"/>
      <c r="H80" s="30"/>
      <c r="I80" s="30"/>
      <c r="J80" s="30"/>
      <c r="K80" s="30"/>
      <c r="L80" s="30"/>
      <c r="M80" s="30"/>
      <c r="N80" s="30"/>
      <c r="O80" s="32"/>
      <c r="P80" s="32"/>
      <c r="Q80" s="32"/>
      <c r="R80" s="33"/>
      <c r="S80" s="33"/>
      <c r="T80" s="33"/>
      <c r="U80" s="33"/>
      <c r="V80" s="33"/>
      <c r="W80" s="33"/>
      <c r="X80" s="33"/>
      <c r="Y80" s="33"/>
      <c r="Z80" s="33"/>
      <c r="AA80" s="30"/>
      <c r="AB80" s="64">
        <f t="shared" si="3"/>
        <v>0</v>
      </c>
    </row>
    <row r="81" spans="1:28" x14ac:dyDescent="0.2">
      <c r="A81" s="36">
        <f t="shared" si="2"/>
        <v>0</v>
      </c>
      <c r="B81" s="30"/>
      <c r="C81" s="31"/>
      <c r="D81" s="30"/>
      <c r="E81" s="30"/>
      <c r="F81" s="30"/>
      <c r="G81" s="30"/>
      <c r="H81" s="30"/>
      <c r="I81" s="30"/>
      <c r="J81" s="30"/>
      <c r="K81" s="30"/>
      <c r="L81" s="30"/>
      <c r="M81" s="30"/>
      <c r="N81" s="30"/>
      <c r="O81" s="32"/>
      <c r="P81" s="32"/>
      <c r="Q81" s="32"/>
      <c r="R81" s="33"/>
      <c r="S81" s="33"/>
      <c r="T81" s="33"/>
      <c r="U81" s="33"/>
      <c r="V81" s="33"/>
      <c r="W81" s="33"/>
      <c r="X81" s="33"/>
      <c r="Y81" s="33"/>
      <c r="Z81" s="33"/>
      <c r="AA81" s="30"/>
      <c r="AB81" s="64">
        <f t="shared" si="3"/>
        <v>0</v>
      </c>
    </row>
    <row r="82" spans="1:28" x14ac:dyDescent="0.2">
      <c r="A82" s="36">
        <f t="shared" si="2"/>
        <v>0</v>
      </c>
      <c r="B82" s="30"/>
      <c r="C82" s="31"/>
      <c r="D82" s="30"/>
      <c r="E82" s="30"/>
      <c r="F82" s="30"/>
      <c r="G82" s="30"/>
      <c r="H82" s="30"/>
      <c r="I82" s="30"/>
      <c r="J82" s="30"/>
      <c r="K82" s="30"/>
      <c r="L82" s="30"/>
      <c r="M82" s="30"/>
      <c r="N82" s="30"/>
      <c r="O82" s="32"/>
      <c r="P82" s="32"/>
      <c r="Q82" s="32"/>
      <c r="R82" s="33"/>
      <c r="S82" s="33"/>
      <c r="T82" s="33"/>
      <c r="U82" s="33"/>
      <c r="V82" s="33"/>
      <c r="W82" s="33"/>
      <c r="X82" s="33"/>
      <c r="Y82" s="33"/>
      <c r="Z82" s="33"/>
      <c r="AA82" s="30"/>
      <c r="AB82" s="64">
        <f t="shared" si="3"/>
        <v>0</v>
      </c>
    </row>
    <row r="83" spans="1:28" x14ac:dyDescent="0.2">
      <c r="A83" s="36">
        <f t="shared" si="2"/>
        <v>0</v>
      </c>
      <c r="B83" s="30"/>
      <c r="C83" s="31"/>
      <c r="D83" s="30"/>
      <c r="E83" s="30"/>
      <c r="F83" s="30"/>
      <c r="G83" s="30"/>
      <c r="H83" s="30"/>
      <c r="I83" s="30"/>
      <c r="J83" s="30"/>
      <c r="K83" s="30"/>
      <c r="L83" s="30"/>
      <c r="M83" s="30"/>
      <c r="N83" s="30"/>
      <c r="O83" s="32"/>
      <c r="P83" s="32"/>
      <c r="Q83" s="32"/>
      <c r="R83" s="33"/>
      <c r="S83" s="33"/>
      <c r="T83" s="33"/>
      <c r="U83" s="33"/>
      <c r="V83" s="33"/>
      <c r="W83" s="33"/>
      <c r="X83" s="33"/>
      <c r="Y83" s="33"/>
      <c r="Z83" s="33"/>
      <c r="AA83" s="30"/>
      <c r="AB83" s="64">
        <f t="shared" si="3"/>
        <v>0</v>
      </c>
    </row>
    <row r="84" spans="1:28" x14ac:dyDescent="0.2">
      <c r="A84" s="36">
        <f t="shared" si="2"/>
        <v>0</v>
      </c>
      <c r="AB84" s="64">
        <f t="shared" si="3"/>
        <v>0</v>
      </c>
    </row>
    <row r="85" spans="1:28" x14ac:dyDescent="0.2">
      <c r="A85" s="36">
        <f t="shared" si="2"/>
        <v>0</v>
      </c>
      <c r="AB85" s="64">
        <f t="shared" si="3"/>
        <v>0</v>
      </c>
    </row>
    <row r="86" spans="1:28" x14ac:dyDescent="0.2">
      <c r="A86" s="36">
        <f t="shared" si="2"/>
        <v>0</v>
      </c>
      <c r="AB86" s="64">
        <f t="shared" si="3"/>
        <v>0</v>
      </c>
    </row>
    <row r="87" spans="1:28" x14ac:dyDescent="0.2">
      <c r="A87" s="36">
        <f t="shared" si="2"/>
        <v>0</v>
      </c>
      <c r="AB87" s="64">
        <f t="shared" si="3"/>
        <v>0</v>
      </c>
    </row>
    <row r="88" spans="1:28" x14ac:dyDescent="0.2">
      <c r="A88" s="36">
        <f t="shared" si="2"/>
        <v>0</v>
      </c>
      <c r="AB88" s="64">
        <f t="shared" si="3"/>
        <v>0</v>
      </c>
    </row>
    <row r="89" spans="1:28" x14ac:dyDescent="0.2">
      <c r="A89" s="36">
        <f t="shared" si="2"/>
        <v>0</v>
      </c>
      <c r="AB89" s="64">
        <f t="shared" si="3"/>
        <v>0</v>
      </c>
    </row>
    <row r="90" spans="1:28" x14ac:dyDescent="0.2">
      <c r="A90" s="36">
        <f t="shared" si="2"/>
        <v>0</v>
      </c>
      <c r="AB90" s="64">
        <f t="shared" si="3"/>
        <v>0</v>
      </c>
    </row>
    <row r="91" spans="1:28" x14ac:dyDescent="0.2">
      <c r="A91" s="36">
        <f t="shared" si="2"/>
        <v>0</v>
      </c>
      <c r="AB91" s="64">
        <f t="shared" si="3"/>
        <v>0</v>
      </c>
    </row>
    <row r="92" spans="1:28" x14ac:dyDescent="0.2">
      <c r="A92" s="36">
        <f t="shared" si="2"/>
        <v>0</v>
      </c>
      <c r="AB92" s="64">
        <f t="shared" si="3"/>
        <v>0</v>
      </c>
    </row>
    <row r="93" spans="1:28" x14ac:dyDescent="0.2">
      <c r="A93" s="36">
        <f t="shared" si="2"/>
        <v>0</v>
      </c>
      <c r="AB93" s="64">
        <f t="shared" si="3"/>
        <v>0</v>
      </c>
    </row>
    <row r="94" spans="1:28" x14ac:dyDescent="0.2">
      <c r="A94" s="36">
        <f t="shared" si="2"/>
        <v>0</v>
      </c>
      <c r="AB94" s="64">
        <f t="shared" si="3"/>
        <v>0</v>
      </c>
    </row>
    <row r="95" spans="1:28" x14ac:dyDescent="0.2">
      <c r="A95" s="36">
        <f t="shared" si="2"/>
        <v>0</v>
      </c>
      <c r="AB95" s="64">
        <f t="shared" si="3"/>
        <v>0</v>
      </c>
    </row>
    <row r="96" spans="1:28" x14ac:dyDescent="0.2">
      <c r="A96" s="36">
        <f t="shared" si="2"/>
        <v>0</v>
      </c>
      <c r="AB96" s="64">
        <f t="shared" si="3"/>
        <v>0</v>
      </c>
    </row>
    <row r="97" spans="1:28" x14ac:dyDescent="0.2">
      <c r="A97" s="36">
        <f t="shared" si="2"/>
        <v>0</v>
      </c>
      <c r="AB97" s="64">
        <f t="shared" si="3"/>
        <v>0</v>
      </c>
    </row>
    <row r="98" spans="1:28" x14ac:dyDescent="0.2">
      <c r="A98" s="36">
        <f t="shared" si="2"/>
        <v>0</v>
      </c>
      <c r="AB98" s="64">
        <f t="shared" si="3"/>
        <v>0</v>
      </c>
    </row>
    <row r="99" spans="1:28" x14ac:dyDescent="0.2">
      <c r="A99" s="36">
        <f t="shared" si="2"/>
        <v>0</v>
      </c>
      <c r="AB99" s="64">
        <f t="shared" si="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Admin</vt:lpstr>
      <vt:lpstr>ReporteVoucher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Andres Santamaria</cp:lastModifiedBy>
  <dcterms:created xsi:type="dcterms:W3CDTF">2022-01-03T23:28:29Z</dcterms:created>
  <dcterms:modified xsi:type="dcterms:W3CDTF">2022-10-28T15:16:42Z</dcterms:modified>
</cp:coreProperties>
</file>