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-105" windowWidth="18225" windowHeight="7170"/>
  </bookViews>
  <sheets>
    <sheet name="мясные" sheetId="1" r:id="rId1"/>
    <sheet name="молочка,яйца" sheetId="2" r:id="rId2"/>
    <sheet name="рыба" sheetId="3" r:id="rId3"/>
    <sheet name="бобовые, орехи" sheetId="4" r:id="rId4"/>
    <sheet name="углеводы сложные" sheetId="5" r:id="rId5"/>
    <sheet name="углеводы простые" sheetId="6" r:id="rId6"/>
    <sheet name="жиры" sheetId="8" r:id="rId7"/>
    <sheet name="500+" sheetId="9" r:id="rId8"/>
    <sheet name="овощи, фрукты" sheetId="10" r:id="rId9"/>
  </sheets>
  <calcPr calcId="125725"/>
</workbook>
</file>

<file path=xl/calcChain.xml><?xml version="1.0" encoding="utf-8"?>
<calcChain xmlns="http://schemas.openxmlformats.org/spreadsheetml/2006/main">
  <c r="H5" i="9"/>
  <c r="I5" s="1"/>
  <c r="E5"/>
  <c r="I3" i="6"/>
  <c r="I4"/>
  <c r="I5"/>
  <c r="I6"/>
  <c r="I7"/>
  <c r="I8"/>
  <c r="I9"/>
  <c r="I10"/>
  <c r="I11"/>
  <c r="I12"/>
  <c r="I13"/>
  <c r="I14"/>
  <c r="I15"/>
  <c r="I16"/>
  <c r="I2"/>
  <c r="I3" i="4"/>
  <c r="I4"/>
  <c r="I5"/>
  <c r="I2"/>
  <c r="I3" i="3"/>
  <c r="I4"/>
  <c r="I5"/>
  <c r="I6"/>
  <c r="I2"/>
  <c r="G13" i="2"/>
  <c r="H13" s="1"/>
  <c r="D13"/>
  <c r="D3" i="1"/>
  <c r="G3"/>
  <c r="H3" s="1"/>
  <c r="D5"/>
  <c r="G5"/>
  <c r="H5" s="1"/>
  <c r="G7" i="5"/>
  <c r="H7" s="1"/>
  <c r="D7"/>
  <c r="G4" i="3"/>
  <c r="H4" s="1"/>
  <c r="D4"/>
  <c r="F4" i="10"/>
  <c r="G4" s="1"/>
  <c r="F2"/>
  <c r="G2" s="1"/>
  <c r="F6"/>
  <c r="G6" s="1"/>
  <c r="F3"/>
  <c r="G3" s="1"/>
  <c r="F7"/>
  <c r="F5"/>
  <c r="G5" s="1"/>
  <c r="G7"/>
  <c r="F9"/>
  <c r="G9" s="1"/>
  <c r="F10"/>
  <c r="G10" s="1"/>
  <c r="F8"/>
  <c r="G8" s="1"/>
  <c r="G9" i="8"/>
  <c r="H9" s="1"/>
  <c r="D9"/>
  <c r="G14" i="6"/>
  <c r="H14" s="1"/>
  <c r="D14"/>
  <c r="G10"/>
  <c r="H10" s="1"/>
  <c r="D10"/>
  <c r="E3" i="9"/>
  <c r="E4"/>
  <c r="E2"/>
  <c r="E6"/>
  <c r="H2"/>
  <c r="I2" s="1"/>
  <c r="H4"/>
  <c r="I4" s="1"/>
  <c r="H3"/>
  <c r="I3" s="1"/>
  <c r="H6"/>
  <c r="I6" s="1"/>
  <c r="I7" i="5" l="1"/>
  <c r="I13" i="2"/>
  <c r="I9" i="8"/>
  <c r="I5" i="1"/>
  <c r="I3"/>
  <c r="G3" i="8"/>
  <c r="D3"/>
  <c r="G2"/>
  <c r="D2"/>
  <c r="G6"/>
  <c r="D6"/>
  <c r="D5"/>
  <c r="G5"/>
  <c r="G10" i="2"/>
  <c r="G12"/>
  <c r="D10"/>
  <c r="D12"/>
  <c r="H10" l="1"/>
  <c r="I10"/>
  <c r="H12"/>
  <c r="I12"/>
  <c r="H5" i="8"/>
  <c r="I5"/>
  <c r="H6"/>
  <c r="I6"/>
  <c r="H2"/>
  <c r="I2"/>
  <c r="H3"/>
  <c r="I3"/>
  <c r="G3" i="3"/>
  <c r="H3" s="1"/>
  <c r="D3"/>
  <c r="G7" i="6" l="1"/>
  <c r="H7" s="1"/>
  <c r="D7"/>
  <c r="G8"/>
  <c r="H8" s="1"/>
  <c r="D8"/>
  <c r="G15"/>
  <c r="H15" s="1"/>
  <c r="D15"/>
  <c r="G5" i="5"/>
  <c r="D5"/>
  <c r="G11" i="2"/>
  <c r="D11"/>
  <c r="G7"/>
  <c r="D7"/>
  <c r="G9"/>
  <c r="D9"/>
  <c r="H5" i="5" l="1"/>
  <c r="I5"/>
  <c r="H9" i="2"/>
  <c r="I9"/>
  <c r="H7"/>
  <c r="I7"/>
  <c r="H11"/>
  <c r="I11"/>
  <c r="D10" i="1"/>
  <c r="G10"/>
  <c r="H10" l="1"/>
  <c r="I10"/>
  <c r="D13"/>
  <c r="G13"/>
  <c r="G7" i="8"/>
  <c r="D7"/>
  <c r="G8"/>
  <c r="D8"/>
  <c r="D4" i="1"/>
  <c r="G4"/>
  <c r="G4" i="8"/>
  <c r="D4"/>
  <c r="G10"/>
  <c r="D10"/>
  <c r="D11"/>
  <c r="G11"/>
  <c r="G9" i="6"/>
  <c r="H9" s="1"/>
  <c r="D9"/>
  <c r="G3"/>
  <c r="H3" s="1"/>
  <c r="D3"/>
  <c r="G5"/>
  <c r="H5" s="1"/>
  <c r="D5"/>
  <c r="G6" i="1"/>
  <c r="D6"/>
  <c r="G16" i="6"/>
  <c r="H16" s="1"/>
  <c r="D16"/>
  <c r="G2"/>
  <c r="H2" s="1"/>
  <c r="D2"/>
  <c r="G4"/>
  <c r="H4" s="1"/>
  <c r="D4"/>
  <c r="G13"/>
  <c r="H13" s="1"/>
  <c r="D13"/>
  <c r="G12"/>
  <c r="H12" s="1"/>
  <c r="D12"/>
  <c r="G11"/>
  <c r="H11" s="1"/>
  <c r="D11"/>
  <c r="G6"/>
  <c r="H6" s="1"/>
  <c r="D6"/>
  <c r="G8" i="5"/>
  <c r="D8"/>
  <c r="G6"/>
  <c r="D6"/>
  <c r="G3"/>
  <c r="D3"/>
  <c r="G4"/>
  <c r="D4"/>
  <c r="G2"/>
  <c r="D2"/>
  <c r="G5" i="4"/>
  <c r="H5" s="1"/>
  <c r="D5"/>
  <c r="G4"/>
  <c r="H4" s="1"/>
  <c r="D4"/>
  <c r="G3"/>
  <c r="H3" s="1"/>
  <c r="D3"/>
  <c r="G2"/>
  <c r="H2" s="1"/>
  <c r="D2"/>
  <c r="G6" i="3"/>
  <c r="H6" s="1"/>
  <c r="D6"/>
  <c r="G5"/>
  <c r="H5" s="1"/>
  <c r="D5"/>
  <c r="G2"/>
  <c r="H2" s="1"/>
  <c r="D2"/>
  <c r="G8" i="2"/>
  <c r="D8"/>
  <c r="G6"/>
  <c r="D6"/>
  <c r="G5"/>
  <c r="D5"/>
  <c r="G3"/>
  <c r="D3"/>
  <c r="G4"/>
  <c r="D4"/>
  <c r="G2"/>
  <c r="D2"/>
  <c r="G14" i="1"/>
  <c r="D14"/>
  <c r="G11"/>
  <c r="D11"/>
  <c r="G9"/>
  <c r="D9"/>
  <c r="G12"/>
  <c r="D12"/>
  <c r="G8"/>
  <c r="D8"/>
  <c r="G7"/>
  <c r="D7"/>
  <c r="G2"/>
  <c r="D2"/>
  <c r="H2" i="5" l="1"/>
  <c r="I2"/>
  <c r="H4"/>
  <c r="I4"/>
  <c r="H3"/>
  <c r="I3"/>
  <c r="H6"/>
  <c r="I6"/>
  <c r="H8"/>
  <c r="I8"/>
  <c r="H2" i="2"/>
  <c r="I2"/>
  <c r="H3"/>
  <c r="I3"/>
  <c r="H5"/>
  <c r="I5"/>
  <c r="H6"/>
  <c r="I6"/>
  <c r="H8"/>
  <c r="I8"/>
  <c r="H4"/>
  <c r="I4"/>
  <c r="H10" i="8"/>
  <c r="I10"/>
  <c r="H4"/>
  <c r="I4"/>
  <c r="H8"/>
  <c r="I8"/>
  <c r="H7"/>
  <c r="I7"/>
  <c r="H11"/>
  <c r="I11"/>
  <c r="H2" i="1"/>
  <c r="I2"/>
  <c r="H7"/>
  <c r="I7"/>
  <c r="H8"/>
  <c r="I8"/>
  <c r="H12"/>
  <c r="I12"/>
  <c r="H9"/>
  <c r="I9"/>
  <c r="H11"/>
  <c r="I11"/>
  <c r="H14"/>
  <c r="I14"/>
  <c r="H6"/>
  <c r="I6"/>
  <c r="H4"/>
  <c r="I4"/>
  <c r="H13"/>
  <c r="I13"/>
</calcChain>
</file>

<file path=xl/sharedStrings.xml><?xml version="1.0" encoding="utf-8"?>
<sst xmlns="http://schemas.openxmlformats.org/spreadsheetml/2006/main" count="321" uniqueCount="129">
  <si>
    <t>Калории</t>
  </si>
  <si>
    <t>Цена</t>
  </si>
  <si>
    <t>цена/кг</t>
  </si>
  <si>
    <t>Вес,г</t>
  </si>
  <si>
    <t>цена 100г белка</t>
  </si>
  <si>
    <t>Белки/100г</t>
  </si>
  <si>
    <t>Жиры/100г</t>
  </si>
  <si>
    <t>Филе куриное Евроопт</t>
  </si>
  <si>
    <t>говядина охлаждённая филе, Витебск</t>
  </si>
  <si>
    <t>Творог 5% , Славянские традиции</t>
  </si>
  <si>
    <t>Творог 7%, Свежие новости, Бобруйск</t>
  </si>
  <si>
    <t>Цена,руб</t>
  </si>
  <si>
    <t>Яйца куриные С-О</t>
  </si>
  <si>
    <t>Филе матиас прованс</t>
  </si>
  <si>
    <t>закуска из трески и лосося,Санта-Бремор</t>
  </si>
  <si>
    <t>Фаршмак, Эконом Маркет, Брест</t>
  </si>
  <si>
    <t>Паштет «Печёночный» мясной К ,Быхов</t>
  </si>
  <si>
    <t>Свинина филе тазобедренная часть, Минск</t>
  </si>
  <si>
    <t>Чечевица «Эколайн» Green</t>
  </si>
  <si>
    <t>Фасоль «Бабушкина кухня» красная</t>
  </si>
  <si>
    <t xml:space="preserve">Семена тыквы очищенные </t>
  </si>
  <si>
    <t>Семена подсолнечника очищенные</t>
  </si>
  <si>
    <t>Наличие</t>
  </si>
  <si>
    <t>+</t>
  </si>
  <si>
    <t xml:space="preserve"> КСБ 1кг,Щучин</t>
  </si>
  <si>
    <t xml:space="preserve"> КСБ 4,5кг,Щучин</t>
  </si>
  <si>
    <t xml:space="preserve"> КСБ 0,4кг,Щучин</t>
  </si>
  <si>
    <t>Углеводы/100г</t>
  </si>
  <si>
    <t>цена 100г углеводов</t>
  </si>
  <si>
    <t>Рис «Бабушкина кухня» пропаренный</t>
  </si>
  <si>
    <t>Гречка "бабушкина кухня", первый сорт</t>
  </si>
  <si>
    <t>Хлопья овсяные «Экстра» № 3</t>
  </si>
  <si>
    <t>Финики сушёные без косточки</t>
  </si>
  <si>
    <t>Зефир «Peter Ronnen» ваниль,Россия</t>
  </si>
  <si>
    <t>Изюм</t>
  </si>
  <si>
    <t>Coca-cola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</si>
  <si>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</si>
  <si>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</si>
  <si>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</si>
  <si>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</si>
  <si>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</si>
  <si>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</si>
  <si>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</si>
  <si>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</si>
  <si>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</si>
  <si>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</si>
  <si>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</si>
  <si>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</si>
  <si>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</si>
  <si>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</si>
  <si>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</si>
  <si>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</si>
  <si>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Ветчина Балерон К,Ганна,Витебск</t>
  </si>
  <si>
    <t>Кукурузные хлопья «Витьба» без сахара</t>
  </si>
  <si>
    <t>Мармелад Мозырянин</t>
  </si>
  <si>
    <t>наименование</t>
  </si>
  <si>
    <t>Зефир «Lefirelle» ванильный</t>
  </si>
  <si>
    <t>Грецкий орех</t>
  </si>
  <si>
    <t>Арахис несолёный</t>
  </si>
  <si>
    <t>цена 100г жиров</t>
  </si>
  <si>
    <t>семечки тыквенные</t>
  </si>
  <si>
    <t>семечки подсолнуха</t>
  </si>
  <si>
    <t>Мармелад «Грушевые дольки», Бобруйск</t>
  </si>
  <si>
    <t>Зефир "Бело-розовый" весовой,Бобруйск</t>
  </si>
  <si>
    <t>Где</t>
  </si>
  <si>
    <t>Фирменый магазин</t>
  </si>
  <si>
    <t>Фирменный магазин</t>
  </si>
  <si>
    <t>гипермол</t>
  </si>
  <si>
    <t>еврик</t>
  </si>
  <si>
    <t>Масло элитное 84% , Бабушкина крынка</t>
  </si>
  <si>
    <t>Щучин</t>
  </si>
  <si>
    <t>рынок</t>
  </si>
  <si>
    <t>Карпаччо из индюка</t>
  </si>
  <si>
    <t>родны кут</t>
  </si>
  <si>
    <t>Кукурузные хлопья «Витьба» шоколадные</t>
  </si>
  <si>
    <t>Масло 82,5%, Удачный выбор</t>
  </si>
  <si>
    <t>Колбаса Закусочная из индюка 1с , Арви</t>
  </si>
  <si>
    <t>сосиски С сыром мацарелла К+Г+С вс, БрестМК</t>
  </si>
  <si>
    <t>копчёная Пармская вс К, ДзержинскМК</t>
  </si>
  <si>
    <t>сосиски Вкусные вс К,Ганна, витебск</t>
  </si>
  <si>
    <t>ГИ</t>
  </si>
  <si>
    <t>Алми, акция</t>
  </si>
  <si>
    <t>Фирменный</t>
  </si>
  <si>
    <t>Колбаса Литовская из индюка вс, Арви</t>
  </si>
  <si>
    <t>родны кут,акция</t>
  </si>
  <si>
    <t>сыр лёгкий</t>
  </si>
  <si>
    <t xml:space="preserve">Макароны  «Reggia» </t>
  </si>
  <si>
    <t>Макароны  «Знатные» , спираль</t>
  </si>
  <si>
    <t>пастила, красный мозырянин</t>
  </si>
  <si>
    <t>Пряники постные, Конфа</t>
  </si>
  <si>
    <t>Баранки "Годуновъ" </t>
  </si>
  <si>
    <t>лосось Вильнюс</t>
  </si>
  <si>
    <t>Вильнюс</t>
  </si>
  <si>
    <t>сыр пошехонский, савушкин продукт</t>
  </si>
  <si>
    <t>сыр классический, савушкин продукт</t>
  </si>
  <si>
    <t>Молоко 3,2%,2л Минская марка</t>
  </si>
  <si>
    <t>Молоко 3,2% ,0.9л, Минская марка</t>
  </si>
  <si>
    <t>Масло оливковое «Liberitas» нераф</t>
  </si>
  <si>
    <t>гипермолл</t>
  </si>
  <si>
    <t>Масло льяноное нераф</t>
  </si>
  <si>
    <t>Масло подсолнечное  нераф</t>
  </si>
  <si>
    <t>Snikers большой</t>
  </si>
  <si>
    <t>цена 1000 калорий</t>
  </si>
  <si>
    <t>Арахис в чипсовой оболочке</t>
  </si>
  <si>
    <t>Халва «Мишкино счастье» с арахисом</t>
  </si>
  <si>
    <t>Вафельный батончик «Смак»</t>
  </si>
  <si>
    <t>Печенье "Алфавит" </t>
  </si>
  <si>
    <t>Масло Брест-Литовское 82,5%</t>
  </si>
  <si>
    <t>Клетчатка/100г</t>
  </si>
  <si>
    <t>Огурец</t>
  </si>
  <si>
    <t>Томат</t>
  </si>
  <si>
    <t>Перец сладкий</t>
  </si>
  <si>
    <t>Банан</t>
  </si>
  <si>
    <t>Киви</t>
  </si>
  <si>
    <t>цена 100г клетчатки</t>
  </si>
  <si>
    <t>Цветная капуста заморож.</t>
  </si>
  <si>
    <t>Брокколи заморож.</t>
  </si>
  <si>
    <t>Морковь</t>
  </si>
  <si>
    <t>Витамин С,мг</t>
  </si>
  <si>
    <t>Шиповник</t>
  </si>
  <si>
    <t>Хлеб с семенами льна</t>
  </si>
  <si>
    <t>Рулет  Европейский люкс, К, Ганна</t>
  </si>
  <si>
    <t>Чипсы «Mega Chips» , 200г</t>
  </si>
  <si>
    <t>скумбрия За Родину</t>
  </si>
  <si>
    <t>Сосиски телячьи, 12 мастеров, К+Г</t>
  </si>
  <si>
    <t>цена 1000 ккал</t>
  </si>
  <si>
    <t>сыр сливочный,савушкин</t>
  </si>
  <si>
    <t>Пельмени Таёжные Волковысские</t>
  </si>
  <si>
    <t>евроопт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</si>
</sst>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name val="Calibri"/>
    </font>
    <font>
      <sz val="11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rgb="FF000000"/>
      <name val="Calibri"/>
      <charset val="204"/>
    </font>
    <font>
      <b/>
      <sz val="11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2" applyNumberFormat="0" applyFill="0" applyAlignment="0" applyProtection="0"/>
  </cellStyleXfs>
  <cellXfs count="6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6" fillId="0" borderId="0" xfId="0" applyFont="1" applyAlignment="1"/>
    <xf numFmtId="0" fontId="5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4" fillId="0" borderId="1" xfId="1" applyBorder="1" applyAlignment="1">
      <alignment horizontal="right" vertical="center"/>
    </xf>
    <xf numFmtId="0" fontId="4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2" fontId="10" fillId="8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2" fontId="9" fillId="8" borderId="1" xfId="0" applyNumberFormat="1" applyFont="1" applyFill="1" applyBorder="1" applyAlignment="1">
      <alignment horizontal="center"/>
    </xf>
    <xf numFmtId="0" fontId="5" fillId="0" borderId="1" xfId="0" applyFont="1" applyBorder="1">
      <alignment vertical="center"/>
    </xf>
    <xf numFmtId="2" fontId="1" fillId="0" borderId="1" xfId="0" applyNumberFormat="1" applyFont="1" applyBorder="1" applyAlignment="1">
      <alignment horizont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164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8" fillId="0" borderId="1" xfId="0" applyFont="1" applyBorder="1">
      <alignment vertical="center"/>
    </xf>
    <xf numFmtId="2" fontId="1" fillId="8" borderId="1" xfId="0" applyNumberFormat="1" applyFont="1" applyFill="1" applyBorder="1" applyAlignment="1">
      <alignment horizontal="center"/>
    </xf>
  </cellXfs>
  <cellStyles count="2">
    <cellStyle name="Заголовок 3" xfId="1" builtinId="18"/>
    <cellStyle name="Обычный" xfId="0" builtinId="0"/>
  </cellStyles>
  <dxfs count="0"/>
  <tableStyles count="0" defaultTableStyle="TableStyleMedium9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zoomScaleNormal="100" workbookViewId="0">
      <selection activeCell="K15" sqref="A15:K23"/>
    </sheetView>
  </sheetViews>
  <sheetFormatPr defaultColWidth="9" defaultRowHeight="15"/>
  <cols>
    <col min="1" max="1" width="48.28515625" customWidth="1"/>
    <col min="2" max="2" width="10.7109375" customWidth="1"/>
    <col min="3" max="3" width="11.140625" customWidth="1"/>
    <col min="4" max="6" width="9.140625" customWidth="1"/>
    <col min="8" max="9" width="15" customWidth="1"/>
    <col min="10" max="10" width="9.140625" customWidth="1"/>
    <col min="11" max="11" width="17.140625" customWidth="1"/>
    <col min="12" max="256" width="9.140625" customWidth="1"/>
  </cols>
  <sheetData>
    <row r="1" spans="1:11">
      <c r="A1" s="44" t="s">
        <v>55</v>
      </c>
      <c r="B1" s="45" t="s">
        <v>5</v>
      </c>
      <c r="C1" s="45" t="s">
        <v>6</v>
      </c>
      <c r="D1" s="45" t="s">
        <v>0</v>
      </c>
      <c r="E1" s="45" t="s">
        <v>3</v>
      </c>
      <c r="F1" s="45" t="s">
        <v>1</v>
      </c>
      <c r="G1" s="45" t="s">
        <v>2</v>
      </c>
      <c r="H1" s="45" t="s">
        <v>4</v>
      </c>
      <c r="I1" s="45" t="s">
        <v>125</v>
      </c>
      <c r="J1" s="45" t="s">
        <v>22</v>
      </c>
      <c r="K1" s="45" t="s">
        <v>64</v>
      </c>
    </row>
    <row r="2" spans="1:11" ht="15.75">
      <c r="A2" s="1" t="s">
        <v>7</v>
      </c>
      <c r="B2" s="2">
        <v>19.5</v>
      </c>
      <c r="C2" s="2">
        <v>4.5999999999999996</v>
      </c>
      <c r="D2" s="27">
        <f>B2*4+C2*9</f>
        <v>119.4</v>
      </c>
      <c r="E2" s="2">
        <v>1000</v>
      </c>
      <c r="F2" s="2">
        <v>6.49</v>
      </c>
      <c r="G2" s="31">
        <f>F2*1000/E2</f>
        <v>6.49</v>
      </c>
      <c r="H2" s="36">
        <f>G2*10/B2</f>
        <v>3.3282051282051284</v>
      </c>
      <c r="I2" s="51">
        <f>G2*100/D2</f>
        <v>5.4355108877721943</v>
      </c>
      <c r="J2" s="4" t="s">
        <v>51</v>
      </c>
      <c r="K2" s="16" t="s">
        <v>68</v>
      </c>
    </row>
    <row r="3" spans="1:11" ht="15.75">
      <c r="A3" s="43" t="s">
        <v>124</v>
      </c>
      <c r="B3" s="15">
        <v>14</v>
      </c>
      <c r="C3" s="16">
        <v>3</v>
      </c>
      <c r="D3" s="28">
        <f>B3*4+C3*9</f>
        <v>83</v>
      </c>
      <c r="E3" s="15">
        <v>1000</v>
      </c>
      <c r="F3" s="15">
        <v>8.15</v>
      </c>
      <c r="G3" s="32">
        <f>F3*1000/E3</f>
        <v>8.15</v>
      </c>
      <c r="H3" s="37">
        <f>G3*10/B3</f>
        <v>5.8214285714285712</v>
      </c>
      <c r="I3" s="51">
        <f>G3*100/D3</f>
        <v>9.8192771084337345</v>
      </c>
      <c r="J3" s="15" t="s">
        <v>23</v>
      </c>
      <c r="K3" s="21" t="s">
        <v>68</v>
      </c>
    </row>
    <row r="4" spans="1:11" ht="15.75">
      <c r="A4" s="20" t="s">
        <v>76</v>
      </c>
      <c r="B4" s="15">
        <v>12</v>
      </c>
      <c r="C4" s="16">
        <v>23</v>
      </c>
      <c r="D4" s="28">
        <f>B4*4+C4*9</f>
        <v>255</v>
      </c>
      <c r="E4" s="15">
        <v>1000</v>
      </c>
      <c r="F4" s="15">
        <v>7</v>
      </c>
      <c r="G4" s="32">
        <f>F4*1000/E4</f>
        <v>7</v>
      </c>
      <c r="H4" s="37">
        <f>G4*10/B4</f>
        <v>5.833333333333333</v>
      </c>
      <c r="I4" s="52">
        <f>G4*100/D4</f>
        <v>2.7450980392156863</v>
      </c>
      <c r="J4" s="15" t="s">
        <v>23</v>
      </c>
      <c r="K4" s="22" t="s">
        <v>82</v>
      </c>
    </row>
    <row r="5" spans="1:11" ht="15.75">
      <c r="A5" s="42" t="s">
        <v>121</v>
      </c>
      <c r="B5" s="15">
        <v>17</v>
      </c>
      <c r="C5" s="16">
        <v>11</v>
      </c>
      <c r="D5" s="28">
        <f>B5*4+C5*9</f>
        <v>167</v>
      </c>
      <c r="E5" s="15">
        <v>500</v>
      </c>
      <c r="F5" s="15">
        <v>5</v>
      </c>
      <c r="G5" s="32">
        <f>F5*1000/E5</f>
        <v>10</v>
      </c>
      <c r="H5" s="37">
        <f>G5*10/B5</f>
        <v>5.882352941176471</v>
      </c>
      <c r="I5" s="51">
        <f>G5*100/D5</f>
        <v>5.9880239520958085</v>
      </c>
      <c r="J5" s="22" t="s">
        <v>23</v>
      </c>
      <c r="K5" s="22" t="s">
        <v>68</v>
      </c>
    </row>
    <row r="6" spans="1:11" ht="15.75">
      <c r="A6" s="1" t="s">
        <v>52</v>
      </c>
      <c r="B6" s="15">
        <v>14.3</v>
      </c>
      <c r="C6" s="16">
        <v>11</v>
      </c>
      <c r="D6" s="24">
        <f>B6*4+C6*9</f>
        <v>156.19999999999999</v>
      </c>
      <c r="E6" s="15">
        <v>1000</v>
      </c>
      <c r="F6" s="15">
        <v>9</v>
      </c>
      <c r="G6" s="32">
        <f>F6*1000/E6</f>
        <v>9</v>
      </c>
      <c r="H6" s="37">
        <f>G6*10/B6</f>
        <v>6.2937062937062933</v>
      </c>
      <c r="I6" s="51">
        <f>G6*100/D6</f>
        <v>5.7618437900128043</v>
      </c>
      <c r="J6" s="24" t="s">
        <v>23</v>
      </c>
      <c r="K6" s="22" t="s">
        <v>68</v>
      </c>
    </row>
    <row r="7" spans="1:11" ht="15.75">
      <c r="A7" s="1" t="s">
        <v>16</v>
      </c>
      <c r="B7" s="4">
        <v>12</v>
      </c>
      <c r="C7" s="4">
        <v>13</v>
      </c>
      <c r="D7" s="24">
        <f>B7*4+C7*9</f>
        <v>165</v>
      </c>
      <c r="E7" s="4">
        <v>230</v>
      </c>
      <c r="F7" s="4">
        <v>1.75</v>
      </c>
      <c r="G7" s="33">
        <f>F7*1000/E7</f>
        <v>7.6086956521739131</v>
      </c>
      <c r="H7" s="38">
        <f>G7*10/B7</f>
        <v>6.3405797101449268</v>
      </c>
      <c r="I7" s="52">
        <f>G7*100/D7</f>
        <v>4.6113306982872198</v>
      </c>
      <c r="J7" s="4" t="s">
        <v>47</v>
      </c>
      <c r="K7" s="16" t="s">
        <v>68</v>
      </c>
    </row>
    <row r="8" spans="1:11" ht="15.75">
      <c r="A8" s="1" t="s">
        <v>78</v>
      </c>
      <c r="B8" s="4">
        <v>29</v>
      </c>
      <c r="C8" s="15">
        <v>29</v>
      </c>
      <c r="D8" s="24">
        <f>B8*4+C8*9</f>
        <v>377</v>
      </c>
      <c r="E8" s="4">
        <v>1000</v>
      </c>
      <c r="F8" s="4">
        <v>19.59</v>
      </c>
      <c r="G8" s="33">
        <f>F8*1000/E8</f>
        <v>19.59</v>
      </c>
      <c r="H8" s="38">
        <f>G8*10/B8</f>
        <v>6.7551724137931037</v>
      </c>
      <c r="I8" s="51">
        <f>G8*100/D8</f>
        <v>5.1962864721485413</v>
      </c>
      <c r="J8" s="4" t="s">
        <v>49</v>
      </c>
      <c r="K8" s="16" t="s">
        <v>68</v>
      </c>
    </row>
    <row r="9" spans="1:11" ht="15.75">
      <c r="A9" s="5" t="s">
        <v>77</v>
      </c>
      <c r="B9" s="4">
        <v>12</v>
      </c>
      <c r="C9" s="4">
        <v>16</v>
      </c>
      <c r="D9" s="24">
        <f>B9*4+C9*9</f>
        <v>192</v>
      </c>
      <c r="E9" s="4">
        <v>1000</v>
      </c>
      <c r="F9" s="4">
        <v>8.5</v>
      </c>
      <c r="G9" s="33">
        <f>F9*1000/E9</f>
        <v>8.5</v>
      </c>
      <c r="H9" s="38">
        <f>G9*10/B9</f>
        <v>7.083333333333333</v>
      </c>
      <c r="I9" s="52">
        <f>G9*100/D9</f>
        <v>4.427083333333333</v>
      </c>
      <c r="J9" s="4" t="s">
        <v>50</v>
      </c>
      <c r="K9" s="16" t="s">
        <v>68</v>
      </c>
    </row>
    <row r="10" spans="1:11" ht="15.75">
      <c r="A10" s="23" t="s">
        <v>83</v>
      </c>
      <c r="B10" s="15">
        <v>15</v>
      </c>
      <c r="C10" s="16">
        <v>13</v>
      </c>
      <c r="D10" s="28">
        <f>B10*4+C10*9</f>
        <v>177</v>
      </c>
      <c r="E10" s="15">
        <v>1000</v>
      </c>
      <c r="F10" s="15">
        <v>10.65</v>
      </c>
      <c r="G10" s="32">
        <f>F10*1000/E10</f>
        <v>10.65</v>
      </c>
      <c r="H10" s="37">
        <f>G10*10/B10</f>
        <v>7.1</v>
      </c>
      <c r="I10" s="51">
        <f>G10*100/D10</f>
        <v>6.0169491525423728</v>
      </c>
      <c r="J10" s="22" t="s">
        <v>23</v>
      </c>
      <c r="K10" s="22" t="s">
        <v>82</v>
      </c>
    </row>
    <row r="11" spans="1:11" ht="15.75">
      <c r="A11" s="1" t="s">
        <v>79</v>
      </c>
      <c r="B11" s="4">
        <v>10</v>
      </c>
      <c r="C11" s="4">
        <v>13</v>
      </c>
      <c r="D11" s="24">
        <f>B11*4+C11*9</f>
        <v>157</v>
      </c>
      <c r="E11" s="4">
        <v>1000</v>
      </c>
      <c r="F11" s="4">
        <v>7.25</v>
      </c>
      <c r="G11" s="33">
        <f>F11*1000/E11</f>
        <v>7.25</v>
      </c>
      <c r="H11" s="38">
        <f>G11*10/B11</f>
        <v>7.25</v>
      </c>
      <c r="I11" s="52">
        <f>G11*100/D11</f>
        <v>4.6178343949044587</v>
      </c>
      <c r="J11" s="4" t="s">
        <v>48</v>
      </c>
      <c r="K11" s="22" t="s">
        <v>84</v>
      </c>
    </row>
    <row r="12" spans="1:11" ht="15.75">
      <c r="A12" s="6" t="s">
        <v>17</v>
      </c>
      <c r="B12" s="7">
        <v>15</v>
      </c>
      <c r="C12" s="7">
        <v>27</v>
      </c>
      <c r="D12" s="29">
        <f>B12*4+C12*9</f>
        <v>303</v>
      </c>
      <c r="E12" s="7">
        <v>1000</v>
      </c>
      <c r="F12" s="7">
        <v>11.2</v>
      </c>
      <c r="G12" s="34">
        <f>F12*1000/E12</f>
        <v>11.2</v>
      </c>
      <c r="H12" s="39">
        <f>G12*10/B12</f>
        <v>7.4666666666666668</v>
      </c>
      <c r="I12" s="52">
        <f>G12*100/D12</f>
        <v>3.6963696369636962</v>
      </c>
      <c r="J12" s="4" t="s">
        <v>23</v>
      </c>
      <c r="K12" s="16" t="s">
        <v>71</v>
      </c>
    </row>
    <row r="13" spans="1:11" ht="15.75">
      <c r="A13" s="20" t="s">
        <v>72</v>
      </c>
      <c r="B13" s="15">
        <v>32</v>
      </c>
      <c r="C13" s="16">
        <v>3</v>
      </c>
      <c r="D13" s="28">
        <f>B13*4+C13*9</f>
        <v>155</v>
      </c>
      <c r="E13" s="15">
        <v>1000</v>
      </c>
      <c r="F13" s="15">
        <v>24.33</v>
      </c>
      <c r="G13" s="32">
        <f>F13*1000/E13</f>
        <v>24.33</v>
      </c>
      <c r="H13" s="37">
        <f>G13*10/B13</f>
        <v>7.6031249999999995</v>
      </c>
      <c r="I13" s="51">
        <f>G13*100/D13</f>
        <v>15.696774193548388</v>
      </c>
      <c r="J13" s="4" t="s">
        <v>23</v>
      </c>
      <c r="K13" s="21" t="s">
        <v>73</v>
      </c>
    </row>
    <row r="14" spans="1:11" ht="15.75">
      <c r="A14" s="5" t="s">
        <v>8</v>
      </c>
      <c r="B14" s="46">
        <v>20</v>
      </c>
      <c r="C14" s="46">
        <v>10</v>
      </c>
      <c r="D14" s="30">
        <f>B14*4+C14*9</f>
        <v>170</v>
      </c>
      <c r="E14" s="46">
        <v>1000</v>
      </c>
      <c r="F14" s="46">
        <v>17</v>
      </c>
      <c r="G14" s="35">
        <f>F14*1000/E14</f>
        <v>17</v>
      </c>
      <c r="H14" s="47">
        <f>G14*10/B14</f>
        <v>8.5</v>
      </c>
      <c r="I14" s="51">
        <f>G14*100/D14</f>
        <v>10</v>
      </c>
      <c r="J14" s="4" t="s">
        <v>23</v>
      </c>
      <c r="K14" s="16" t="s">
        <v>71</v>
      </c>
    </row>
    <row r="15" spans="1:11" ht="15.75">
      <c r="B15" s="48"/>
      <c r="E15" s="48"/>
      <c r="F15" s="48"/>
      <c r="G15" s="49"/>
      <c r="H15" s="50"/>
    </row>
  </sheetData>
  <sortState ref="A2:K14">
    <sortCondition ref="H2:H14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zoomScaleNormal="100" workbookViewId="0">
      <selection activeCell="L14" sqref="L14"/>
    </sheetView>
  </sheetViews>
  <sheetFormatPr defaultColWidth="9" defaultRowHeight="15"/>
  <cols>
    <col min="1" max="1" width="38.28515625" customWidth="1"/>
    <col min="2" max="2" width="10.7109375" customWidth="1"/>
    <col min="3" max="3" width="11.140625" customWidth="1"/>
    <col min="5" max="6" width="9.140625" customWidth="1"/>
    <col min="8" max="9" width="15" customWidth="1"/>
    <col min="10" max="256" width="9.140625" customWidth="1"/>
  </cols>
  <sheetData>
    <row r="1" spans="1:11">
      <c r="A1" s="53"/>
      <c r="B1" s="53" t="s">
        <v>5</v>
      </c>
      <c r="C1" s="53" t="s">
        <v>6</v>
      </c>
      <c r="D1" s="53" t="s">
        <v>0</v>
      </c>
      <c r="E1" s="53" t="s">
        <v>3</v>
      </c>
      <c r="F1" s="53" t="s">
        <v>11</v>
      </c>
      <c r="G1" s="53" t="s">
        <v>2</v>
      </c>
      <c r="H1" s="53" t="s">
        <v>4</v>
      </c>
      <c r="I1" s="53" t="s">
        <v>125</v>
      </c>
      <c r="J1" s="53" t="s">
        <v>22</v>
      </c>
      <c r="K1" s="53" t="s">
        <v>64</v>
      </c>
    </row>
    <row r="2" spans="1:11" ht="15.75">
      <c r="A2" s="53" t="s">
        <v>25</v>
      </c>
      <c r="B2" s="16">
        <v>80</v>
      </c>
      <c r="C2" s="16">
        <v>10</v>
      </c>
      <c r="D2" s="24">
        <f t="shared" ref="D2:D13" si="0">B2*4+C2*9</f>
        <v>410</v>
      </c>
      <c r="E2" s="16">
        <v>4500</v>
      </c>
      <c r="F2" s="16">
        <v>71.2</v>
      </c>
      <c r="G2" s="33">
        <f t="shared" ref="G2:G13" si="1">F2*1000/E2</f>
        <v>15.822222222222223</v>
      </c>
      <c r="H2" s="38">
        <f t="shared" ref="H2:H13" si="2">G2*10/B2</f>
        <v>1.9777777777777779</v>
      </c>
      <c r="I2" s="54">
        <f>G2*100/D2</f>
        <v>3.8590785907859075</v>
      </c>
      <c r="J2" s="16" t="s">
        <v>23</v>
      </c>
      <c r="K2" s="53" t="s">
        <v>70</v>
      </c>
    </row>
    <row r="3" spans="1:11" ht="15.75">
      <c r="A3" s="53" t="s">
        <v>26</v>
      </c>
      <c r="B3" s="16">
        <v>80</v>
      </c>
      <c r="C3" s="16">
        <v>10</v>
      </c>
      <c r="D3" s="24">
        <f t="shared" si="0"/>
        <v>410</v>
      </c>
      <c r="E3" s="16">
        <v>400</v>
      </c>
      <c r="F3" s="16">
        <v>10</v>
      </c>
      <c r="G3" s="33">
        <f t="shared" si="1"/>
        <v>25</v>
      </c>
      <c r="H3" s="38">
        <f t="shared" si="2"/>
        <v>3.125</v>
      </c>
      <c r="I3" s="38">
        <f t="shared" ref="I3:I13" si="3">G3*100/D3</f>
        <v>6.0975609756097562</v>
      </c>
      <c r="J3" s="16" t="s">
        <v>23</v>
      </c>
      <c r="K3" s="53" t="s">
        <v>70</v>
      </c>
    </row>
    <row r="4" spans="1:11" ht="15.75">
      <c r="A4" s="53" t="s">
        <v>24</v>
      </c>
      <c r="B4" s="16">
        <v>80</v>
      </c>
      <c r="C4" s="16">
        <v>10</v>
      </c>
      <c r="D4" s="24">
        <f t="shared" si="0"/>
        <v>410</v>
      </c>
      <c r="E4" s="16">
        <v>1000</v>
      </c>
      <c r="F4" s="16">
        <v>26</v>
      </c>
      <c r="G4" s="33">
        <f t="shared" si="1"/>
        <v>26</v>
      </c>
      <c r="H4" s="38">
        <f t="shared" si="2"/>
        <v>3.25</v>
      </c>
      <c r="I4" s="38">
        <f t="shared" si="3"/>
        <v>6.3414634146341466</v>
      </c>
      <c r="J4" s="16" t="s">
        <v>23</v>
      </c>
      <c r="K4" s="53" t="s">
        <v>70</v>
      </c>
    </row>
    <row r="5" spans="1:11" ht="15.75">
      <c r="A5" s="53" t="s">
        <v>9</v>
      </c>
      <c r="B5" s="16">
        <v>17.2</v>
      </c>
      <c r="C5" s="16">
        <v>5</v>
      </c>
      <c r="D5" s="24">
        <f t="shared" si="0"/>
        <v>113.8</v>
      </c>
      <c r="E5" s="16">
        <v>375</v>
      </c>
      <c r="F5" s="16">
        <v>2.13</v>
      </c>
      <c r="G5" s="33">
        <f t="shared" si="1"/>
        <v>5.68</v>
      </c>
      <c r="H5" s="38">
        <f t="shared" si="2"/>
        <v>3.3023255813953489</v>
      </c>
      <c r="I5" s="54">
        <f t="shared" si="3"/>
        <v>4.9912126537785593</v>
      </c>
      <c r="J5" s="4" t="s">
        <v>23</v>
      </c>
      <c r="K5" s="53" t="s">
        <v>68</v>
      </c>
    </row>
    <row r="6" spans="1:11" ht="15.75">
      <c r="A6" s="53" t="s">
        <v>10</v>
      </c>
      <c r="B6" s="16">
        <v>17.2</v>
      </c>
      <c r="C6" s="16">
        <v>7</v>
      </c>
      <c r="D6" s="24">
        <f t="shared" si="0"/>
        <v>131.80000000000001</v>
      </c>
      <c r="E6" s="16">
        <v>220</v>
      </c>
      <c r="F6" s="16">
        <v>1.32</v>
      </c>
      <c r="G6" s="33">
        <f t="shared" si="1"/>
        <v>6</v>
      </c>
      <c r="H6" s="38">
        <f t="shared" si="2"/>
        <v>3.4883720930232558</v>
      </c>
      <c r="I6" s="54">
        <f t="shared" si="3"/>
        <v>4.5523520485584212</v>
      </c>
      <c r="J6" s="4" t="s">
        <v>46</v>
      </c>
      <c r="K6" s="53" t="s">
        <v>68</v>
      </c>
    </row>
    <row r="7" spans="1:11" ht="15.75">
      <c r="A7" s="55" t="s">
        <v>95</v>
      </c>
      <c r="B7" s="16">
        <v>3.1</v>
      </c>
      <c r="C7" s="16">
        <v>3.2</v>
      </c>
      <c r="D7" s="24">
        <f t="shared" si="0"/>
        <v>41.2</v>
      </c>
      <c r="E7" s="16">
        <v>2000</v>
      </c>
      <c r="F7" s="16">
        <v>2.88</v>
      </c>
      <c r="G7" s="33">
        <f t="shared" si="1"/>
        <v>1.44</v>
      </c>
      <c r="H7" s="38">
        <f t="shared" si="2"/>
        <v>4.6451612903225801</v>
      </c>
      <c r="I7" s="54">
        <f t="shared" si="3"/>
        <v>3.4951456310679609</v>
      </c>
      <c r="J7" s="4" t="s">
        <v>23</v>
      </c>
      <c r="K7" s="53" t="s">
        <v>68</v>
      </c>
    </row>
    <row r="8" spans="1:11" ht="15.75">
      <c r="A8" s="53" t="s">
        <v>12</v>
      </c>
      <c r="B8" s="16">
        <v>12.8</v>
      </c>
      <c r="C8" s="16">
        <v>11.5</v>
      </c>
      <c r="D8" s="24">
        <f t="shared" si="0"/>
        <v>154.69999999999999</v>
      </c>
      <c r="E8" s="16">
        <v>500</v>
      </c>
      <c r="F8" s="16">
        <v>2.8</v>
      </c>
      <c r="G8" s="33">
        <f t="shared" si="1"/>
        <v>5.6</v>
      </c>
      <c r="H8" s="38">
        <f t="shared" si="2"/>
        <v>4.375</v>
      </c>
      <c r="I8" s="54">
        <f t="shared" si="3"/>
        <v>3.6199095022624439</v>
      </c>
      <c r="J8" s="4" t="s">
        <v>23</v>
      </c>
      <c r="K8" s="53" t="s">
        <v>68</v>
      </c>
    </row>
    <row r="9" spans="1:11" ht="15.75">
      <c r="A9" s="55" t="s">
        <v>96</v>
      </c>
      <c r="B9" s="16">
        <v>3.1</v>
      </c>
      <c r="C9" s="16">
        <v>3.2</v>
      </c>
      <c r="D9" s="24">
        <f t="shared" si="0"/>
        <v>41.2</v>
      </c>
      <c r="E9" s="16">
        <v>900</v>
      </c>
      <c r="F9" s="16">
        <v>1.39</v>
      </c>
      <c r="G9" s="33">
        <f t="shared" si="1"/>
        <v>1.5444444444444445</v>
      </c>
      <c r="H9" s="38">
        <f t="shared" si="2"/>
        <v>4.9820788530465947</v>
      </c>
      <c r="I9" s="54">
        <f t="shared" si="3"/>
        <v>3.7486515641855447</v>
      </c>
      <c r="J9" s="4" t="s">
        <v>23</v>
      </c>
      <c r="K9" s="53" t="s">
        <v>68</v>
      </c>
    </row>
    <row r="10" spans="1:11" ht="15.75">
      <c r="A10" s="53" t="s">
        <v>93</v>
      </c>
      <c r="B10" s="16">
        <v>26</v>
      </c>
      <c r="C10" s="16">
        <v>27</v>
      </c>
      <c r="D10" s="24">
        <f t="shared" si="0"/>
        <v>347</v>
      </c>
      <c r="E10" s="16">
        <v>350</v>
      </c>
      <c r="F10" s="16">
        <v>4.7</v>
      </c>
      <c r="G10" s="33">
        <f t="shared" si="1"/>
        <v>13.428571428571429</v>
      </c>
      <c r="H10" s="38">
        <f t="shared" si="2"/>
        <v>5.1648351648351642</v>
      </c>
      <c r="I10" s="54">
        <f t="shared" si="3"/>
        <v>3.8699053108275012</v>
      </c>
      <c r="J10" s="4" t="s">
        <v>23</v>
      </c>
      <c r="K10" s="53" t="s">
        <v>68</v>
      </c>
    </row>
    <row r="11" spans="1:11" ht="15.75">
      <c r="A11" s="53" t="s">
        <v>85</v>
      </c>
      <c r="B11" s="16">
        <v>31</v>
      </c>
      <c r="C11" s="16">
        <v>18</v>
      </c>
      <c r="D11" s="24">
        <f t="shared" si="0"/>
        <v>286</v>
      </c>
      <c r="E11" s="16">
        <v>150</v>
      </c>
      <c r="F11" s="16">
        <v>2.48</v>
      </c>
      <c r="G11" s="33">
        <f t="shared" si="1"/>
        <v>16.533333333333335</v>
      </c>
      <c r="H11" s="38">
        <f t="shared" si="2"/>
        <v>5.3333333333333339</v>
      </c>
      <c r="I11" s="38">
        <f t="shared" si="3"/>
        <v>5.7808857808857814</v>
      </c>
      <c r="J11" s="4" t="s">
        <v>23</v>
      </c>
      <c r="K11" s="53" t="s">
        <v>68</v>
      </c>
    </row>
    <row r="12" spans="1:11" ht="15.75">
      <c r="A12" s="53" t="s">
        <v>94</v>
      </c>
      <c r="B12" s="16">
        <v>26</v>
      </c>
      <c r="C12" s="16">
        <v>26</v>
      </c>
      <c r="D12" s="24">
        <f t="shared" si="0"/>
        <v>338</v>
      </c>
      <c r="E12" s="16">
        <v>150</v>
      </c>
      <c r="F12" s="16">
        <v>2.5499999999999998</v>
      </c>
      <c r="G12" s="33">
        <f t="shared" si="1"/>
        <v>17</v>
      </c>
      <c r="H12" s="38">
        <f t="shared" si="2"/>
        <v>6.5384615384615383</v>
      </c>
      <c r="I12" s="54">
        <f t="shared" si="3"/>
        <v>5.0295857988165684</v>
      </c>
      <c r="J12" s="4" t="s">
        <v>23</v>
      </c>
      <c r="K12" s="53" t="s">
        <v>68</v>
      </c>
    </row>
    <row r="13" spans="1:11" ht="15.75">
      <c r="A13" s="53" t="s">
        <v>126</v>
      </c>
      <c r="B13" s="16">
        <v>22.5</v>
      </c>
      <c r="C13" s="16">
        <v>29.5</v>
      </c>
      <c r="D13" s="24">
        <f t="shared" si="0"/>
        <v>355.5</v>
      </c>
      <c r="E13" s="16">
        <v>150</v>
      </c>
      <c r="F13" s="16">
        <v>2.65</v>
      </c>
      <c r="G13" s="33">
        <f t="shared" si="1"/>
        <v>17.666666666666668</v>
      </c>
      <c r="H13" s="38">
        <f t="shared" si="2"/>
        <v>7.851851851851853</v>
      </c>
      <c r="I13" s="54">
        <f t="shared" si="3"/>
        <v>4.9695264885138304</v>
      </c>
      <c r="J13" s="53"/>
      <c r="K13" s="53"/>
    </row>
    <row r="14" spans="1:11">
      <c r="D14" s="8"/>
      <c r="G14" s="9"/>
      <c r="H14" s="10"/>
      <c r="I14" s="10"/>
    </row>
    <row r="15" spans="1:11">
      <c r="D15" s="8"/>
      <c r="G15" s="9"/>
      <c r="H15" s="10"/>
      <c r="I15" s="10"/>
    </row>
    <row r="16" spans="1:11">
      <c r="D16" s="8"/>
      <c r="G16" s="9"/>
      <c r="H16" s="10"/>
      <c r="I16" s="10"/>
    </row>
    <row r="17" spans="4:9">
      <c r="D17" s="8"/>
      <c r="G17" s="9"/>
      <c r="H17" s="10"/>
      <c r="I17" s="10"/>
    </row>
    <row r="18" spans="4:9">
      <c r="D18" s="8"/>
      <c r="G18" s="9"/>
      <c r="H18" s="10"/>
      <c r="I18" s="10"/>
    </row>
  </sheetData>
  <sortState ref="A2:K13">
    <sortCondition ref="H2:H13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zoomScaleNormal="100" workbookViewId="0">
      <selection activeCell="I8" sqref="I8"/>
    </sheetView>
  </sheetViews>
  <sheetFormatPr defaultColWidth="9" defaultRowHeight="15"/>
  <cols>
    <col min="1" max="1" width="39.140625" customWidth="1"/>
    <col min="2" max="2" width="10.7109375" customWidth="1"/>
    <col min="3" max="3" width="11.140625" customWidth="1"/>
    <col min="5" max="6" width="9.140625" customWidth="1"/>
    <col min="8" max="9" width="15" customWidth="1"/>
    <col min="10" max="10" width="9.140625" customWidth="1"/>
    <col min="11" max="11" width="13.7109375" customWidth="1"/>
    <col min="12" max="256" width="9.140625" customWidth="1"/>
  </cols>
  <sheetData>
    <row r="1" spans="1:11">
      <c r="A1" s="53"/>
      <c r="B1" s="53" t="s">
        <v>5</v>
      </c>
      <c r="C1" s="53" t="s">
        <v>6</v>
      </c>
      <c r="D1" s="53" t="s">
        <v>0</v>
      </c>
      <c r="E1" s="53" t="s">
        <v>3</v>
      </c>
      <c r="F1" s="53" t="s">
        <v>11</v>
      </c>
      <c r="G1" s="53" t="s">
        <v>2</v>
      </c>
      <c r="H1" s="57" t="s">
        <v>4</v>
      </c>
      <c r="I1" s="57" t="s">
        <v>125</v>
      </c>
      <c r="J1" s="53" t="s">
        <v>22</v>
      </c>
      <c r="K1" s="53" t="s">
        <v>64</v>
      </c>
    </row>
    <row r="2" spans="1:11" ht="15.75">
      <c r="A2" s="53" t="s">
        <v>15</v>
      </c>
      <c r="B2" s="16">
        <v>19</v>
      </c>
      <c r="C2" s="16">
        <v>18</v>
      </c>
      <c r="D2" s="24">
        <f>B2*4+C2*9</f>
        <v>238</v>
      </c>
      <c r="E2" s="16">
        <v>250</v>
      </c>
      <c r="F2" s="16">
        <v>1.5</v>
      </c>
      <c r="G2" s="33">
        <f>F2*1000/E2</f>
        <v>6</v>
      </c>
      <c r="H2" s="38">
        <f>G2*10/B2</f>
        <v>3.1578947368421053</v>
      </c>
      <c r="I2" s="54">
        <f>G2*100/D2</f>
        <v>2.5210084033613445</v>
      </c>
      <c r="J2" s="4" t="s">
        <v>23</v>
      </c>
      <c r="K2" s="16"/>
    </row>
    <row r="3" spans="1:11" ht="15.75">
      <c r="A3" s="55" t="s">
        <v>91</v>
      </c>
      <c r="B3" s="16">
        <v>20.7</v>
      </c>
      <c r="C3" s="16">
        <v>15</v>
      </c>
      <c r="D3" s="24">
        <f>B3*4+C3*9</f>
        <v>217.8</v>
      </c>
      <c r="E3" s="16">
        <v>500</v>
      </c>
      <c r="F3" s="16">
        <v>5.5</v>
      </c>
      <c r="G3" s="33">
        <f>F3*1000/E3</f>
        <v>11</v>
      </c>
      <c r="H3" s="38">
        <f>G3*10/B3</f>
        <v>5.3140096618357493</v>
      </c>
      <c r="I3" s="54">
        <f t="shared" ref="I3:I6" si="0">G3*100/D3</f>
        <v>5.0505050505050502</v>
      </c>
      <c r="J3" s="22"/>
      <c r="K3" s="22" t="s">
        <v>92</v>
      </c>
    </row>
    <row r="4" spans="1:11" ht="15.75">
      <c r="A4" s="55" t="s">
        <v>123</v>
      </c>
      <c r="B4" s="16">
        <v>15</v>
      </c>
      <c r="C4" s="16">
        <v>26</v>
      </c>
      <c r="D4" s="24">
        <f>B4*4+C4*9</f>
        <v>294</v>
      </c>
      <c r="E4" s="16">
        <v>250</v>
      </c>
      <c r="F4" s="16">
        <v>2.52</v>
      </c>
      <c r="G4" s="33">
        <f>F4*1000/E4</f>
        <v>10.08</v>
      </c>
      <c r="H4" s="38">
        <f>G4*10/B4</f>
        <v>6.72</v>
      </c>
      <c r="I4" s="54">
        <f t="shared" si="0"/>
        <v>3.4285714285714284</v>
      </c>
      <c r="J4" s="53"/>
      <c r="K4" s="53"/>
    </row>
    <row r="5" spans="1:11" ht="15.75">
      <c r="A5" s="53" t="s">
        <v>14</v>
      </c>
      <c r="B5" s="16">
        <v>16.8</v>
      </c>
      <c r="C5" s="16">
        <v>11.8</v>
      </c>
      <c r="D5" s="24">
        <f>B5*4+C5*9</f>
        <v>173.4</v>
      </c>
      <c r="E5" s="16">
        <v>100</v>
      </c>
      <c r="F5" s="16">
        <v>1.29</v>
      </c>
      <c r="G5" s="33">
        <f>F5*1000/E5</f>
        <v>12.9</v>
      </c>
      <c r="H5" s="38">
        <f>G5*10/B5</f>
        <v>7.6785714285714279</v>
      </c>
      <c r="I5" s="38">
        <f t="shared" si="0"/>
        <v>7.4394463667820068</v>
      </c>
      <c r="J5" s="4" t="s">
        <v>42</v>
      </c>
      <c r="K5" s="16"/>
    </row>
    <row r="6" spans="1:11" ht="15.75">
      <c r="A6" s="53" t="s">
        <v>13</v>
      </c>
      <c r="B6" s="16">
        <v>13.5</v>
      </c>
      <c r="C6" s="16">
        <v>11.6</v>
      </c>
      <c r="D6" s="24">
        <f>B6*4+C6*9</f>
        <v>158.39999999999998</v>
      </c>
      <c r="E6" s="16">
        <v>200</v>
      </c>
      <c r="F6" s="16">
        <v>2.2000000000000002</v>
      </c>
      <c r="G6" s="33">
        <f>F6*1000/E6</f>
        <v>11</v>
      </c>
      <c r="H6" s="38">
        <f>G6*10/B6</f>
        <v>8.1481481481481488</v>
      </c>
      <c r="I6" s="38">
        <f t="shared" si="0"/>
        <v>6.9444444444444455</v>
      </c>
      <c r="J6" s="4" t="s">
        <v>23</v>
      </c>
      <c r="K6" s="16" t="s">
        <v>81</v>
      </c>
    </row>
    <row r="7" spans="1:11">
      <c r="D7" s="8"/>
      <c r="G7" s="9"/>
      <c r="H7" s="10"/>
      <c r="I7" s="10"/>
    </row>
    <row r="8" spans="1:11">
      <c r="D8" s="8"/>
      <c r="G8" s="9"/>
      <c r="H8" s="10"/>
      <c r="I8" s="10"/>
    </row>
    <row r="9" spans="1:11">
      <c r="D9" s="8"/>
      <c r="G9" s="9"/>
      <c r="H9" s="10"/>
      <c r="I9" s="10"/>
    </row>
    <row r="10" spans="1:11">
      <c r="D10" s="8"/>
      <c r="G10" s="9"/>
      <c r="H10" s="10"/>
      <c r="I10" s="10"/>
    </row>
    <row r="11" spans="1:11">
      <c r="D11" s="8"/>
      <c r="G11" s="9"/>
      <c r="H11" s="10"/>
      <c r="I11" s="10"/>
    </row>
    <row r="12" spans="1:11">
      <c r="D12" s="8"/>
      <c r="G12" s="9"/>
      <c r="H12" s="10"/>
      <c r="I12" s="10"/>
    </row>
    <row r="13" spans="1:11">
      <c r="D13" s="8"/>
      <c r="G13" s="9"/>
      <c r="H13" s="10"/>
      <c r="I13" s="10"/>
    </row>
    <row r="14" spans="1:11">
      <c r="D14" s="8"/>
      <c r="G14" s="9"/>
      <c r="H14" s="10"/>
      <c r="I14" s="10"/>
    </row>
    <row r="15" spans="1:11">
      <c r="D15" s="8"/>
      <c r="G15" s="9"/>
      <c r="H15" s="10"/>
      <c r="I15" s="10"/>
    </row>
    <row r="16" spans="1:11">
      <c r="D16" s="8"/>
      <c r="G16" s="9"/>
      <c r="H16" s="10"/>
      <c r="I16" s="10"/>
    </row>
    <row r="17" spans="4:9">
      <c r="D17" s="8"/>
      <c r="G17" s="9"/>
      <c r="H17" s="10"/>
      <c r="I17" s="10"/>
    </row>
    <row r="18" spans="4:9">
      <c r="D18" s="8"/>
      <c r="G18" s="9"/>
      <c r="H18" s="10"/>
      <c r="I18" s="10"/>
    </row>
    <row r="19" spans="4:9">
      <c r="D19" s="8"/>
      <c r="G19" s="9"/>
      <c r="H19" s="10"/>
      <c r="I19" s="10"/>
    </row>
    <row r="20" spans="4:9">
      <c r="D20" s="8"/>
      <c r="G20" s="9"/>
      <c r="H20" s="10"/>
      <c r="I20" s="10"/>
    </row>
    <row r="21" spans="4:9">
      <c r="D21" s="8"/>
      <c r="G21" s="9"/>
      <c r="H21" s="10"/>
      <c r="I21" s="10"/>
    </row>
    <row r="22" spans="4:9">
      <c r="D22" s="8"/>
      <c r="G22" s="9"/>
      <c r="H22" s="10"/>
      <c r="I22" s="10"/>
    </row>
    <row r="23" spans="4:9">
      <c r="D23" s="8"/>
      <c r="G23" s="9"/>
      <c r="H23" s="10"/>
      <c r="I23" s="10"/>
    </row>
    <row r="24" spans="4:9">
      <c r="D24" s="8"/>
      <c r="G24" s="9"/>
      <c r="H24" s="10"/>
      <c r="I24" s="10"/>
    </row>
  </sheetData>
  <sortState ref="A2:J6">
    <sortCondition ref="H2:H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"/>
  <sheetViews>
    <sheetView zoomScaleNormal="100" workbookViewId="0">
      <selection activeCell="I8" sqref="I8"/>
    </sheetView>
  </sheetViews>
  <sheetFormatPr defaultColWidth="9" defaultRowHeight="15"/>
  <cols>
    <col min="1" max="1" width="34.85546875" customWidth="1"/>
    <col min="2" max="2" width="10.7109375" customWidth="1"/>
    <col min="3" max="3" width="11.140625" customWidth="1"/>
    <col min="5" max="6" width="9.140625" customWidth="1"/>
    <col min="8" max="9" width="15" customWidth="1"/>
    <col min="10" max="10" width="9.140625" customWidth="1"/>
    <col min="11" max="11" width="10.42578125" customWidth="1"/>
    <col min="12" max="12" width="14.42578125" customWidth="1"/>
    <col min="13" max="257" width="9.140625" customWidth="1"/>
  </cols>
  <sheetData>
    <row r="1" spans="1:12">
      <c r="A1" s="53"/>
      <c r="B1" s="53" t="s">
        <v>5</v>
      </c>
      <c r="C1" s="53" t="s">
        <v>6</v>
      </c>
      <c r="D1" s="53" t="s">
        <v>0</v>
      </c>
      <c r="E1" s="53" t="s">
        <v>3</v>
      </c>
      <c r="F1" s="53" t="s">
        <v>11</v>
      </c>
      <c r="G1" s="53" t="s">
        <v>2</v>
      </c>
      <c r="H1" s="53" t="s">
        <v>4</v>
      </c>
      <c r="I1" s="53" t="s">
        <v>125</v>
      </c>
      <c r="J1" s="53" t="s">
        <v>22</v>
      </c>
      <c r="K1" s="53" t="s">
        <v>64</v>
      </c>
      <c r="L1" s="55" t="s">
        <v>108</v>
      </c>
    </row>
    <row r="2" spans="1:12" ht="15.75">
      <c r="A2" s="53" t="s">
        <v>18</v>
      </c>
      <c r="B2" s="16">
        <v>24</v>
      </c>
      <c r="C2" s="16">
        <v>1.5</v>
      </c>
      <c r="D2" s="24">
        <f>B2*4+C2*9</f>
        <v>109.5</v>
      </c>
      <c r="E2" s="16">
        <v>500</v>
      </c>
      <c r="F2" s="16">
        <v>2.1800000000000002</v>
      </c>
      <c r="G2" s="33">
        <f>F2*1000/E2</f>
        <v>4.3600000000000003</v>
      </c>
      <c r="H2" s="38">
        <f>G2*10/B2</f>
        <v>1.8166666666666667</v>
      </c>
      <c r="I2" s="54">
        <f>G2*100/D2</f>
        <v>3.9817351598173523</v>
      </c>
      <c r="J2" s="4" t="s">
        <v>23</v>
      </c>
      <c r="K2" s="53" t="s">
        <v>67</v>
      </c>
      <c r="L2" s="16">
        <v>11.5</v>
      </c>
    </row>
    <row r="3" spans="1:12" ht="15.75">
      <c r="A3" s="53" t="s">
        <v>19</v>
      </c>
      <c r="B3" s="16">
        <v>21</v>
      </c>
      <c r="C3" s="16">
        <v>2</v>
      </c>
      <c r="D3" s="24">
        <f>B3*4+C3*9</f>
        <v>102</v>
      </c>
      <c r="E3" s="16">
        <v>600</v>
      </c>
      <c r="F3" s="16">
        <v>2.95</v>
      </c>
      <c r="G3" s="33">
        <f>F3*1000/E3</f>
        <v>4.916666666666667</v>
      </c>
      <c r="H3" s="38">
        <f>G3*10/B3</f>
        <v>2.3412698412698414</v>
      </c>
      <c r="I3" s="54">
        <f t="shared" ref="I3:I5" si="0">G3*100/D3</f>
        <v>4.8202614379084965</v>
      </c>
      <c r="J3" s="4" t="s">
        <v>23</v>
      </c>
      <c r="K3" s="53" t="s">
        <v>67</v>
      </c>
      <c r="L3" s="16">
        <v>12.4</v>
      </c>
    </row>
    <row r="4" spans="1:12" ht="15.75">
      <c r="A4" s="53" t="s">
        <v>21</v>
      </c>
      <c r="B4" s="16">
        <v>11.7</v>
      </c>
      <c r="C4" s="16">
        <v>28.6</v>
      </c>
      <c r="D4" s="24">
        <f>B4*4+C4*9</f>
        <v>304.20000000000005</v>
      </c>
      <c r="E4" s="16">
        <v>1000</v>
      </c>
      <c r="F4" s="16">
        <v>2.99</v>
      </c>
      <c r="G4" s="33">
        <f>F4*1000/E4</f>
        <v>2.99</v>
      </c>
      <c r="H4" s="38">
        <f>G4*10/B4</f>
        <v>2.5555555555555558</v>
      </c>
      <c r="I4" s="54">
        <f t="shared" si="0"/>
        <v>0.98290598290598274</v>
      </c>
      <c r="J4" s="4" t="s">
        <v>37</v>
      </c>
      <c r="K4" s="53" t="s">
        <v>68</v>
      </c>
      <c r="L4" s="16">
        <v>5</v>
      </c>
    </row>
    <row r="5" spans="1:12" ht="15.75">
      <c r="A5" s="53" t="s">
        <v>20</v>
      </c>
      <c r="B5" s="16">
        <v>30</v>
      </c>
      <c r="C5" s="16">
        <v>46</v>
      </c>
      <c r="D5" s="24">
        <f>B5*4+C5*9</f>
        <v>534</v>
      </c>
      <c r="E5" s="16">
        <v>1000</v>
      </c>
      <c r="F5" s="16">
        <v>11.4</v>
      </c>
      <c r="G5" s="33">
        <f>F5*1000/E5</f>
        <v>11.4</v>
      </c>
      <c r="H5" s="38">
        <f>G5*10/B5</f>
        <v>3.8</v>
      </c>
      <c r="I5" s="54">
        <f t="shared" si="0"/>
        <v>2.1348314606741572</v>
      </c>
      <c r="J5" s="4" t="s">
        <v>38</v>
      </c>
      <c r="K5" s="53" t="s">
        <v>68</v>
      </c>
      <c r="L5" s="16">
        <v>6</v>
      </c>
    </row>
    <row r="6" spans="1:12">
      <c r="D6" s="8"/>
      <c r="G6" s="9"/>
      <c r="H6" s="10"/>
      <c r="I6" s="10"/>
    </row>
    <row r="7" spans="1:12">
      <c r="D7" s="8"/>
      <c r="G7" s="9"/>
      <c r="H7" s="10"/>
      <c r="I7" s="10"/>
    </row>
    <row r="8" spans="1:12">
      <c r="D8" s="8"/>
      <c r="G8" s="9"/>
      <c r="H8" s="10"/>
      <c r="I8" s="10"/>
    </row>
    <row r="9" spans="1:12">
      <c r="D9" s="8"/>
      <c r="G9" s="9"/>
      <c r="H9" s="10"/>
      <c r="I9" s="10"/>
    </row>
    <row r="10" spans="1:12">
      <c r="D10" s="8"/>
      <c r="G10" s="9"/>
      <c r="H10" s="10"/>
      <c r="I10" s="10"/>
    </row>
    <row r="11" spans="1:12">
      <c r="D11" s="8"/>
      <c r="G11" s="9"/>
      <c r="H11" s="10"/>
      <c r="I11" s="10"/>
    </row>
    <row r="12" spans="1:12">
      <c r="D12" s="8"/>
      <c r="G12" s="9"/>
      <c r="H12" s="10"/>
      <c r="I12" s="10"/>
    </row>
    <row r="13" spans="1:12">
      <c r="D13" s="8"/>
      <c r="G13" s="9"/>
      <c r="H13" s="10"/>
      <c r="I13" s="10"/>
    </row>
    <row r="14" spans="1:12">
      <c r="D14" s="8"/>
      <c r="G14" s="9"/>
      <c r="H14" s="10"/>
      <c r="I14" s="10"/>
    </row>
    <row r="15" spans="1:12">
      <c r="D15" s="8"/>
      <c r="G15" s="9"/>
      <c r="H15" s="10"/>
      <c r="I15" s="10"/>
    </row>
    <row r="16" spans="1:12">
      <c r="D16" s="8"/>
      <c r="G16" s="9"/>
      <c r="H16" s="10"/>
      <c r="I16" s="10"/>
    </row>
    <row r="17" spans="4:9">
      <c r="D17" s="8"/>
      <c r="G17" s="9"/>
      <c r="H17" s="10"/>
      <c r="I17" s="10"/>
    </row>
    <row r="18" spans="4:9">
      <c r="D18" s="8"/>
      <c r="G18" s="9"/>
      <c r="H18" s="10"/>
      <c r="I18" s="10"/>
    </row>
    <row r="19" spans="4:9">
      <c r="D19" s="8"/>
      <c r="G19" s="9"/>
      <c r="H19" s="10"/>
      <c r="I19" s="10"/>
    </row>
    <row r="20" spans="4:9">
      <c r="D20" s="8"/>
      <c r="G20" s="9"/>
      <c r="H20" s="10"/>
      <c r="I20" s="10"/>
    </row>
    <row r="21" spans="4:9">
      <c r="D21" s="8"/>
      <c r="G21" s="9"/>
      <c r="H21" s="10"/>
      <c r="I21" s="10"/>
    </row>
    <row r="22" spans="4:9">
      <c r="D22" s="8"/>
      <c r="G22" s="9"/>
      <c r="H22" s="10"/>
      <c r="I22" s="10"/>
    </row>
  </sheetData>
  <sortState ref="A2:J7">
    <sortCondition ref="H2:H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7"/>
  <sheetViews>
    <sheetView zoomScaleNormal="100" workbookViewId="0">
      <selection activeCell="I7" sqref="I7:I8"/>
    </sheetView>
  </sheetViews>
  <sheetFormatPr defaultColWidth="9" defaultRowHeight="15"/>
  <cols>
    <col min="1" max="1" width="38.28515625" customWidth="1"/>
    <col min="2" max="2" width="14.5703125" customWidth="1"/>
    <col min="3" max="3" width="11.140625" customWidth="1"/>
    <col min="5" max="6" width="9.140625" customWidth="1"/>
    <col min="8" max="9" width="19.85546875" customWidth="1"/>
    <col min="10" max="10" width="9.140625" customWidth="1"/>
    <col min="11" max="11" width="11.140625" customWidth="1"/>
    <col min="12" max="256" width="9.140625" customWidth="1"/>
  </cols>
  <sheetData>
    <row r="1" spans="1:12">
      <c r="A1" s="53"/>
      <c r="B1" s="53" t="s">
        <v>27</v>
      </c>
      <c r="C1" s="53" t="s">
        <v>5</v>
      </c>
      <c r="D1" s="53" t="s">
        <v>0</v>
      </c>
      <c r="E1" s="53" t="s">
        <v>3</v>
      </c>
      <c r="F1" s="53" t="s">
        <v>11</v>
      </c>
      <c r="G1" s="53" t="s">
        <v>2</v>
      </c>
      <c r="H1" s="57" t="s">
        <v>28</v>
      </c>
      <c r="I1" s="58" t="s">
        <v>125</v>
      </c>
      <c r="J1" s="53" t="s">
        <v>22</v>
      </c>
      <c r="K1" s="53" t="s">
        <v>64</v>
      </c>
      <c r="L1" s="16" t="s">
        <v>80</v>
      </c>
    </row>
    <row r="2" spans="1:12" ht="15.75">
      <c r="A2" s="53" t="s">
        <v>31</v>
      </c>
      <c r="B2" s="4">
        <v>63</v>
      </c>
      <c r="C2" s="4">
        <v>13</v>
      </c>
      <c r="D2" s="24">
        <f t="shared" ref="D2:D8" si="0">B2*4+C2*4</f>
        <v>304</v>
      </c>
      <c r="E2" s="4">
        <v>500</v>
      </c>
      <c r="F2" s="4">
        <v>0.62</v>
      </c>
      <c r="G2" s="33">
        <f t="shared" ref="G2:G8" si="1">F2*1000/E2</f>
        <v>1.24</v>
      </c>
      <c r="H2" s="38">
        <f t="shared" ref="H2:H8" si="2">G2*10/B2</f>
        <v>0.19682539682539682</v>
      </c>
      <c r="I2" s="54">
        <f>G2*100/D2</f>
        <v>0.40789473684210525</v>
      </c>
      <c r="J2" s="4" t="s">
        <v>23</v>
      </c>
      <c r="K2" s="53" t="s">
        <v>67</v>
      </c>
      <c r="L2" s="16">
        <v>60</v>
      </c>
    </row>
    <row r="3" spans="1:12" ht="15.75">
      <c r="A3" s="53" t="s">
        <v>29</v>
      </c>
      <c r="B3" s="4">
        <v>77</v>
      </c>
      <c r="C3" s="4">
        <v>7</v>
      </c>
      <c r="D3" s="24">
        <f t="shared" si="0"/>
        <v>336</v>
      </c>
      <c r="E3" s="4">
        <v>900</v>
      </c>
      <c r="F3" s="4">
        <v>1.52</v>
      </c>
      <c r="G3" s="33">
        <f t="shared" si="1"/>
        <v>1.6888888888888889</v>
      </c>
      <c r="H3" s="38">
        <f t="shared" si="2"/>
        <v>0.21933621933621933</v>
      </c>
      <c r="I3" s="54">
        <f t="shared" ref="I3:I8" si="3">G3*100/D3</f>
        <v>0.50264550264550267</v>
      </c>
      <c r="J3" s="4" t="s">
        <v>23</v>
      </c>
      <c r="K3" s="53" t="s">
        <v>67</v>
      </c>
      <c r="L3" s="16">
        <v>60</v>
      </c>
    </row>
    <row r="4" spans="1:12" ht="15.75">
      <c r="A4" s="53" t="s">
        <v>30</v>
      </c>
      <c r="B4" s="4">
        <v>67</v>
      </c>
      <c r="C4" s="4">
        <v>12</v>
      </c>
      <c r="D4" s="24">
        <f t="shared" si="0"/>
        <v>316</v>
      </c>
      <c r="E4" s="4">
        <v>900</v>
      </c>
      <c r="F4" s="4">
        <v>1.4</v>
      </c>
      <c r="G4" s="33">
        <f t="shared" si="1"/>
        <v>1.5555555555555556</v>
      </c>
      <c r="H4" s="38">
        <f t="shared" si="2"/>
        <v>0.23217247097844113</v>
      </c>
      <c r="I4" s="54">
        <f t="shared" si="3"/>
        <v>0.4922644163150493</v>
      </c>
      <c r="J4" s="4" t="s">
        <v>23</v>
      </c>
      <c r="K4" s="53" t="s">
        <v>67</v>
      </c>
      <c r="L4" s="16">
        <v>45</v>
      </c>
    </row>
    <row r="5" spans="1:12" ht="15.75">
      <c r="A5" s="53" t="s">
        <v>87</v>
      </c>
      <c r="B5" s="4">
        <v>71.5</v>
      </c>
      <c r="C5" s="4">
        <v>12.5</v>
      </c>
      <c r="D5" s="24">
        <f t="shared" si="0"/>
        <v>336</v>
      </c>
      <c r="E5" s="4">
        <v>450</v>
      </c>
      <c r="F5" s="4">
        <v>0.87</v>
      </c>
      <c r="G5" s="33">
        <f t="shared" si="1"/>
        <v>1.9333333333333333</v>
      </c>
      <c r="H5" s="38">
        <f t="shared" si="2"/>
        <v>0.2703962703962704</v>
      </c>
      <c r="I5" s="54">
        <f t="shared" si="3"/>
        <v>0.57539682539682546</v>
      </c>
      <c r="J5" s="4" t="s">
        <v>23</v>
      </c>
      <c r="K5" s="53" t="s">
        <v>67</v>
      </c>
      <c r="L5" s="16">
        <v>50</v>
      </c>
    </row>
    <row r="6" spans="1:12" ht="15.75">
      <c r="A6" s="53" t="s">
        <v>86</v>
      </c>
      <c r="B6" s="4">
        <v>73</v>
      </c>
      <c r="C6" s="4">
        <v>12.5</v>
      </c>
      <c r="D6" s="24">
        <f t="shared" si="0"/>
        <v>342</v>
      </c>
      <c r="E6" s="4">
        <v>500</v>
      </c>
      <c r="F6" s="4">
        <v>1.69</v>
      </c>
      <c r="G6" s="33">
        <f t="shared" si="1"/>
        <v>3.38</v>
      </c>
      <c r="H6" s="38">
        <f t="shared" si="2"/>
        <v>0.46301369863013697</v>
      </c>
      <c r="I6" s="54">
        <f t="shared" si="3"/>
        <v>0.98830409356725146</v>
      </c>
      <c r="J6" s="4" t="s">
        <v>36</v>
      </c>
      <c r="K6" s="53" t="s">
        <v>67</v>
      </c>
      <c r="L6" s="16">
        <v>50</v>
      </c>
    </row>
    <row r="7" spans="1:12" ht="15.75">
      <c r="A7" s="53" t="s">
        <v>120</v>
      </c>
      <c r="B7" s="4">
        <v>44</v>
      </c>
      <c r="C7" s="4">
        <v>11</v>
      </c>
      <c r="D7" s="24">
        <f t="shared" si="0"/>
        <v>220</v>
      </c>
      <c r="E7" s="4">
        <v>250</v>
      </c>
      <c r="F7" s="4">
        <v>0.82</v>
      </c>
      <c r="G7" s="33">
        <f t="shared" si="1"/>
        <v>3.28</v>
      </c>
      <c r="H7" s="38">
        <f t="shared" si="2"/>
        <v>0.74545454545454537</v>
      </c>
      <c r="I7" s="54">
        <f t="shared" si="3"/>
        <v>1.490909090909091</v>
      </c>
      <c r="J7" s="4" t="s">
        <v>23</v>
      </c>
      <c r="K7" s="53" t="s">
        <v>68</v>
      </c>
      <c r="L7" s="53"/>
    </row>
    <row r="8" spans="1:12" ht="15.75">
      <c r="A8" s="53" t="s">
        <v>18</v>
      </c>
      <c r="B8" s="4">
        <v>52</v>
      </c>
      <c r="C8" s="4">
        <v>24</v>
      </c>
      <c r="D8" s="24">
        <f t="shared" si="0"/>
        <v>304</v>
      </c>
      <c r="E8" s="4">
        <v>500</v>
      </c>
      <c r="F8" s="4">
        <v>2.1800000000000002</v>
      </c>
      <c r="G8" s="33">
        <f t="shared" si="1"/>
        <v>4.3600000000000003</v>
      </c>
      <c r="H8" s="38">
        <f t="shared" si="2"/>
        <v>0.83846153846153848</v>
      </c>
      <c r="I8" s="54">
        <f t="shared" si="3"/>
        <v>1.4342105263157896</v>
      </c>
      <c r="J8" s="4" t="s">
        <v>23</v>
      </c>
      <c r="K8" s="53" t="s">
        <v>67</v>
      </c>
      <c r="L8" s="16">
        <v>35</v>
      </c>
    </row>
    <row r="9" spans="1:12">
      <c r="B9" s="3"/>
      <c r="C9" s="3"/>
      <c r="D9" s="11"/>
      <c r="E9" s="3"/>
      <c r="F9" s="3"/>
      <c r="G9" s="12"/>
      <c r="H9" s="10"/>
      <c r="I9" s="10"/>
    </row>
    <row r="10" spans="1:12">
      <c r="B10" s="3"/>
      <c r="C10" s="3"/>
      <c r="D10" s="11"/>
      <c r="E10" s="3"/>
      <c r="F10" s="3"/>
      <c r="G10" s="12"/>
      <c r="H10" s="10"/>
      <c r="I10" s="10"/>
    </row>
    <row r="11" spans="1:12">
      <c r="B11" s="3"/>
      <c r="C11" s="3"/>
      <c r="D11" s="11"/>
      <c r="E11" s="3"/>
      <c r="F11" s="3"/>
      <c r="G11" s="12"/>
      <c r="H11" s="10"/>
      <c r="I11" s="10"/>
    </row>
    <row r="12" spans="1:12">
      <c r="B12" s="3"/>
      <c r="C12" s="3"/>
      <c r="D12" s="11"/>
      <c r="E12" s="3"/>
      <c r="F12" s="3"/>
      <c r="G12" s="12"/>
      <c r="H12" s="10"/>
      <c r="I12" s="10"/>
    </row>
    <row r="13" spans="1:12">
      <c r="B13" s="3"/>
      <c r="C13" s="3"/>
      <c r="D13" s="11"/>
      <c r="E13" s="3"/>
      <c r="F13" s="3"/>
      <c r="G13" s="12"/>
      <c r="H13" s="10"/>
      <c r="I13" s="10"/>
    </row>
    <row r="14" spans="1:12">
      <c r="B14" s="3"/>
      <c r="C14" s="3"/>
      <c r="D14" s="11"/>
      <c r="E14" s="3"/>
      <c r="F14" s="3"/>
      <c r="G14" s="12"/>
      <c r="H14" s="10"/>
      <c r="I14" s="10"/>
    </row>
    <row r="15" spans="1:12">
      <c r="B15" s="3"/>
      <c r="C15" s="3"/>
      <c r="D15" s="11"/>
      <c r="E15" s="3"/>
      <c r="F15" s="3"/>
      <c r="G15" s="12"/>
      <c r="H15" s="10"/>
      <c r="I15" s="10"/>
    </row>
    <row r="16" spans="1:12">
      <c r="B16" s="3"/>
      <c r="C16" s="3"/>
      <c r="D16" s="11"/>
      <c r="E16" s="3"/>
      <c r="F16" s="3"/>
      <c r="G16" s="12"/>
      <c r="H16" s="10"/>
      <c r="I16" s="10"/>
    </row>
    <row r="17" spans="2:9">
      <c r="B17" s="3"/>
      <c r="C17" s="3"/>
      <c r="D17" s="11"/>
      <c r="E17" s="3"/>
      <c r="F17" s="3"/>
      <c r="G17" s="12"/>
      <c r="H17" s="10"/>
      <c r="I17" s="10"/>
    </row>
    <row r="18" spans="2:9">
      <c r="B18" s="3"/>
      <c r="C18" s="3"/>
      <c r="D18" s="11"/>
      <c r="E18" s="3"/>
      <c r="F18" s="3"/>
      <c r="G18" s="3"/>
      <c r="H18" s="3"/>
      <c r="I18" s="3"/>
    </row>
    <row r="19" spans="2:9">
      <c r="B19" s="3"/>
      <c r="C19" s="3"/>
      <c r="D19" s="11"/>
      <c r="E19" s="3"/>
      <c r="F19" s="3"/>
      <c r="G19" s="3"/>
      <c r="H19" s="3"/>
      <c r="I19" s="3"/>
    </row>
    <row r="20" spans="2:9">
      <c r="B20" s="3"/>
      <c r="C20" s="3"/>
      <c r="D20" s="11"/>
      <c r="E20" s="3"/>
      <c r="F20" s="3"/>
      <c r="G20" s="3"/>
      <c r="H20" s="3"/>
      <c r="I20" s="3"/>
    </row>
    <row r="21" spans="2:9">
      <c r="B21" s="3"/>
      <c r="C21" s="3"/>
      <c r="D21" s="11"/>
      <c r="E21" s="3"/>
      <c r="F21" s="3"/>
      <c r="G21" s="3"/>
      <c r="H21" s="3"/>
      <c r="I21" s="3"/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B23" s="3"/>
      <c r="C23" s="3"/>
      <c r="D23" s="3"/>
      <c r="E23" s="3"/>
      <c r="F23" s="3"/>
      <c r="G23" s="3"/>
      <c r="H23" s="3"/>
      <c r="I23" s="3"/>
    </row>
    <row r="24" spans="2:9">
      <c r="B24" s="3"/>
      <c r="C24" s="3"/>
      <c r="D24" s="3"/>
      <c r="E24" s="3"/>
      <c r="F24" s="3"/>
      <c r="G24" s="3"/>
      <c r="H24" s="3"/>
      <c r="I24" s="3"/>
    </row>
    <row r="25" spans="2:9">
      <c r="B25" s="3"/>
      <c r="C25" s="3"/>
      <c r="D25" s="3"/>
      <c r="E25" s="3"/>
      <c r="F25" s="3"/>
      <c r="G25" s="3"/>
      <c r="H25" s="3"/>
      <c r="I25" s="3"/>
    </row>
    <row r="26" spans="2:9">
      <c r="B26" s="3"/>
      <c r="C26" s="3"/>
      <c r="D26" s="3"/>
      <c r="E26" s="3"/>
      <c r="F26" s="3"/>
      <c r="G26" s="3"/>
      <c r="H26" s="3"/>
      <c r="I26" s="3"/>
    </row>
    <row r="27" spans="2:9">
      <c r="B27" s="3"/>
      <c r="C27" s="3"/>
      <c r="D27" s="3"/>
      <c r="E27" s="3"/>
      <c r="F27" s="3"/>
      <c r="G27" s="3"/>
      <c r="H27" s="3"/>
      <c r="I27" s="3"/>
    </row>
  </sheetData>
  <sortState ref="A2:K9">
    <sortCondition ref="H2:H9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zoomScaleNormal="100" workbookViewId="0">
      <selection activeCell="I11" sqref="I11:I13"/>
    </sheetView>
  </sheetViews>
  <sheetFormatPr defaultColWidth="9" defaultRowHeight="15"/>
  <cols>
    <col min="1" max="1" width="40.42578125" customWidth="1"/>
    <col min="2" max="2" width="14.5703125" customWidth="1"/>
    <col min="3" max="3" width="11.140625" customWidth="1"/>
    <col min="5" max="6" width="9.140625" customWidth="1"/>
    <col min="8" max="9" width="19.85546875" customWidth="1"/>
    <col min="10" max="10" width="9.140625" customWidth="1"/>
    <col min="11" max="11" width="18.42578125" customWidth="1"/>
    <col min="12" max="257" width="9.140625" customWidth="1"/>
  </cols>
  <sheetData>
    <row r="1" spans="1:12">
      <c r="A1" s="53"/>
      <c r="B1" s="53" t="s">
        <v>27</v>
      </c>
      <c r="C1" s="53" t="s">
        <v>5</v>
      </c>
      <c r="D1" s="53" t="s">
        <v>0</v>
      </c>
      <c r="E1" s="53" t="s">
        <v>3</v>
      </c>
      <c r="F1" s="53" t="s">
        <v>11</v>
      </c>
      <c r="G1" s="53" t="s">
        <v>2</v>
      </c>
      <c r="H1" s="53" t="s">
        <v>28</v>
      </c>
      <c r="I1" s="22" t="s">
        <v>125</v>
      </c>
      <c r="J1" s="53" t="s">
        <v>22</v>
      </c>
      <c r="K1" s="53" t="s">
        <v>64</v>
      </c>
      <c r="L1" s="16" t="s">
        <v>80</v>
      </c>
    </row>
    <row r="2" spans="1:12" ht="15.75">
      <c r="A2" s="53" t="s">
        <v>62</v>
      </c>
      <c r="B2" s="4">
        <v>82</v>
      </c>
      <c r="C2" s="4">
        <v>0</v>
      </c>
      <c r="D2" s="24">
        <f t="shared" ref="D2:D16" si="0">B2*4+C2*4</f>
        <v>328</v>
      </c>
      <c r="E2" s="4">
        <v>1000</v>
      </c>
      <c r="F2" s="4">
        <v>4.47</v>
      </c>
      <c r="G2" s="33">
        <f t="shared" ref="G2:G16" si="1">F2*1000/E2</f>
        <v>4.47</v>
      </c>
      <c r="H2" s="38">
        <f t="shared" ref="H2:H16" si="2">G2*10/B2</f>
        <v>0.54512195121951212</v>
      </c>
      <c r="I2" s="54">
        <f>G2*100/D2</f>
        <v>1.3628048780487805</v>
      </c>
      <c r="J2" s="16" t="s">
        <v>45</v>
      </c>
      <c r="K2" s="53" t="s">
        <v>65</v>
      </c>
      <c r="L2" s="16">
        <v>70</v>
      </c>
    </row>
    <row r="3" spans="1:12" ht="15.75">
      <c r="A3" s="53" t="s">
        <v>54</v>
      </c>
      <c r="B3" s="4">
        <v>82</v>
      </c>
      <c r="C3" s="4">
        <v>0</v>
      </c>
      <c r="D3" s="24">
        <f t="shared" si="0"/>
        <v>328</v>
      </c>
      <c r="E3" s="4">
        <v>250</v>
      </c>
      <c r="F3" s="4">
        <v>1.19</v>
      </c>
      <c r="G3" s="33">
        <f t="shared" si="1"/>
        <v>4.76</v>
      </c>
      <c r="H3" s="38">
        <f t="shared" si="2"/>
        <v>0.58048780487804874</v>
      </c>
      <c r="I3" s="54">
        <f t="shared" ref="I3:I16" si="3">G3*100/D3</f>
        <v>1.4512195121951219</v>
      </c>
      <c r="J3" s="16" t="s">
        <v>23</v>
      </c>
      <c r="K3" s="53" t="s">
        <v>67</v>
      </c>
      <c r="L3" s="16">
        <v>70</v>
      </c>
    </row>
    <row r="4" spans="1:12" ht="15.75">
      <c r="A4" s="53" t="s">
        <v>74</v>
      </c>
      <c r="B4" s="4">
        <v>78</v>
      </c>
      <c r="C4" s="4">
        <v>7.5</v>
      </c>
      <c r="D4" s="24">
        <f t="shared" si="0"/>
        <v>342</v>
      </c>
      <c r="E4" s="4">
        <v>330</v>
      </c>
      <c r="F4" s="4">
        <v>1.52</v>
      </c>
      <c r="G4" s="33">
        <f t="shared" si="1"/>
        <v>4.6060606060606064</v>
      </c>
      <c r="H4" s="38">
        <f t="shared" si="2"/>
        <v>0.59052059052059058</v>
      </c>
      <c r="I4" s="54">
        <f t="shared" si="3"/>
        <v>1.3468013468013469</v>
      </c>
      <c r="J4" s="16" t="s">
        <v>43</v>
      </c>
      <c r="K4" s="53" t="s">
        <v>67</v>
      </c>
      <c r="L4" s="16">
        <v>85</v>
      </c>
    </row>
    <row r="5" spans="1:12" ht="15.75">
      <c r="A5" s="53" t="s">
        <v>53</v>
      </c>
      <c r="B5" s="4">
        <v>76</v>
      </c>
      <c r="C5" s="4">
        <v>8.5</v>
      </c>
      <c r="D5" s="24">
        <f t="shared" si="0"/>
        <v>338</v>
      </c>
      <c r="E5" s="4">
        <v>330</v>
      </c>
      <c r="F5" s="4">
        <v>1.53</v>
      </c>
      <c r="G5" s="33">
        <f t="shared" si="1"/>
        <v>4.6363636363636367</v>
      </c>
      <c r="H5" s="38">
        <f t="shared" si="2"/>
        <v>0.61004784688995217</v>
      </c>
      <c r="I5" s="54">
        <f t="shared" si="3"/>
        <v>1.3717052178590641</v>
      </c>
      <c r="J5" s="16" t="s">
        <v>23</v>
      </c>
      <c r="K5" s="53" t="s">
        <v>67</v>
      </c>
      <c r="L5" s="16">
        <v>70</v>
      </c>
    </row>
    <row r="6" spans="1:12" ht="15.75">
      <c r="A6" s="59" t="s">
        <v>63</v>
      </c>
      <c r="B6" s="4">
        <v>78</v>
      </c>
      <c r="C6" s="4">
        <v>1</v>
      </c>
      <c r="D6" s="24">
        <f t="shared" si="0"/>
        <v>316</v>
      </c>
      <c r="E6" s="4">
        <v>1000</v>
      </c>
      <c r="F6" s="4">
        <v>4.9000000000000004</v>
      </c>
      <c r="G6" s="33">
        <f t="shared" si="1"/>
        <v>4.9000000000000004</v>
      </c>
      <c r="H6" s="38">
        <f t="shared" si="2"/>
        <v>0.62820512820512819</v>
      </c>
      <c r="I6" s="54">
        <f t="shared" si="3"/>
        <v>1.5506329113924053</v>
      </c>
      <c r="J6" s="16" t="s">
        <v>23</v>
      </c>
      <c r="K6" s="53" t="s">
        <v>66</v>
      </c>
      <c r="L6" s="16">
        <v>65</v>
      </c>
    </row>
    <row r="7" spans="1:12" ht="15.75">
      <c r="A7" s="53" t="s">
        <v>90</v>
      </c>
      <c r="B7" s="4">
        <v>73</v>
      </c>
      <c r="C7" s="4">
        <v>9</v>
      </c>
      <c r="D7" s="24">
        <f t="shared" si="0"/>
        <v>328</v>
      </c>
      <c r="E7" s="4">
        <v>300</v>
      </c>
      <c r="F7" s="4">
        <v>1.4</v>
      </c>
      <c r="G7" s="33">
        <f t="shared" si="1"/>
        <v>4.666666666666667</v>
      </c>
      <c r="H7" s="38">
        <f t="shared" si="2"/>
        <v>0.63926940639269414</v>
      </c>
      <c r="I7" s="54">
        <f t="shared" si="3"/>
        <v>1.4227642276422765</v>
      </c>
      <c r="J7" s="22" t="s">
        <v>23</v>
      </c>
      <c r="K7" s="55" t="s">
        <v>67</v>
      </c>
      <c r="L7" s="16"/>
    </row>
    <row r="8" spans="1:12" ht="15.75">
      <c r="A8" s="59" t="s">
        <v>89</v>
      </c>
      <c r="B8" s="4">
        <v>71</v>
      </c>
      <c r="C8" s="4">
        <v>1</v>
      </c>
      <c r="D8" s="24">
        <f t="shared" si="0"/>
        <v>288</v>
      </c>
      <c r="E8" s="4">
        <v>300</v>
      </c>
      <c r="F8" s="4">
        <v>1.37</v>
      </c>
      <c r="G8" s="60">
        <f t="shared" si="1"/>
        <v>4.5666666666666664</v>
      </c>
      <c r="H8" s="38">
        <f t="shared" si="2"/>
        <v>0.64319248826291076</v>
      </c>
      <c r="I8" s="54">
        <f t="shared" si="3"/>
        <v>1.5856481481481479</v>
      </c>
      <c r="J8" s="22" t="s">
        <v>23</v>
      </c>
      <c r="K8" s="55" t="s">
        <v>67</v>
      </c>
      <c r="L8" s="16"/>
    </row>
    <row r="9" spans="1:12" ht="15.75">
      <c r="A9" s="53" t="s">
        <v>56</v>
      </c>
      <c r="B9" s="4">
        <v>81</v>
      </c>
      <c r="C9" s="4">
        <v>1</v>
      </c>
      <c r="D9" s="24">
        <f t="shared" si="0"/>
        <v>328</v>
      </c>
      <c r="E9" s="4">
        <v>230</v>
      </c>
      <c r="F9" s="4">
        <v>1.29</v>
      </c>
      <c r="G9" s="33">
        <f t="shared" si="1"/>
        <v>5.6086956521739131</v>
      </c>
      <c r="H9" s="38">
        <f t="shared" si="2"/>
        <v>0.69243156199677947</v>
      </c>
      <c r="I9" s="54">
        <f t="shared" si="3"/>
        <v>1.709968186638388</v>
      </c>
      <c r="J9" s="22" t="s">
        <v>23</v>
      </c>
      <c r="K9" s="53" t="s">
        <v>67</v>
      </c>
      <c r="L9" s="16">
        <v>65</v>
      </c>
    </row>
    <row r="10" spans="1:12" ht="15.75">
      <c r="A10" s="53" t="s">
        <v>105</v>
      </c>
      <c r="B10" s="4">
        <v>81</v>
      </c>
      <c r="C10" s="4">
        <v>3</v>
      </c>
      <c r="D10" s="24">
        <f t="shared" si="0"/>
        <v>336</v>
      </c>
      <c r="E10" s="4">
        <v>35</v>
      </c>
      <c r="F10" s="4">
        <v>0.23</v>
      </c>
      <c r="G10" s="33">
        <f t="shared" si="1"/>
        <v>6.5714285714285712</v>
      </c>
      <c r="H10" s="38">
        <f t="shared" si="2"/>
        <v>0.81128747795414458</v>
      </c>
      <c r="I10" s="54">
        <f t="shared" si="3"/>
        <v>1.9557823129251699</v>
      </c>
      <c r="J10" s="22" t="s">
        <v>23</v>
      </c>
      <c r="K10" s="55" t="s">
        <v>67</v>
      </c>
      <c r="L10" s="16"/>
    </row>
    <row r="11" spans="1:12" ht="15.75">
      <c r="A11" s="59" t="s">
        <v>34</v>
      </c>
      <c r="B11" s="4">
        <v>77</v>
      </c>
      <c r="C11" s="4">
        <v>3</v>
      </c>
      <c r="D11" s="24">
        <f t="shared" si="0"/>
        <v>320</v>
      </c>
      <c r="E11" s="4">
        <v>1000</v>
      </c>
      <c r="F11" s="4">
        <v>6.4</v>
      </c>
      <c r="G11" s="33">
        <f t="shared" si="1"/>
        <v>6.4</v>
      </c>
      <c r="H11" s="38">
        <f t="shared" si="2"/>
        <v>0.83116883116883122</v>
      </c>
      <c r="I11" s="54">
        <f t="shared" si="3"/>
        <v>2</v>
      </c>
      <c r="J11" s="16" t="s">
        <v>39</v>
      </c>
      <c r="K11" s="53" t="s">
        <v>68</v>
      </c>
      <c r="L11" s="16">
        <v>65</v>
      </c>
    </row>
    <row r="12" spans="1:12" ht="15.75">
      <c r="A12" s="61" t="s">
        <v>33</v>
      </c>
      <c r="B12" s="4">
        <v>73</v>
      </c>
      <c r="C12" s="4">
        <v>1</v>
      </c>
      <c r="D12" s="24">
        <f t="shared" si="0"/>
        <v>296</v>
      </c>
      <c r="E12" s="4">
        <v>250</v>
      </c>
      <c r="F12" s="4">
        <v>1.57</v>
      </c>
      <c r="G12" s="33">
        <f t="shared" si="1"/>
        <v>6.28</v>
      </c>
      <c r="H12" s="38">
        <f t="shared" si="2"/>
        <v>0.86027397260273974</v>
      </c>
      <c r="I12" s="54">
        <f t="shared" si="3"/>
        <v>2.1216216216216215</v>
      </c>
      <c r="J12" s="16" t="s">
        <v>44</v>
      </c>
      <c r="K12" s="53" t="s">
        <v>67</v>
      </c>
      <c r="L12" s="16">
        <v>65</v>
      </c>
    </row>
    <row r="13" spans="1:12" ht="15.75">
      <c r="A13" s="59" t="s">
        <v>32</v>
      </c>
      <c r="B13" s="4">
        <v>57</v>
      </c>
      <c r="C13" s="4">
        <v>3</v>
      </c>
      <c r="D13" s="24">
        <f t="shared" si="0"/>
        <v>240</v>
      </c>
      <c r="E13" s="4">
        <v>1000</v>
      </c>
      <c r="F13" s="4">
        <v>5</v>
      </c>
      <c r="G13" s="33">
        <f t="shared" si="1"/>
        <v>5</v>
      </c>
      <c r="H13" s="38">
        <f t="shared" si="2"/>
        <v>0.8771929824561403</v>
      </c>
      <c r="I13" s="54">
        <f t="shared" si="3"/>
        <v>2.0833333333333335</v>
      </c>
      <c r="J13" s="16" t="s">
        <v>40</v>
      </c>
      <c r="K13" s="53" t="s">
        <v>68</v>
      </c>
      <c r="L13" s="16">
        <v>95</v>
      </c>
    </row>
    <row r="14" spans="1:12" ht="15.75">
      <c r="A14" s="53" t="s">
        <v>106</v>
      </c>
      <c r="B14" s="24">
        <v>75</v>
      </c>
      <c r="C14" s="24">
        <v>8</v>
      </c>
      <c r="D14" s="24">
        <f t="shared" si="0"/>
        <v>332</v>
      </c>
      <c r="E14" s="24">
        <v>125</v>
      </c>
      <c r="F14" s="24">
        <v>0.99</v>
      </c>
      <c r="G14" s="33">
        <f t="shared" si="1"/>
        <v>7.92</v>
      </c>
      <c r="H14" s="38">
        <f t="shared" si="2"/>
        <v>1.056</v>
      </c>
      <c r="I14" s="38">
        <f t="shared" si="3"/>
        <v>2.3855421686746987</v>
      </c>
      <c r="J14" s="22" t="s">
        <v>23</v>
      </c>
      <c r="K14" s="55" t="s">
        <v>67</v>
      </c>
      <c r="L14" s="16"/>
    </row>
    <row r="15" spans="1:12" ht="15.75">
      <c r="A15" s="59" t="s">
        <v>88</v>
      </c>
      <c r="B15" s="4">
        <v>77</v>
      </c>
      <c r="C15" s="4">
        <v>0.5</v>
      </c>
      <c r="D15" s="24">
        <f t="shared" si="0"/>
        <v>310</v>
      </c>
      <c r="E15" s="4">
        <v>250</v>
      </c>
      <c r="F15" s="4">
        <v>2.25</v>
      </c>
      <c r="G15" s="24">
        <f t="shared" si="1"/>
        <v>9</v>
      </c>
      <c r="H15" s="38">
        <f t="shared" si="2"/>
        <v>1.1688311688311688</v>
      </c>
      <c r="I15" s="38">
        <f t="shared" si="3"/>
        <v>2.903225806451613</v>
      </c>
      <c r="J15" s="16" t="s">
        <v>23</v>
      </c>
      <c r="K15" s="53" t="s">
        <v>67</v>
      </c>
      <c r="L15" s="16"/>
    </row>
    <row r="16" spans="1:12" ht="15.75">
      <c r="A16" s="53" t="s">
        <v>35</v>
      </c>
      <c r="B16" s="4">
        <v>10.6</v>
      </c>
      <c r="C16" s="4">
        <v>0</v>
      </c>
      <c r="D16" s="24">
        <f t="shared" si="0"/>
        <v>42.4</v>
      </c>
      <c r="E16" s="4">
        <v>1000</v>
      </c>
      <c r="F16" s="4">
        <v>1.51</v>
      </c>
      <c r="G16" s="33">
        <f t="shared" si="1"/>
        <v>1.51</v>
      </c>
      <c r="H16" s="38">
        <f t="shared" si="2"/>
        <v>1.4245283018867925</v>
      </c>
      <c r="I16" s="38">
        <f t="shared" si="3"/>
        <v>3.5613207547169812</v>
      </c>
      <c r="J16" s="16" t="s">
        <v>41</v>
      </c>
      <c r="K16" s="53" t="s">
        <v>67</v>
      </c>
      <c r="L16" s="16">
        <v>70</v>
      </c>
    </row>
  </sheetData>
  <sortState ref="A2:K17">
    <sortCondition ref="H2:H17"/>
  </sortState>
  <pageMargins left="0.7" right="0.7" top="0.75" bottom="0.75" header="0.3" footer="0.3"/>
  <pageSetup paperSize="0" fitToWidth="0" fitToHeight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J14" sqref="J14"/>
    </sheetView>
  </sheetViews>
  <sheetFormatPr defaultColWidth="9" defaultRowHeight="15"/>
  <cols>
    <col min="1" max="1" width="37.7109375" customWidth="1"/>
    <col min="2" max="2" width="14.5703125" customWidth="1"/>
    <col min="3" max="3" width="11.140625" customWidth="1"/>
    <col min="5" max="6" width="9.140625" customWidth="1"/>
    <col min="8" max="9" width="19.85546875" customWidth="1"/>
    <col min="10" max="10" width="9.140625" customWidth="1"/>
    <col min="11" max="11" width="11.140625" customWidth="1"/>
    <col min="12" max="257" width="9.140625" customWidth="1"/>
  </cols>
  <sheetData>
    <row r="1" spans="1:11">
      <c r="A1" s="53"/>
      <c r="B1" s="16" t="s">
        <v>6</v>
      </c>
      <c r="C1" s="16" t="s">
        <v>5</v>
      </c>
      <c r="D1" s="16" t="s">
        <v>0</v>
      </c>
      <c r="E1" s="16" t="s">
        <v>3</v>
      </c>
      <c r="F1" s="16" t="s">
        <v>11</v>
      </c>
      <c r="G1" s="16" t="s">
        <v>2</v>
      </c>
      <c r="H1" s="16" t="s">
        <v>59</v>
      </c>
      <c r="I1" s="16"/>
      <c r="J1" s="16" t="s">
        <v>22</v>
      </c>
      <c r="K1" s="53"/>
    </row>
    <row r="2" spans="1:11" ht="15.75">
      <c r="A2" s="55" t="s">
        <v>100</v>
      </c>
      <c r="B2" s="4">
        <v>100</v>
      </c>
      <c r="C2" s="4">
        <v>0</v>
      </c>
      <c r="D2" s="24">
        <f t="shared" ref="D2:D11" si="0">B2*9+C2*4</f>
        <v>900</v>
      </c>
      <c r="E2" s="4">
        <v>1000</v>
      </c>
      <c r="F2" s="4">
        <v>2.9</v>
      </c>
      <c r="G2" s="33">
        <f t="shared" ref="G2:G11" si="1">F2*1000/E2</f>
        <v>2.9</v>
      </c>
      <c r="H2" s="38">
        <f t="shared" ref="H2:H11" si="2">G2*10/B2</f>
        <v>0.28999999999999998</v>
      </c>
      <c r="I2" s="54">
        <f>G2*100/D2</f>
        <v>0.32222222222222224</v>
      </c>
      <c r="J2" s="22" t="s">
        <v>23</v>
      </c>
      <c r="K2" s="55" t="s">
        <v>98</v>
      </c>
    </row>
    <row r="3" spans="1:11" ht="15.75">
      <c r="A3" s="55" t="s">
        <v>99</v>
      </c>
      <c r="B3" s="4">
        <v>100</v>
      </c>
      <c r="C3" s="4">
        <v>0</v>
      </c>
      <c r="D3" s="24">
        <f t="shared" si="0"/>
        <v>900</v>
      </c>
      <c r="E3" s="4">
        <v>500</v>
      </c>
      <c r="F3" s="4">
        <v>3.45</v>
      </c>
      <c r="G3" s="33">
        <f t="shared" si="1"/>
        <v>6.9</v>
      </c>
      <c r="H3" s="38">
        <f t="shared" si="2"/>
        <v>0.69</v>
      </c>
      <c r="I3" s="54">
        <f t="shared" ref="I3:I11" si="3">G3*100/D3</f>
        <v>0.76666666666666672</v>
      </c>
      <c r="J3" s="22" t="s">
        <v>23</v>
      </c>
      <c r="K3" s="55" t="s">
        <v>98</v>
      </c>
    </row>
    <row r="4" spans="1:11" ht="15.75">
      <c r="A4" s="59" t="s">
        <v>61</v>
      </c>
      <c r="B4" s="4">
        <v>29</v>
      </c>
      <c r="C4" s="4">
        <v>11</v>
      </c>
      <c r="D4" s="24">
        <f t="shared" si="0"/>
        <v>305</v>
      </c>
      <c r="E4" s="4">
        <v>1000</v>
      </c>
      <c r="F4" s="4">
        <v>3</v>
      </c>
      <c r="G4" s="33">
        <f t="shared" si="1"/>
        <v>3</v>
      </c>
      <c r="H4" s="38">
        <f t="shared" si="2"/>
        <v>1.0344827586206897</v>
      </c>
      <c r="I4" s="54">
        <f t="shared" si="3"/>
        <v>0.98360655737704916</v>
      </c>
      <c r="J4" s="16" t="s">
        <v>23</v>
      </c>
      <c r="K4" s="53" t="s">
        <v>68</v>
      </c>
    </row>
    <row r="5" spans="1:11" ht="15.75">
      <c r="A5" s="53" t="s">
        <v>58</v>
      </c>
      <c r="B5" s="4">
        <v>52</v>
      </c>
      <c r="C5" s="4">
        <v>20</v>
      </c>
      <c r="D5" s="24">
        <f t="shared" si="0"/>
        <v>548</v>
      </c>
      <c r="E5" s="4">
        <v>1000</v>
      </c>
      <c r="F5" s="4">
        <v>8.1</v>
      </c>
      <c r="G5" s="33">
        <f t="shared" si="1"/>
        <v>8.1</v>
      </c>
      <c r="H5" s="38">
        <f t="shared" si="2"/>
        <v>1.5576923076923077</v>
      </c>
      <c r="I5" s="54">
        <f t="shared" si="3"/>
        <v>1.4781021897810218</v>
      </c>
      <c r="J5" s="22" t="s">
        <v>23</v>
      </c>
      <c r="K5" s="53" t="s">
        <v>68</v>
      </c>
    </row>
    <row r="6" spans="1:11" ht="15.75">
      <c r="A6" s="55" t="s">
        <v>97</v>
      </c>
      <c r="B6" s="4">
        <v>100</v>
      </c>
      <c r="C6" s="4">
        <v>0</v>
      </c>
      <c r="D6" s="24">
        <f t="shared" si="0"/>
        <v>900</v>
      </c>
      <c r="E6" s="4">
        <v>1000</v>
      </c>
      <c r="F6" s="4">
        <v>17.7</v>
      </c>
      <c r="G6" s="33">
        <f t="shared" si="1"/>
        <v>17.7</v>
      </c>
      <c r="H6" s="38">
        <f t="shared" si="2"/>
        <v>1.77</v>
      </c>
      <c r="I6" s="54">
        <f t="shared" si="3"/>
        <v>1.9666666666666666</v>
      </c>
      <c r="J6" s="22" t="s">
        <v>23</v>
      </c>
      <c r="K6" s="55" t="s">
        <v>98</v>
      </c>
    </row>
    <row r="7" spans="1:11" ht="15.75">
      <c r="A7" s="59" t="s">
        <v>75</v>
      </c>
      <c r="B7" s="4">
        <v>82.5</v>
      </c>
      <c r="C7" s="4">
        <v>0.6</v>
      </c>
      <c r="D7" s="24">
        <f t="shared" si="0"/>
        <v>744.9</v>
      </c>
      <c r="E7" s="4">
        <v>180</v>
      </c>
      <c r="F7" s="4">
        <v>2.9</v>
      </c>
      <c r="G7" s="33">
        <f t="shared" si="1"/>
        <v>16.111111111111111</v>
      </c>
      <c r="H7" s="38">
        <f t="shared" si="2"/>
        <v>1.9528619528619529</v>
      </c>
      <c r="I7" s="54">
        <f t="shared" si="3"/>
        <v>2.1628555659969271</v>
      </c>
      <c r="J7" s="16" t="s">
        <v>23</v>
      </c>
      <c r="K7" s="53" t="s">
        <v>68</v>
      </c>
    </row>
    <row r="8" spans="1:11" ht="15.75">
      <c r="A8" s="59" t="s">
        <v>69</v>
      </c>
      <c r="B8" s="4">
        <v>84</v>
      </c>
      <c r="C8" s="4">
        <v>0.6</v>
      </c>
      <c r="D8" s="24">
        <f t="shared" si="0"/>
        <v>758.4</v>
      </c>
      <c r="E8" s="4">
        <v>180</v>
      </c>
      <c r="F8" s="4">
        <v>2.96</v>
      </c>
      <c r="G8" s="33">
        <f t="shared" si="1"/>
        <v>16.444444444444443</v>
      </c>
      <c r="H8" s="38">
        <f t="shared" si="2"/>
        <v>1.9576719576719575</v>
      </c>
      <c r="I8" s="54">
        <f t="shared" si="3"/>
        <v>2.1683075480543836</v>
      </c>
      <c r="J8" s="16" t="s">
        <v>23</v>
      </c>
      <c r="K8" s="53" t="s">
        <v>68</v>
      </c>
    </row>
    <row r="9" spans="1:11" ht="15.75">
      <c r="A9" s="59" t="s">
        <v>107</v>
      </c>
      <c r="B9" s="4">
        <v>82.5</v>
      </c>
      <c r="C9" s="4">
        <v>0.6</v>
      </c>
      <c r="D9" s="24">
        <f t="shared" si="0"/>
        <v>744.9</v>
      </c>
      <c r="E9" s="4">
        <v>180</v>
      </c>
      <c r="F9" s="4">
        <v>2.96</v>
      </c>
      <c r="G9" s="33">
        <f t="shared" si="1"/>
        <v>16.444444444444443</v>
      </c>
      <c r="H9" s="38">
        <f t="shared" si="2"/>
        <v>1.9932659932659931</v>
      </c>
      <c r="I9" s="54">
        <f t="shared" si="3"/>
        <v>2.2076043018451394</v>
      </c>
      <c r="J9" s="16" t="s">
        <v>23</v>
      </c>
      <c r="K9" s="53" t="s">
        <v>68</v>
      </c>
    </row>
    <row r="10" spans="1:11" ht="15.75">
      <c r="A10" s="59" t="s">
        <v>60</v>
      </c>
      <c r="B10" s="4">
        <v>46</v>
      </c>
      <c r="C10" s="4">
        <v>30</v>
      </c>
      <c r="D10" s="24">
        <f t="shared" si="0"/>
        <v>534</v>
      </c>
      <c r="E10" s="4">
        <v>1000</v>
      </c>
      <c r="F10" s="4">
        <v>11.4</v>
      </c>
      <c r="G10" s="33">
        <f t="shared" si="1"/>
        <v>11.4</v>
      </c>
      <c r="H10" s="38">
        <f t="shared" si="2"/>
        <v>2.4782608695652173</v>
      </c>
      <c r="I10" s="54">
        <f t="shared" si="3"/>
        <v>2.1348314606741572</v>
      </c>
      <c r="J10" s="16" t="s">
        <v>23</v>
      </c>
      <c r="K10" s="53" t="s">
        <v>68</v>
      </c>
    </row>
    <row r="11" spans="1:11" ht="15.75">
      <c r="A11" s="53" t="s">
        <v>57</v>
      </c>
      <c r="B11" s="4">
        <v>70</v>
      </c>
      <c r="C11" s="4">
        <v>15</v>
      </c>
      <c r="D11" s="24">
        <f t="shared" si="0"/>
        <v>690</v>
      </c>
      <c r="E11" s="4">
        <v>1000</v>
      </c>
      <c r="F11" s="4">
        <v>18</v>
      </c>
      <c r="G11" s="33">
        <f t="shared" si="1"/>
        <v>18</v>
      </c>
      <c r="H11" s="38">
        <f t="shared" si="2"/>
        <v>2.5714285714285716</v>
      </c>
      <c r="I11" s="38">
        <f t="shared" si="3"/>
        <v>2.6086956521739131</v>
      </c>
      <c r="J11" s="16" t="s">
        <v>23</v>
      </c>
      <c r="K11" s="53" t="s">
        <v>68</v>
      </c>
    </row>
    <row r="12" spans="1:11">
      <c r="B12" s="3"/>
      <c r="C12" s="3"/>
      <c r="D12" s="3"/>
      <c r="E12" s="3"/>
      <c r="F12" s="3"/>
      <c r="G12" s="3"/>
      <c r="H12" s="10"/>
      <c r="I12" s="10"/>
    </row>
    <row r="13" spans="1:11">
      <c r="B13" s="3"/>
      <c r="C13" s="3"/>
      <c r="D13" s="3"/>
      <c r="E13" s="3"/>
      <c r="F13" s="3"/>
      <c r="G13" s="3"/>
      <c r="H13" s="3"/>
      <c r="I13" s="3"/>
    </row>
    <row r="14" spans="1:11">
      <c r="B14" s="3"/>
      <c r="C14" s="3"/>
      <c r="D14" s="3"/>
      <c r="E14" s="3"/>
      <c r="F14" s="3"/>
      <c r="G14" s="3"/>
      <c r="H14" s="3"/>
      <c r="I14" s="3"/>
    </row>
    <row r="15" spans="1:11">
      <c r="B15" s="3"/>
      <c r="C15" s="3"/>
      <c r="D15" s="3"/>
      <c r="E15" s="3"/>
      <c r="F15" s="3"/>
      <c r="G15" s="3"/>
      <c r="H15" s="3"/>
      <c r="I15" s="3"/>
    </row>
    <row r="16" spans="1:11">
      <c r="B16" s="3"/>
      <c r="C16" s="3"/>
      <c r="D16" s="3"/>
      <c r="E16" s="3"/>
      <c r="F16" s="3"/>
      <c r="G16" s="3"/>
      <c r="H16" s="3"/>
      <c r="I16" s="3"/>
    </row>
    <row r="17" spans="2:9">
      <c r="B17" s="3"/>
      <c r="C17" s="3"/>
      <c r="D17" s="3"/>
      <c r="E17" s="3"/>
      <c r="F17" s="3"/>
      <c r="G17" s="3"/>
      <c r="H17" s="3"/>
      <c r="I17" s="3"/>
    </row>
  </sheetData>
  <sortState ref="A2:J12">
    <sortCondition ref="H2:H12"/>
  </sortState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I9" sqref="I9"/>
    </sheetView>
  </sheetViews>
  <sheetFormatPr defaultColWidth="9" defaultRowHeight="15"/>
  <cols>
    <col min="1" max="1" width="36.85546875" customWidth="1"/>
    <col min="2" max="2" width="14.5703125" customWidth="1"/>
    <col min="3" max="3" width="11.140625" customWidth="1"/>
    <col min="4" max="4" width="14.5703125" customWidth="1"/>
    <col min="6" max="7" width="9.140625" customWidth="1"/>
    <col min="9" max="9" width="19" customWidth="1"/>
    <col min="10" max="10" width="9.140625" customWidth="1"/>
    <col min="11" max="11" width="11.140625" customWidth="1"/>
    <col min="12" max="257" width="9.140625" customWidth="1"/>
  </cols>
  <sheetData>
    <row r="1" spans="1:11">
      <c r="A1" s="53"/>
      <c r="B1" s="16" t="s">
        <v>5</v>
      </c>
      <c r="C1" s="16" t="s">
        <v>6</v>
      </c>
      <c r="D1" s="22" t="s">
        <v>27</v>
      </c>
      <c r="E1" s="16" t="s">
        <v>0</v>
      </c>
      <c r="F1" s="16" t="s">
        <v>3</v>
      </c>
      <c r="G1" s="16" t="s">
        <v>11</v>
      </c>
      <c r="H1" s="16" t="s">
        <v>2</v>
      </c>
      <c r="I1" s="22" t="s">
        <v>102</v>
      </c>
      <c r="J1" s="16" t="s">
        <v>22</v>
      </c>
      <c r="K1" s="53"/>
    </row>
    <row r="2" spans="1:11">
      <c r="A2" s="55" t="s">
        <v>104</v>
      </c>
      <c r="B2" s="4">
        <v>14</v>
      </c>
      <c r="C2" s="4">
        <v>38</v>
      </c>
      <c r="D2" s="4">
        <v>44</v>
      </c>
      <c r="E2" s="62">
        <f>(B2+D2)*4+C2*9</f>
        <v>574</v>
      </c>
      <c r="F2" s="4">
        <v>350</v>
      </c>
      <c r="G2" s="4">
        <v>1.99</v>
      </c>
      <c r="H2" s="63">
        <f>G2*1000/F2</f>
        <v>5.6857142857142859</v>
      </c>
      <c r="I2" s="65">
        <f>H2*100/E2</f>
        <v>0.99054255848680928</v>
      </c>
      <c r="J2" s="22" t="s">
        <v>23</v>
      </c>
      <c r="K2" s="55" t="s">
        <v>98</v>
      </c>
    </row>
    <row r="3" spans="1:11">
      <c r="A3" s="64" t="s">
        <v>122</v>
      </c>
      <c r="B3" s="4">
        <v>7</v>
      </c>
      <c r="C3" s="4">
        <v>30</v>
      </c>
      <c r="D3" s="4">
        <v>53</v>
      </c>
      <c r="E3" s="62">
        <f>(B3+D3)*4+C3*9</f>
        <v>510</v>
      </c>
      <c r="F3" s="4">
        <v>200</v>
      </c>
      <c r="G3" s="4">
        <v>1.4</v>
      </c>
      <c r="H3" s="63">
        <f>G3*1000/F3</f>
        <v>7</v>
      </c>
      <c r="I3" s="65">
        <f>H3*100/E3</f>
        <v>1.3725490196078431</v>
      </c>
      <c r="J3" s="22" t="s">
        <v>23</v>
      </c>
      <c r="K3" s="55" t="s">
        <v>98</v>
      </c>
    </row>
    <row r="4" spans="1:11">
      <c r="A4" s="53" t="s">
        <v>103</v>
      </c>
      <c r="B4" s="4">
        <v>15.7</v>
      </c>
      <c r="C4" s="4">
        <v>30.1</v>
      </c>
      <c r="D4" s="4">
        <v>47.1</v>
      </c>
      <c r="E4" s="62">
        <f>(B4+D4)*4+C4*9</f>
        <v>522.1</v>
      </c>
      <c r="F4" s="4">
        <v>1000</v>
      </c>
      <c r="G4" s="4">
        <v>10</v>
      </c>
      <c r="H4" s="63">
        <f>G4*1000/F4</f>
        <v>10</v>
      </c>
      <c r="I4" s="65">
        <f>H4*100/E4</f>
        <v>1.9153418885271021</v>
      </c>
      <c r="J4" s="22" t="s">
        <v>23</v>
      </c>
      <c r="K4" s="55" t="s">
        <v>98</v>
      </c>
    </row>
    <row r="5" spans="1:11">
      <c r="A5" s="59" t="s">
        <v>127</v>
      </c>
      <c r="B5" s="4">
        <v>10</v>
      </c>
      <c r="C5" s="4">
        <v>11</v>
      </c>
      <c r="D5" s="4">
        <v>27</v>
      </c>
      <c r="E5" s="62">
        <f>(B5+D5)*4+C5*9</f>
        <v>247</v>
      </c>
      <c r="F5" s="4">
        <v>450</v>
      </c>
      <c r="G5" s="4">
        <v>2.4500000000000002</v>
      </c>
      <c r="H5" s="63">
        <f>G5*1000/F5</f>
        <v>5.4444444444444446</v>
      </c>
      <c r="I5" s="65">
        <f>H5*100/E5</f>
        <v>2.2042285200179936</v>
      </c>
      <c r="J5" s="16" t="s">
        <v>23</v>
      </c>
      <c r="K5" s="55" t="s">
        <v>128</v>
      </c>
    </row>
    <row r="6" spans="1:11">
      <c r="A6" s="55" t="s">
        <v>101</v>
      </c>
      <c r="B6" s="4">
        <v>8.3000000000000007</v>
      </c>
      <c r="C6" s="4">
        <v>27.4</v>
      </c>
      <c r="D6" s="4">
        <v>56</v>
      </c>
      <c r="E6" s="62">
        <f>(B6+D6)*4+C6*9</f>
        <v>503.79999999999995</v>
      </c>
      <c r="F6" s="4">
        <v>95</v>
      </c>
      <c r="G6" s="4">
        <v>1.69</v>
      </c>
      <c r="H6" s="63">
        <f>G6*1000/F6</f>
        <v>17.789473684210527</v>
      </c>
      <c r="I6" s="56">
        <f>H6*100/E6</f>
        <v>3.531058690792086</v>
      </c>
      <c r="J6" s="22" t="s">
        <v>23</v>
      </c>
      <c r="K6" s="55" t="s">
        <v>98</v>
      </c>
    </row>
    <row r="7" spans="1:11">
      <c r="B7" s="3"/>
      <c r="C7" s="3"/>
      <c r="D7" s="3"/>
      <c r="E7" s="3"/>
      <c r="F7" s="3"/>
      <c r="G7" s="3"/>
      <c r="H7" s="3"/>
      <c r="I7" s="3"/>
    </row>
    <row r="8" spans="1:11">
      <c r="B8" s="3"/>
      <c r="C8" s="3"/>
      <c r="D8" s="3"/>
      <c r="E8" s="3"/>
      <c r="F8" s="3"/>
      <c r="G8" s="3"/>
      <c r="H8" s="3"/>
      <c r="I8" s="3"/>
    </row>
    <row r="9" spans="1:11">
      <c r="B9" s="3"/>
      <c r="C9" s="3"/>
      <c r="D9" s="3"/>
      <c r="E9" s="3"/>
      <c r="F9" s="3"/>
      <c r="G9" s="3"/>
      <c r="H9" s="3"/>
      <c r="I9" s="3"/>
    </row>
    <row r="10" spans="1:11">
      <c r="B10" s="3"/>
      <c r="C10" s="3"/>
      <c r="D10" s="3"/>
      <c r="E10" s="3"/>
      <c r="F10" s="3"/>
      <c r="G10" s="3"/>
      <c r="H10" s="3"/>
      <c r="I10" s="3"/>
    </row>
    <row r="11" spans="1:11">
      <c r="B11" s="3"/>
      <c r="C11" s="3"/>
      <c r="D11" s="3"/>
      <c r="E11" s="3"/>
      <c r="F11" s="3"/>
      <c r="G11" s="3"/>
      <c r="H11" s="3"/>
      <c r="I11" s="3"/>
    </row>
  </sheetData>
  <sortState ref="A2:K6">
    <sortCondition ref="I2:I6"/>
  </sortState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H2" sqref="H2"/>
    </sheetView>
  </sheetViews>
  <sheetFormatPr defaultColWidth="9" defaultRowHeight="15"/>
  <cols>
    <col min="1" max="1" width="27" customWidth="1"/>
    <col min="2" max="2" width="14.5703125" customWidth="1"/>
    <col min="3" max="3" width="14.42578125" customWidth="1"/>
    <col min="4" max="5" width="9.140625" customWidth="1"/>
    <col min="7" max="7" width="19.85546875" customWidth="1"/>
    <col min="8" max="8" width="9.140625" customWidth="1"/>
    <col min="9" max="9" width="11" customWidth="1"/>
    <col min="10" max="10" width="13.5703125" customWidth="1"/>
    <col min="11" max="255" width="9.140625" customWidth="1"/>
  </cols>
  <sheetData>
    <row r="1" spans="1:10">
      <c r="B1" t="s">
        <v>27</v>
      </c>
      <c r="C1" s="17" t="s">
        <v>108</v>
      </c>
      <c r="D1" t="s">
        <v>3</v>
      </c>
      <c r="E1" t="s">
        <v>11</v>
      </c>
      <c r="F1" t="s">
        <v>2</v>
      </c>
      <c r="G1" s="17" t="s">
        <v>114</v>
      </c>
      <c r="H1" t="s">
        <v>22</v>
      </c>
      <c r="I1" t="s">
        <v>64</v>
      </c>
      <c r="J1" s="19" t="s">
        <v>118</v>
      </c>
    </row>
    <row r="2" spans="1:10" ht="15.75">
      <c r="A2" s="17" t="s">
        <v>117</v>
      </c>
      <c r="B2" s="3">
        <v>6.9</v>
      </c>
      <c r="C2" s="3">
        <v>2.4</v>
      </c>
      <c r="D2" s="3">
        <v>1000</v>
      </c>
      <c r="E2" s="3">
        <v>1.55</v>
      </c>
      <c r="F2" s="26">
        <f t="shared" ref="F2:F10" si="0">E2*1000/D2</f>
        <v>1.55</v>
      </c>
      <c r="G2" s="40">
        <f t="shared" ref="G2:G10" si="1">F2*10/C2</f>
        <v>6.4583333333333339</v>
      </c>
      <c r="H2" s="19" t="s">
        <v>23</v>
      </c>
      <c r="I2" s="17" t="s">
        <v>68</v>
      </c>
      <c r="J2" s="18">
        <v>5</v>
      </c>
    </row>
    <row r="3" spans="1:10" ht="15.75">
      <c r="A3" s="17" t="s">
        <v>113</v>
      </c>
      <c r="B3" s="3">
        <v>8.1</v>
      </c>
      <c r="C3" s="3">
        <v>3.8</v>
      </c>
      <c r="D3" s="3">
        <v>1000</v>
      </c>
      <c r="E3" s="3">
        <v>2.69</v>
      </c>
      <c r="F3" s="26">
        <f t="shared" si="0"/>
        <v>2.69</v>
      </c>
      <c r="G3" s="40">
        <f t="shared" si="1"/>
        <v>7.0789473684210522</v>
      </c>
      <c r="H3" s="18" t="s">
        <v>23</v>
      </c>
      <c r="I3" s="17" t="s">
        <v>68</v>
      </c>
      <c r="J3" s="18">
        <v>92</v>
      </c>
    </row>
    <row r="4" spans="1:10" ht="15.75">
      <c r="A4" s="41" t="s">
        <v>119</v>
      </c>
      <c r="B4" s="3">
        <v>22.4</v>
      </c>
      <c r="C4" s="3">
        <v>10.8</v>
      </c>
      <c r="D4" s="3">
        <v>1000</v>
      </c>
      <c r="E4" s="3">
        <v>7.99</v>
      </c>
      <c r="F4" s="26">
        <f t="shared" si="0"/>
        <v>7.99</v>
      </c>
      <c r="G4" s="40">
        <f t="shared" si="1"/>
        <v>7.3981481481481479</v>
      </c>
      <c r="H4" s="19"/>
      <c r="I4" s="17"/>
      <c r="J4" s="18">
        <v>650</v>
      </c>
    </row>
    <row r="5" spans="1:10" ht="15.75">
      <c r="A5" s="17" t="s">
        <v>116</v>
      </c>
      <c r="B5" s="3">
        <v>4</v>
      </c>
      <c r="C5" s="3">
        <v>2.6</v>
      </c>
      <c r="D5" s="3">
        <v>1000</v>
      </c>
      <c r="E5" s="3">
        <v>3.79</v>
      </c>
      <c r="F5" s="26">
        <f t="shared" si="0"/>
        <v>3.79</v>
      </c>
      <c r="G5" s="40">
        <f t="shared" si="1"/>
        <v>14.576923076923077</v>
      </c>
      <c r="H5" s="19" t="s">
        <v>23</v>
      </c>
      <c r="I5" s="17" t="s">
        <v>68</v>
      </c>
      <c r="J5" s="18">
        <v>90</v>
      </c>
    </row>
    <row r="6" spans="1:10" ht="15.75">
      <c r="A6" s="17" t="s">
        <v>112</v>
      </c>
      <c r="B6" s="3">
        <v>21</v>
      </c>
      <c r="C6" s="3">
        <v>1.7</v>
      </c>
      <c r="D6" s="3">
        <v>1000</v>
      </c>
      <c r="E6" s="3">
        <v>2.89</v>
      </c>
      <c r="F6" s="26">
        <f t="shared" si="0"/>
        <v>2.89</v>
      </c>
      <c r="G6" s="40">
        <f t="shared" si="1"/>
        <v>17</v>
      </c>
      <c r="H6" s="18" t="s">
        <v>23</v>
      </c>
      <c r="I6" s="17" t="s">
        <v>68</v>
      </c>
      <c r="J6" s="18">
        <v>10</v>
      </c>
    </row>
    <row r="7" spans="1:10" ht="15.75">
      <c r="A7" s="41" t="s">
        <v>115</v>
      </c>
      <c r="B7" s="3">
        <v>4.2</v>
      </c>
      <c r="C7" s="3">
        <v>2.1</v>
      </c>
      <c r="D7" s="3">
        <v>1000</v>
      </c>
      <c r="E7" s="3">
        <v>3.59</v>
      </c>
      <c r="F7" s="26">
        <f t="shared" si="0"/>
        <v>3.59</v>
      </c>
      <c r="G7" s="40">
        <f t="shared" si="1"/>
        <v>17.095238095238095</v>
      </c>
      <c r="H7" s="18" t="s">
        <v>23</v>
      </c>
      <c r="I7" s="17" t="s">
        <v>68</v>
      </c>
      <c r="J7" s="18">
        <v>70</v>
      </c>
    </row>
    <row r="8" spans="1:10" ht="15.75">
      <c r="A8" s="17" t="s">
        <v>109</v>
      </c>
      <c r="B8" s="3">
        <v>1.9</v>
      </c>
      <c r="C8" s="3">
        <v>0.7</v>
      </c>
      <c r="D8" s="3">
        <v>1000</v>
      </c>
      <c r="E8" s="3">
        <v>3.99</v>
      </c>
      <c r="F8" s="26">
        <f t="shared" si="0"/>
        <v>3.99</v>
      </c>
      <c r="G8" s="40">
        <f t="shared" si="1"/>
        <v>57.000000000000014</v>
      </c>
      <c r="H8" s="18" t="s">
        <v>23</v>
      </c>
      <c r="I8" s="17" t="s">
        <v>68</v>
      </c>
      <c r="J8" s="18">
        <v>10</v>
      </c>
    </row>
    <row r="9" spans="1:10" ht="15.75">
      <c r="A9" s="17" t="s">
        <v>111</v>
      </c>
      <c r="B9" s="3">
        <v>5.3</v>
      </c>
      <c r="C9" s="3">
        <v>1.4</v>
      </c>
      <c r="D9" s="3">
        <v>1000</v>
      </c>
      <c r="E9" s="3">
        <v>7.99</v>
      </c>
      <c r="F9" s="26">
        <f t="shared" si="0"/>
        <v>7.99</v>
      </c>
      <c r="G9" s="40">
        <f t="shared" si="1"/>
        <v>57.071428571428577</v>
      </c>
      <c r="H9" s="18" t="s">
        <v>23</v>
      </c>
      <c r="I9" s="17" t="s">
        <v>68</v>
      </c>
      <c r="J9" s="18">
        <v>140</v>
      </c>
    </row>
    <row r="10" spans="1:10" ht="15.75">
      <c r="A10" s="17" t="s">
        <v>110</v>
      </c>
      <c r="B10" s="3">
        <v>3.8</v>
      </c>
      <c r="C10" s="3">
        <v>0.85</v>
      </c>
      <c r="D10" s="3">
        <v>1000</v>
      </c>
      <c r="E10" s="3">
        <v>4.99</v>
      </c>
      <c r="F10" s="26">
        <f t="shared" si="0"/>
        <v>4.99</v>
      </c>
      <c r="G10" s="40">
        <f t="shared" si="1"/>
        <v>58.705882352941188</v>
      </c>
      <c r="H10" s="18" t="s">
        <v>23</v>
      </c>
      <c r="I10" s="17" t="s">
        <v>68</v>
      </c>
      <c r="J10" s="18">
        <v>25</v>
      </c>
    </row>
    <row r="11" spans="1:10" ht="15.75">
      <c r="A11" s="13"/>
      <c r="B11" s="3"/>
      <c r="C11" s="3"/>
      <c r="D11" s="3"/>
      <c r="E11" s="3"/>
      <c r="F11" s="26"/>
      <c r="G11" s="40"/>
      <c r="H11" s="18"/>
      <c r="I11" s="17"/>
      <c r="J11" s="18"/>
    </row>
    <row r="12" spans="1:10" ht="15.75">
      <c r="A12" s="14"/>
      <c r="B12" s="3"/>
      <c r="C12" s="3"/>
      <c r="D12" s="3"/>
      <c r="E12" s="3"/>
      <c r="F12" s="26"/>
      <c r="G12" s="40"/>
      <c r="H12" s="18"/>
      <c r="I12" s="17"/>
      <c r="J12" s="18"/>
    </row>
    <row r="13" spans="1:10" ht="15.75">
      <c r="B13" s="3"/>
      <c r="C13" s="3"/>
      <c r="D13" s="3"/>
      <c r="E13" s="3"/>
      <c r="F13" s="26"/>
      <c r="G13" s="40"/>
      <c r="H13" s="19"/>
      <c r="I13" s="17"/>
      <c r="J13" s="18"/>
    </row>
    <row r="14" spans="1:10" ht="15.75">
      <c r="B14" s="25"/>
      <c r="C14" s="25"/>
      <c r="D14" s="3"/>
      <c r="E14" s="25"/>
      <c r="F14" s="26"/>
      <c r="G14" s="40"/>
      <c r="H14" s="19"/>
      <c r="I14" s="17"/>
      <c r="J14" s="18"/>
    </row>
    <row r="15" spans="1:10" ht="15.75">
      <c r="A15" s="14"/>
      <c r="B15" s="3"/>
      <c r="C15" s="3"/>
      <c r="D15" s="3"/>
      <c r="E15" s="3"/>
      <c r="F15" s="26"/>
      <c r="G15" s="40"/>
      <c r="H15" s="18"/>
      <c r="I15" s="17"/>
      <c r="J15" s="18"/>
    </row>
  </sheetData>
  <sortState ref="A2:J10">
    <sortCondition ref="G2:G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мясные</vt:lpstr>
      <vt:lpstr>молочка,яйца</vt:lpstr>
      <vt:lpstr>рыба</vt:lpstr>
      <vt:lpstr>бобовые, орехи</vt:lpstr>
      <vt:lpstr>углеводы сложные</vt:lpstr>
      <vt:lpstr>углеводы простые</vt:lpstr>
      <vt:lpstr>жиры</vt:lpstr>
      <vt:lpstr>500+</vt:lpstr>
      <vt:lpstr>овощи, фрукты</vt:lpstr>
    </vt:vector>
  </TitlesOfParts>
  <Company>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Танюшка</dc:creator>
  <cp:lastModifiedBy>Alex</cp:lastModifiedBy>
  <dcterms:created xsi:type="dcterms:W3CDTF">2019-04-04T03:49:10Z</dcterms:created>
  <dcterms:modified xsi:type="dcterms:W3CDTF">2019-05-26T16:09:17Z</dcterms:modified>
</cp:coreProperties>
</file>