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 BRL R$" sheetId="1" r:id="rId3"/>
  </sheets>
  <definedNames/>
  <calcPr/>
</workbook>
</file>

<file path=xl/sharedStrings.xml><?xml version="1.0" encoding="utf-8"?>
<sst xmlns="http://schemas.openxmlformats.org/spreadsheetml/2006/main" count="18" uniqueCount="17">
  <si>
    <t>DIA</t>
  </si>
  <si>
    <t>VALOR</t>
  </si>
  <si>
    <t xml:space="preserve">META </t>
  </si>
  <si>
    <t>MINI GEREN.</t>
  </si>
  <si>
    <t>Juros</t>
  </si>
  <si>
    <t>Entradas ($)</t>
  </si>
  <si>
    <t xml:space="preserve">(%) </t>
  </si>
  <si>
    <t>Liquido</t>
  </si>
  <si>
    <t>Valor Inicial da Banca</t>
  </si>
  <si>
    <t>PERDA MAX</t>
  </si>
  <si>
    <t>Valor Final da Banca</t>
  </si>
  <si>
    <t>TOTAL</t>
  </si>
  <si>
    <t>(%) Ao dia</t>
  </si>
  <si>
    <t xml:space="preserve"> </t>
  </si>
  <si>
    <t>Lucro Final</t>
  </si>
  <si>
    <t>Corretora</t>
  </si>
  <si>
    <t>(%) FINAL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</si>
</sst>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R$&quot;\ #,##0.00"/>
    <numFmt numFmtId="165" formatCode="_-[$R$-416]\ * #,##0.00_-;\-[$R$-416]\ * #,##0.00_-;_-[$R$-416]\ * &quot;-&quot;??_-;_-@"/>
    <numFmt numFmtId="166" formatCode="_-[$R$-416]\ * #,##0.000_-;\-[$R$-416]\ * #,##0.000_-;_-[$R$-416]\ * &quot;-&quot;??_-;_-@"/>
  </numFmts>
  <fonts count="44">
    <font>
      <sz val="11.0"/>
      <color rgb="FF000000"/>
      <name val="Calibri"/>
    </font>
    <font>
      <b/>
      <sz val="18.0"/>
      <color rgb="FFFFFFFF"/>
      <name val="Arial"/>
    </font>
    <font>
      <b/>
      <sz val="16.0"/>
      <color rgb="FFFFFFFF"/>
      <name val="Arial"/>
    </font>
    <font>
      <sz val="18.0"/>
      <color rgb="FFFFFFFF"/>
      <name val="Arial"/>
    </font>
    <font>
      <sz val="18.0"/>
      <color rgb="FF000000"/>
      <name val="Arial"/>
    </font>
    <font>
      <b/>
      <i/>
      <sz val="16.0"/>
      <color rgb="FF000000"/>
      <name val="Arial"/>
    </font>
    <font>
      <b/>
      <sz val="14.0"/>
      <color rgb="FFFFFFFF"/>
      <name val="Arial"/>
    </font>
    <font>
      <b/>
      <i/>
      <sz val="14.0"/>
      <color rgb="FFFFFFFF"/>
      <name val="Arial"/>
    </font>
    <font>
      <b/>
      <sz val="18.0"/>
      <color rgb="FFFF0000"/>
      <name val="Arial Black"/>
    </font>
    <font/>
    <font>
      <b/>
      <sz val="18.0"/>
      <color rgb="FFFFFFFF"/>
      <name val="Calibri"/>
    </font>
    <font>
      <b/>
      <sz val="16.0"/>
      <color rgb="FFFFFFFF"/>
      <name val="Calibri"/>
    </font>
    <font>
      <b/>
      <sz val="18.0"/>
      <color rgb="FFFFFFFF"/>
      <name val="Arial Black"/>
    </font>
    <font>
      <b/>
      <sz val="18.0"/>
      <color rgb="FFFFFFFF"/>
      <name val="AngsanaUPC"/>
    </font>
    <font>
      <b/>
      <sz val="12.0"/>
      <color rgb="FFFFFFFF"/>
      <name val="Arial"/>
    </font>
    <font>
      <b/>
      <sz val="24.0"/>
      <name val="Calibri"/>
    </font>
    <font>
      <b/>
      <sz val="18.0"/>
      <color rgb="FFFF0000"/>
      <name val="Calibri"/>
    </font>
    <font>
      <b/>
      <sz val="18.0"/>
      <name val="Calibri"/>
    </font>
    <font>
      <b/>
      <sz val="12.0"/>
      <name val="Calibri"/>
    </font>
    <font>
      <b/>
      <sz val="16.0"/>
      <name val="Calibri"/>
    </font>
    <font>
      <b/>
      <sz val="11.0"/>
      <color rgb="FFFFFFFF"/>
      <name val="Calibri"/>
    </font>
    <font>
      <sz val="11.0"/>
      <color rgb="FFFFFFFF"/>
      <name val="Calibri"/>
    </font>
    <font>
      <b/>
      <sz val="12.0"/>
      <color rgb="FFFFFFFF"/>
      <name val="Calibri"/>
    </font>
    <font>
      <b/>
      <sz val="11.0"/>
      <color rgb="FF000000"/>
      <name val="Calibri"/>
    </font>
    <font>
      <b/>
      <i/>
      <sz val="20.0"/>
      <name val="Calibri"/>
    </font>
    <font>
      <b/>
      <sz val="12.0"/>
      <color rgb="FFFFFFFF"/>
      <name val="Arial Black"/>
    </font>
    <font>
      <b/>
      <sz val="14.0"/>
      <name val="Arial Black"/>
    </font>
    <font>
      <b/>
      <sz val="12.0"/>
      <color rgb="FF000000"/>
      <name val="Arial Black"/>
    </font>
    <font>
      <b/>
      <sz val="14.0"/>
      <color rgb="FFFFFFFF"/>
      <name val="Calibri"/>
    </font>
    <font>
      <b/>
      <i/>
      <sz val="18.0"/>
      <color rgb="FFFFFFFF"/>
      <name val="Andalus"/>
    </font>
    <font>
      <b/>
      <sz val="16.0"/>
      <color rgb="FF000000"/>
      <name val="Arial Black"/>
    </font>
    <font>
      <b/>
      <sz val="16.0"/>
      <name val="Arial Black"/>
    </font>
    <font>
      <b/>
      <sz val="11.0"/>
      <color rgb="FFF2F2F2"/>
      <name val="Andalus"/>
    </font>
    <font>
      <b/>
      <sz val="18.0"/>
      <color rgb="FF000000"/>
      <name val="Arial Black"/>
    </font>
    <font>
      <sz val="18.0"/>
      <color rgb="FFFFFFFF"/>
      <name val="Arial Black"/>
    </font>
    <font>
      <b/>
      <i/>
      <sz val="11.0"/>
      <color rgb="FF000000"/>
      <name val="Andalus"/>
    </font>
    <font>
      <sz val="18.0"/>
      <color rgb="FF000000"/>
      <name val="Arial Black"/>
    </font>
    <font>
      <b/>
      <i/>
      <sz val="18.0"/>
      <color rgb="FF000000"/>
      <name val="Arial"/>
    </font>
    <font>
      <b/>
      <sz val="18.0"/>
      <color rgb="FFFFFFFF"/>
      <name val="Andalus"/>
    </font>
    <font>
      <b/>
      <sz val="11.0"/>
      <color rgb="FFFFFFFF"/>
      <name val="Andalus"/>
    </font>
    <font>
      <b/>
      <i/>
      <sz val="12.0"/>
      <color rgb="FF000000"/>
      <name val="Andalus"/>
    </font>
    <font>
      <b/>
      <sz val="14.0"/>
      <color rgb="FF000000"/>
      <name val="Calibri"/>
    </font>
    <font>
      <b/>
      <sz val="12.0"/>
      <color rgb="FF000000"/>
      <name val="Andalus"/>
    </font>
    <font>
      <sz val="11.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9BBB59"/>
        <bgColor rgb="FF9BBB59"/>
      </patternFill>
    </fill>
    <fill>
      <patternFill patternType="solid">
        <fgColor rgb="FFFFFF00"/>
        <bgColor rgb="FFFFFF00"/>
      </patternFill>
    </fill>
    <fill>
      <patternFill patternType="solid">
        <fgColor rgb="FF0C0C0C"/>
        <bgColor rgb="FF0C0C0C"/>
      </patternFill>
    </fill>
    <fill>
      <patternFill patternType="solid">
        <fgColor rgb="FF262626"/>
        <bgColor rgb="FF262626"/>
      </patternFill>
    </fill>
    <fill>
      <patternFill patternType="solid">
        <fgColor rgb="FFFFFFFF"/>
        <bgColor rgb="FFFFFFFF"/>
      </patternFill>
    </fill>
    <fill>
      <patternFill patternType="solid">
        <fgColor rgb="FF00B050"/>
        <bgColor rgb="FF00B050"/>
      </patternFill>
    </fill>
    <fill>
      <patternFill patternType="solid">
        <fgColor rgb="FF595959"/>
        <bgColor rgb="FF595959"/>
      </patternFill>
    </fill>
  </fills>
  <borders count="35">
    <border/>
    <border>
      <left/>
      <right/>
      <top/>
      <bottom/>
    </border>
    <border>
      <left/>
      <right style="thin">
        <color rgb="FF0070C0"/>
      </right>
      <top/>
      <bottom style="thin">
        <color rgb="FF0070C0"/>
      </bottom>
    </border>
    <border>
      <left style="thin">
        <color rgb="FF0070C0"/>
      </left>
      <right style="thin">
        <color rgb="FF0070C0"/>
      </right>
      <top/>
      <bottom style="thin">
        <color rgb="FF0070C0"/>
      </bottom>
    </border>
    <border>
      <left style="thin">
        <color rgb="FF0070C0"/>
      </left>
      <right/>
      <top/>
      <bottom style="thin">
        <color rgb="FF0070C0"/>
      </bottom>
    </border>
    <border>
      <left/>
      <right style="thin">
        <color rgb="FF0070C0"/>
      </right>
      <top style="thin">
        <color rgb="FF0070C0"/>
      </top>
      <bottom style="thin">
        <color rgb="FF0070C0"/>
      </bottom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</border>
    <border>
      <left style="thin">
        <color rgb="FF0070C0"/>
      </left>
      <right/>
      <top style="thin">
        <color rgb="FF0070C0"/>
      </top>
      <bottom style="thin">
        <color rgb="FF0070C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/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</border>
    <border>
      <left/>
      <top/>
      <bottom/>
    </border>
    <border>
      <top/>
      <bottom/>
    </border>
    <border>
      <left/>
      <right style="thin">
        <color rgb="FF0070C0"/>
      </right>
      <top style="thin">
        <color rgb="FF0070C0"/>
      </top>
      <bottom/>
    </border>
    <border>
      <left style="thin">
        <color rgb="FF0070C0"/>
      </left>
      <right style="thin">
        <color rgb="FF0070C0"/>
      </right>
      <top style="thin">
        <color rgb="FF0070C0"/>
      </top>
      <bottom/>
    </border>
    <border>
      <left style="thin">
        <color rgb="FF0070C0"/>
      </left>
      <right/>
      <top style="thin">
        <color rgb="FF0070C0"/>
      </top>
      <bottom/>
    </border>
    <border>
      <left/>
      <top/>
    </border>
    <border>
      <top/>
    </border>
    <border>
      <left/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1" fillId="2" fontId="0" numFmtId="164" xfId="0" applyAlignment="1" applyBorder="1" applyFill="1" applyFont="1" applyNumberFormat="1">
      <alignment shrinkToFit="0" wrapText="1"/>
    </xf>
    <xf borderId="1" fillId="2" fontId="0" numFmtId="164" xfId="0" applyAlignment="1" applyBorder="1" applyFont="1" applyNumberFormat="1">
      <alignment shrinkToFit="0" vertical="center" wrapText="1"/>
    </xf>
    <xf borderId="1" fillId="2" fontId="0" numFmtId="164" xfId="0" applyAlignment="1" applyBorder="1" applyFont="1" applyNumberFormat="1">
      <alignment horizontal="center" shrinkToFit="0" vertical="center" wrapText="1"/>
    </xf>
    <xf borderId="2" fillId="3" fontId="1" numFmtId="164" xfId="0" applyAlignment="1" applyBorder="1" applyFill="1" applyFont="1" applyNumberFormat="1">
      <alignment horizontal="center" shrinkToFit="0" vertical="center" wrapText="1"/>
    </xf>
    <xf borderId="3" fillId="3" fontId="1" numFmtId="164" xfId="0" applyAlignment="1" applyBorder="1" applyFont="1" applyNumberFormat="1">
      <alignment horizontal="center" shrinkToFit="0" vertical="center" wrapText="1"/>
    </xf>
    <xf borderId="4" fillId="3" fontId="1" numFmtId="164" xfId="0" applyAlignment="1" applyBorder="1" applyFont="1" applyNumberFormat="1">
      <alignment horizontal="center" shrinkToFit="0" vertical="center" wrapText="1"/>
    </xf>
    <xf borderId="1" fillId="2" fontId="2" numFmtId="164" xfId="0" applyAlignment="1" applyBorder="1" applyFont="1" applyNumberFormat="1">
      <alignment horizontal="center" shrinkToFit="0" vertical="center" wrapText="1"/>
    </xf>
    <xf borderId="1" fillId="3" fontId="3" numFmtId="164" xfId="0" applyAlignment="1" applyBorder="1" applyFont="1" applyNumberFormat="1">
      <alignment horizontal="center" shrinkToFit="0" vertical="center" wrapText="1"/>
    </xf>
    <xf borderId="5" fillId="4" fontId="4" numFmtId="0" xfId="0" applyAlignment="1" applyBorder="1" applyFill="1" applyFont="1">
      <alignment horizontal="center" shrinkToFit="0" vertical="center" wrapText="1"/>
    </xf>
    <xf borderId="6" fillId="4" fontId="4" numFmtId="164" xfId="0" applyAlignment="1" applyBorder="1" applyFont="1" applyNumberFormat="1">
      <alignment horizontal="center" shrinkToFit="0" vertical="center" wrapText="1"/>
    </xf>
    <xf borderId="7" fillId="4" fontId="4" numFmtId="164" xfId="0" applyAlignment="1" applyBorder="1" applyFont="1" applyNumberForma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8" fillId="5" fontId="5" numFmtId="16" xfId="0" applyAlignment="1" applyBorder="1" applyFill="1" applyFont="1" applyNumberFormat="1">
      <alignment horizontal="center" shrinkToFit="0" vertical="center" wrapText="1"/>
    </xf>
    <xf borderId="9" fillId="3" fontId="6" numFmtId="165" xfId="0" applyAlignment="1" applyBorder="1" applyFont="1" applyNumberFormat="1">
      <alignment horizontal="center" shrinkToFit="0" vertical="center" wrapText="1"/>
    </xf>
    <xf borderId="9" fillId="3" fontId="7" numFmtId="10" xfId="0" applyAlignment="1" applyBorder="1" applyFont="1" applyNumberFormat="1">
      <alignment horizontal="center" shrinkToFit="0" vertical="center" wrapText="1"/>
    </xf>
    <xf borderId="10" fillId="6" fontId="8" numFmtId="10" xfId="0" applyAlignment="1" applyBorder="1" applyFill="1" applyFont="1" applyNumberFormat="1">
      <alignment horizontal="center" shrinkToFit="0" vertical="center" wrapText="1"/>
    </xf>
    <xf borderId="11" fillId="0" fontId="9" numFmtId="0" xfId="0" applyBorder="1" applyFont="1"/>
    <xf borderId="12" fillId="0" fontId="9" numFmtId="0" xfId="0" applyBorder="1" applyFont="1"/>
    <xf borderId="13" fillId="3" fontId="10" numFmtId="164" xfId="0" applyAlignment="1" applyBorder="1" applyFont="1" applyNumberFormat="1">
      <alignment horizontal="center" shrinkToFit="0" vertical="center" wrapText="1"/>
    </xf>
    <xf borderId="13" fillId="3" fontId="11" numFmtId="164" xfId="0" applyAlignment="1" applyBorder="1" applyFont="1" applyNumberFormat="1">
      <alignment horizontal="center" shrinkToFit="0" vertical="center" wrapText="1"/>
    </xf>
    <xf borderId="13" fillId="3" fontId="12" numFmtId="164" xfId="0" applyAlignment="1" applyBorder="1" applyFont="1" applyNumberFormat="1">
      <alignment horizontal="center" shrinkToFit="0" vertical="center" wrapText="1"/>
    </xf>
    <xf borderId="1" fillId="2" fontId="10" numFmtId="164" xfId="0" applyAlignment="1" applyBorder="1" applyFont="1" applyNumberFormat="1">
      <alignment shrinkToFit="0" vertical="center" wrapText="1"/>
    </xf>
    <xf borderId="1" fillId="2" fontId="13" numFmtId="164" xfId="0" applyAlignment="1" applyBorder="1" applyFont="1" applyNumberFormat="1">
      <alignment horizontal="center" shrinkToFit="0" vertical="center" wrapText="1"/>
    </xf>
    <xf borderId="1" fillId="2" fontId="0" numFmtId="9" xfId="0" applyAlignment="1" applyBorder="1" applyFont="1" applyNumberFormat="1">
      <alignment shrinkToFit="0" wrapText="1"/>
    </xf>
    <xf borderId="1" fillId="2" fontId="4" numFmtId="164" xfId="0" applyAlignment="1" applyBorder="1" applyFont="1" applyNumberFormat="1">
      <alignment horizontal="center" shrinkToFit="0" vertical="center" wrapText="1"/>
    </xf>
    <xf borderId="13" fillId="7" fontId="14" numFmtId="164" xfId="0" applyAlignment="1" applyBorder="1" applyFill="1" applyFont="1" applyNumberFormat="1">
      <alignment horizontal="center" shrinkToFit="0" vertical="center" wrapText="1"/>
    </xf>
    <xf borderId="14" fillId="8" fontId="15" numFmtId="164" xfId="0" applyAlignment="1" applyBorder="1" applyFill="1" applyFont="1" applyNumberFormat="1">
      <alignment horizontal="center" shrinkToFit="0" vertical="center" wrapText="1"/>
    </xf>
    <xf borderId="14" fillId="3" fontId="10" numFmtId="164" xfId="0" applyAlignment="1" applyBorder="1" applyFont="1" applyNumberFormat="1">
      <alignment horizontal="center" shrinkToFit="0" vertical="center" wrapText="1"/>
    </xf>
    <xf borderId="14" fillId="8" fontId="16" numFmtId="9" xfId="0" applyAlignment="1" applyBorder="1" applyFont="1" applyNumberFormat="1">
      <alignment horizontal="center" shrinkToFit="0" vertical="center" wrapText="1"/>
    </xf>
    <xf borderId="14" fillId="9" fontId="17" numFmtId="164" xfId="0" applyAlignment="1" applyBorder="1" applyFill="1" applyFont="1" applyNumberFormat="1">
      <alignment horizontal="center" shrinkToFit="0" vertical="center" wrapText="1"/>
    </xf>
    <xf borderId="1" fillId="2" fontId="18" numFmtId="164" xfId="0" applyAlignment="1" applyBorder="1" applyFont="1" applyNumberFormat="1">
      <alignment shrinkToFit="0" vertical="center" wrapText="1"/>
    </xf>
    <xf borderId="1" fillId="2" fontId="18" numFmtId="10" xfId="0" applyAlignment="1" applyBorder="1" applyFont="1" applyNumberFormat="1">
      <alignment horizontal="center" shrinkToFit="0" vertical="center" wrapText="1"/>
    </xf>
    <xf borderId="1" fillId="2" fontId="17" numFmtId="10" xfId="0" applyAlignment="1" applyBorder="1" applyFont="1" applyNumberFormat="1">
      <alignment horizontal="center" shrinkToFit="0" vertical="center" wrapText="1"/>
    </xf>
    <xf borderId="1" fillId="3" fontId="6" numFmtId="165" xfId="0" applyAlignment="1" applyBorder="1" applyFont="1" applyNumberFormat="1">
      <alignment horizontal="center" shrinkToFit="0" vertical="center" wrapText="1"/>
    </xf>
    <xf borderId="15" fillId="0" fontId="9" numFmtId="0" xfId="0" applyBorder="1" applyFont="1"/>
    <xf borderId="16" fillId="0" fontId="9" numFmtId="0" xfId="0" applyBorder="1" applyFont="1"/>
    <xf borderId="1" fillId="2" fontId="19" numFmtId="164" xfId="0" applyAlignment="1" applyBorder="1" applyFont="1" applyNumberFormat="1">
      <alignment horizontal="center" shrinkToFit="0" vertical="center" wrapText="1"/>
    </xf>
    <xf borderId="1" fillId="2" fontId="18" numFmtId="9" xfId="0" applyAlignment="1" applyBorder="1" applyFont="1" applyNumberFormat="1">
      <alignment horizontal="center" shrinkToFit="0" vertical="center" wrapText="1"/>
    </xf>
    <xf borderId="1" fillId="2" fontId="18" numFmtId="164" xfId="0" applyAlignment="1" applyBorder="1" applyFont="1" applyNumberFormat="1">
      <alignment horizontal="center" shrinkToFit="0" vertical="center" wrapText="1"/>
    </xf>
    <xf borderId="13" fillId="7" fontId="20" numFmtId="164" xfId="0" applyAlignment="1" applyBorder="1" applyFont="1" applyNumberFormat="1">
      <alignment horizontal="center" shrinkToFit="0" vertical="center" wrapText="1"/>
    </xf>
    <xf borderId="13" fillId="7" fontId="21" numFmtId="164" xfId="0" applyAlignment="1" applyBorder="1" applyFont="1" applyNumberFormat="1">
      <alignment horizontal="center" shrinkToFit="0" vertical="center" wrapText="1"/>
    </xf>
    <xf borderId="1" fillId="2" fontId="22" numFmtId="164" xfId="0" applyAlignment="1" applyBorder="1" applyFont="1" applyNumberFormat="1">
      <alignment horizontal="center" shrinkToFit="0" vertical="center" wrapText="1"/>
    </xf>
    <xf borderId="1" fillId="2" fontId="23" numFmtId="2" xfId="0" applyAlignment="1" applyBorder="1" applyFont="1" applyNumberFormat="1">
      <alignment horizontal="center" shrinkToFit="0" vertical="center" wrapText="1"/>
    </xf>
    <xf borderId="17" fillId="10" fontId="20" numFmtId="164" xfId="0" applyAlignment="1" applyBorder="1" applyFill="1" applyFont="1" applyNumberFormat="1">
      <alignment horizontal="center" shrinkToFit="0" vertical="center" wrapText="1"/>
    </xf>
    <xf borderId="17" fillId="3" fontId="20" numFmtId="10" xfId="0" applyAlignment="1" applyBorder="1" applyFont="1" applyNumberFormat="1">
      <alignment horizontal="center" shrinkToFit="0" vertical="center" wrapText="1"/>
    </xf>
    <xf borderId="17" fillId="5" fontId="23" numFmtId="164" xfId="0" applyAlignment="1" applyBorder="1" applyFont="1" applyNumberFormat="1">
      <alignment horizontal="center" shrinkToFit="0" vertical="center" wrapText="1"/>
    </xf>
    <xf borderId="1" fillId="2" fontId="24" numFmtId="164" xfId="0" applyAlignment="1" applyBorder="1" applyFont="1" applyNumberFormat="1">
      <alignment horizontal="center" shrinkToFit="0" vertical="center" wrapText="1"/>
    </xf>
    <xf borderId="1" fillId="2" fontId="25" numFmtId="164" xfId="0" applyAlignment="1" applyBorder="1" applyFont="1" applyNumberFormat="1">
      <alignment horizontal="center" shrinkToFit="0" vertical="center" wrapText="1"/>
    </xf>
    <xf borderId="18" fillId="3" fontId="1" numFmtId="164" xfId="0" applyAlignment="1" applyBorder="1" applyFont="1" applyNumberFormat="1">
      <alignment horizontal="center" shrinkToFit="0" vertical="center" wrapText="1"/>
    </xf>
    <xf borderId="19" fillId="0" fontId="9" numFmtId="0" xfId="0" applyBorder="1" applyFont="1"/>
    <xf borderId="20" fillId="0" fontId="9" numFmtId="0" xfId="0" applyBorder="1" applyFont="1"/>
    <xf borderId="18" fillId="9" fontId="12" numFmtId="164" xfId="0" applyAlignment="1" applyBorder="1" applyFont="1" applyNumberFormat="1">
      <alignment horizontal="center" shrinkToFit="0" vertical="center" wrapText="1"/>
    </xf>
    <xf borderId="13" fillId="5" fontId="26" numFmtId="164" xfId="0" applyAlignment="1" applyBorder="1" applyFont="1" applyNumberFormat="1">
      <alignment horizontal="center" shrinkToFit="0" vertical="center" wrapText="1"/>
    </xf>
    <xf borderId="1" fillId="2" fontId="27" numFmtId="10" xfId="0" applyAlignment="1" applyBorder="1" applyFont="1" applyNumberFormat="1">
      <alignment horizontal="center" shrinkToFit="0" vertical="center" wrapText="1"/>
    </xf>
    <xf borderId="1" fillId="2" fontId="28" numFmtId="10" xfId="0" applyAlignment="1" applyBorder="1" applyFont="1" applyNumberFormat="1">
      <alignment horizontal="center" shrinkToFit="0" vertical="center" wrapText="1"/>
    </xf>
    <xf borderId="1" fillId="2" fontId="28" numFmtId="164" xfId="0" applyAlignment="1" applyBorder="1" applyFont="1" applyNumberFormat="1">
      <alignment horizontal="center" shrinkToFit="0" vertical="center" wrapText="1"/>
    </xf>
    <xf borderId="21" fillId="0" fontId="9" numFmtId="0" xfId="0" applyBorder="1" applyFont="1"/>
    <xf borderId="22" fillId="0" fontId="9" numFmtId="0" xfId="0" applyBorder="1" applyFont="1"/>
    <xf borderId="23" fillId="0" fontId="9" numFmtId="0" xfId="0" applyBorder="1" applyFont="1"/>
    <xf borderId="1" fillId="2" fontId="27" numFmtId="164" xfId="0" applyAlignment="1" applyBorder="1" applyFont="1" applyNumberFormat="1">
      <alignment horizontal="center" shrinkToFit="0" vertical="center" wrapText="1"/>
    </xf>
    <xf borderId="1" fillId="2" fontId="29" numFmtId="164" xfId="0" applyAlignment="1" applyBorder="1" applyFont="1" applyNumberFormat="1">
      <alignment horizontal="center" shrinkToFit="0" vertical="center" wrapText="1"/>
    </xf>
    <xf borderId="1" fillId="2" fontId="29" numFmtId="164" xfId="0" applyAlignment="1" applyBorder="1" applyFont="1" applyNumberFormat="1">
      <alignment shrinkToFit="0" vertical="center" wrapText="1"/>
    </xf>
    <xf quotePrefix="1" borderId="24" fillId="5" fontId="30" numFmtId="164" xfId="0" applyAlignment="1" applyBorder="1" applyFont="1" applyNumberFormat="1">
      <alignment horizontal="center" shrinkToFit="0" vertical="center" wrapText="1"/>
    </xf>
    <xf borderId="1" fillId="2" fontId="31" numFmtId="164" xfId="0" applyAlignment="1" applyBorder="1" applyFont="1" applyNumberFormat="1">
      <alignment horizontal="center" shrinkToFit="0" vertical="center" wrapText="1"/>
    </xf>
    <xf borderId="1" fillId="2" fontId="32" numFmtId="164" xfId="0" applyAlignment="1" applyBorder="1" applyFont="1" applyNumberFormat="1">
      <alignment horizontal="center" shrinkToFit="0" vertical="center" wrapText="1"/>
    </xf>
    <xf borderId="18" fillId="5" fontId="33" numFmtId="9" xfId="0" applyAlignment="1" applyBorder="1" applyFont="1" applyNumberFormat="1">
      <alignment horizontal="center" shrinkToFit="0" vertical="center" wrapText="1"/>
    </xf>
    <xf borderId="25" fillId="3" fontId="34" numFmtId="164" xfId="0" applyAlignment="1" applyBorder="1" applyFont="1" applyNumberFormat="1">
      <alignment horizontal="center" shrinkToFit="0" vertical="center" wrapText="1"/>
    </xf>
    <xf borderId="1" fillId="2" fontId="1" numFmtId="10" xfId="0" applyAlignment="1" applyBorder="1" applyFont="1" applyNumberFormat="1">
      <alignment horizontal="center" shrinkToFit="0" vertical="center" wrapText="1"/>
    </xf>
    <xf borderId="1" fillId="2" fontId="1" numFmtId="165" xfId="0" applyAlignment="1" applyBorder="1" applyFont="1" applyNumberFormat="1">
      <alignment horizontal="center" shrinkToFit="0" vertical="center" wrapText="1"/>
    </xf>
    <xf borderId="1" fillId="2" fontId="35" numFmtId="164" xfId="0" applyAlignment="1" applyBorder="1" applyFont="1" applyNumberFormat="1">
      <alignment horizontal="center" shrinkToFit="0" vertical="center" wrapText="1"/>
    </xf>
    <xf borderId="13" fillId="5" fontId="36" numFmtId="164" xfId="0" applyAlignment="1" applyBorder="1" applyFont="1" applyNumberFormat="1">
      <alignment horizontal="center" shrinkToFit="0" vertical="center" wrapText="1"/>
    </xf>
    <xf borderId="14" fillId="3" fontId="12" numFmtId="164" xfId="0" applyAlignment="1" applyBorder="1" applyFont="1" applyNumberFormat="1">
      <alignment horizontal="center" shrinkToFit="0" vertical="center" wrapText="1"/>
    </xf>
    <xf borderId="10" fillId="3" fontId="10" numFmtId="164" xfId="0" applyAlignment="1" applyBorder="1" applyFont="1" applyNumberFormat="1">
      <alignment horizontal="center" shrinkToFit="0" vertical="center" wrapText="1"/>
    </xf>
    <xf borderId="10" fillId="3" fontId="10" numFmtId="9" xfId="0" applyAlignment="1" applyBorder="1" applyFont="1" applyNumberFormat="1">
      <alignment horizontal="center" shrinkToFit="0" vertical="center" wrapText="1"/>
    </xf>
    <xf borderId="1" fillId="2" fontId="1" numFmtId="166" xfId="0" applyAlignment="1" applyBorder="1" applyFont="1" applyNumberFormat="1">
      <alignment horizontal="center" shrinkToFit="0" vertical="center" wrapText="1"/>
    </xf>
    <xf borderId="26" fillId="2" fontId="21" numFmtId="164" xfId="0" applyAlignment="1" applyBorder="1" applyFont="1" applyNumberFormat="1">
      <alignment horizontal="center" shrinkToFit="0" vertical="center" wrapText="1"/>
    </xf>
    <xf borderId="27" fillId="0" fontId="9" numFmtId="0" xfId="0" applyBorder="1" applyFont="1"/>
    <xf borderId="1" fillId="2" fontId="21" numFmtId="164" xfId="0" applyAlignment="1" applyBorder="1" applyFont="1" applyNumberFormat="1">
      <alignment horizontal="center" shrinkToFit="0" vertical="center" wrapText="1"/>
    </xf>
    <xf borderId="1" fillId="2" fontId="37" numFmtId="164" xfId="0" applyAlignment="1" applyBorder="1" applyFont="1" applyNumberFormat="1">
      <alignment horizontal="center" shrinkToFit="0" vertical="center" wrapText="1"/>
    </xf>
    <xf borderId="1" fillId="2" fontId="6" numFmtId="10" xfId="0" applyAlignment="1" applyBorder="1" applyFont="1" applyNumberFormat="1">
      <alignment horizontal="center" shrinkToFit="0" vertical="center" wrapText="1"/>
    </xf>
    <xf borderId="1" fillId="2" fontId="6" numFmtId="165" xfId="0" applyAlignment="1" applyBorder="1" applyFont="1" applyNumberFormat="1">
      <alignment horizontal="center" shrinkToFit="0" vertical="center" wrapText="1"/>
    </xf>
    <xf borderId="1" fillId="2" fontId="6" numFmtId="0" xfId="0" applyAlignment="1" applyBorder="1" applyFont="1">
      <alignment horizontal="center" shrinkToFit="0" vertical="center" wrapText="1"/>
    </xf>
    <xf borderId="28" fillId="4" fontId="4" numFmtId="0" xfId="0" applyAlignment="1" applyBorder="1" applyFont="1">
      <alignment horizontal="center" shrinkToFit="0" vertical="center" wrapText="1"/>
    </xf>
    <xf borderId="29" fillId="4" fontId="4" numFmtId="164" xfId="0" applyAlignment="1" applyBorder="1" applyFont="1" applyNumberFormat="1">
      <alignment horizontal="center" shrinkToFit="0" vertical="center" wrapText="1"/>
    </xf>
    <xf borderId="30" fillId="4" fontId="4" numFmtId="164" xfId="0" applyAlignment="1" applyBorder="1" applyFont="1" applyNumberFormat="1">
      <alignment horizontal="center" shrinkToFit="0" vertical="center" wrapText="1"/>
    </xf>
    <xf borderId="1" fillId="2" fontId="38" numFmtId="164" xfId="0" applyAlignment="1" applyBorder="1" applyFont="1" applyNumberFormat="1">
      <alignment horizontal="center" shrinkToFit="0" vertical="center" wrapText="1"/>
    </xf>
    <xf borderId="1" fillId="2" fontId="38" numFmtId="164" xfId="0" applyAlignment="1" applyBorder="1" applyFont="1" applyNumberFormat="1">
      <alignment shrinkToFit="0" vertical="center" wrapText="1"/>
    </xf>
    <xf borderId="31" fillId="2" fontId="39" numFmtId="164" xfId="0" applyAlignment="1" applyBorder="1" applyFont="1" applyNumberFormat="1">
      <alignment horizontal="center" shrinkToFit="0" vertical="center" wrapText="1"/>
    </xf>
    <xf borderId="32" fillId="0" fontId="9" numFmtId="0" xfId="0" applyBorder="1" applyFont="1"/>
    <xf borderId="31" fillId="2" fontId="40" numFmtId="164" xfId="0" applyAlignment="1" applyBorder="1" applyFont="1" applyNumberFormat="1">
      <alignment horizontal="center" shrinkToFit="0" vertical="center" wrapText="1"/>
    </xf>
    <xf borderId="33" fillId="0" fontId="9" numFmtId="0" xfId="0" applyBorder="1" applyFont="1"/>
    <xf borderId="1" fillId="2" fontId="41" numFmtId="10" xfId="0" applyAlignment="1" applyBorder="1" applyFont="1" applyNumberFormat="1">
      <alignment horizontal="center" shrinkToFit="0" vertical="center" wrapText="1"/>
    </xf>
    <xf borderId="1" fillId="2" fontId="20" numFmtId="10" xfId="0" applyAlignment="1" applyBorder="1" applyFont="1" applyNumberFormat="1">
      <alignment horizontal="center" shrinkToFit="0" vertical="center" wrapText="1"/>
    </xf>
    <xf borderId="26" fillId="2" fontId="39" numFmtId="164" xfId="0" applyAlignment="1" applyBorder="1" applyFont="1" applyNumberFormat="1">
      <alignment horizontal="center" shrinkToFit="0" vertical="center" wrapText="1"/>
    </xf>
    <xf borderId="26" fillId="2" fontId="42" numFmtId="164" xfId="0" applyAlignment="1" applyBorder="1" applyFont="1" applyNumberFormat="1">
      <alignment horizontal="center" shrinkToFit="0" vertical="center" wrapText="1"/>
    </xf>
    <xf borderId="26" fillId="2" fontId="40" numFmtId="164" xfId="0" applyAlignment="1" applyBorder="1" applyFont="1" applyNumberFormat="1">
      <alignment horizontal="center" shrinkToFit="0" vertical="center" wrapText="1"/>
    </xf>
    <xf borderId="28" fillId="3" fontId="1" numFmtId="0" xfId="0" applyAlignment="1" applyBorder="1" applyFont="1">
      <alignment horizontal="center" shrinkToFit="0" vertical="center" wrapText="1"/>
    </xf>
    <xf borderId="29" fillId="3" fontId="1" numFmtId="164" xfId="0" applyAlignment="1" applyBorder="1" applyFont="1" applyNumberFormat="1">
      <alignment horizontal="center" shrinkToFit="0" vertical="center" wrapText="1"/>
    </xf>
    <xf borderId="30" fillId="3" fontId="1" numFmtId="164" xfId="0" applyAlignment="1" applyBorder="1" applyFont="1" applyNumberFormat="1">
      <alignment horizontal="center" shrinkToFit="0" vertical="center" wrapText="1"/>
    </xf>
    <xf borderId="34" fillId="3" fontId="7" numFmtId="10" xfId="0" applyAlignment="1" applyBorder="1" applyFont="1" applyNumberFormat="1">
      <alignment horizontal="center" shrinkToFit="0" vertical="center" wrapText="1"/>
    </xf>
    <xf borderId="1" fillId="2" fontId="43" numFmtId="164" xfId="0" applyAlignment="1" applyBorder="1" applyFont="1" applyNumberFormat="1">
      <alignment horizontal="center" shrinkToFit="0" vertical="center" wrapText="1"/>
    </xf>
    <xf borderId="26" fillId="2" fontId="20" numFmtId="10" xfId="0" applyAlignment="1" applyBorder="1" applyFont="1" applyNumberFormat="1">
      <alignment horizontal="center" shrinkToFit="0" vertical="center" wrapText="1"/>
    </xf>
    <xf borderId="26" fillId="2" fontId="20" numFmtId="164" xfId="0" applyAlignment="1" applyBorder="1" applyFont="1" applyNumberFormat="1">
      <alignment horizontal="center" shrinkToFit="0" vertical="center" wrapText="1"/>
    </xf>
    <xf borderId="1" fillId="2" fontId="20" numFmtId="164" xfId="0" applyAlignment="1" applyBorder="1" applyFont="1" applyNumberFormat="1">
      <alignment shrinkToFit="0" vertical="center" wrapText="1"/>
    </xf>
    <xf borderId="1" fillId="2" fontId="20" numFmtId="2" xfId="0" applyAlignment="1" applyBorder="1" applyFont="1" applyNumberFormat="1">
      <alignment horizontal="center" shrinkToFit="0" vertical="center" wrapText="1"/>
    </xf>
    <xf borderId="1" fillId="2" fontId="21" numFmtId="164" xfId="0" applyAlignment="1" applyBorder="1" applyFont="1" applyNumberFormat="1">
      <alignment shrinkToFit="0" wrapText="1"/>
    </xf>
    <xf borderId="1" fillId="2" fontId="5" numFmtId="16" xfId="0" applyAlignment="1" applyBorder="1" applyFont="1" applyNumberFormat="1">
      <alignment horizontal="center" shrinkToFit="0" vertical="center" wrapText="1"/>
    </xf>
    <xf borderId="1" fillId="2" fontId="6" numFmtId="165" xfId="0" applyAlignment="1" applyBorder="1" applyFont="1" applyNumberFormat="1">
      <alignment shrinkToFit="0" wrapText="1"/>
    </xf>
    <xf borderId="1" fillId="2" fontId="7" numFmtId="10" xfId="0" applyAlignment="1" applyBorder="1" applyFont="1" applyNumberFormat="1">
      <alignment horizontal="center" shrinkToFit="0" vertical="center" wrapText="1"/>
    </xf>
    <xf borderId="1" fillId="2" fontId="21" numFmtId="0" xfId="0" applyAlignment="1" applyBorder="1" applyFont="1">
      <alignment horizontal="center" shrinkToFit="0" vertical="center" wrapText="1"/>
    </xf>
    <xf borderId="1" fillId="2" fontId="20" numFmtId="164" xfId="0" applyAlignment="1" applyBorder="1" applyFont="1" applyNumberFormat="1">
      <alignment horizontal="center" shrinkToFit="0" vertical="center" wrapText="1"/>
    </xf>
    <xf borderId="1" fillId="2" fontId="23" numFmtId="164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</dxfs>
  <tableStyles count="1">
    <tableStyle count="3" pivot="0" name="PLANILHA BRL R$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2:D33" displayName="Table_1" id="1">
  <tableColumns count="3">
    <tableColumn name="DIA" id="1"/>
    <tableColumn name="VALOR" id="2"/>
    <tableColumn name="META " id="3"/>
  </tableColumns>
  <tableStyleInfo name="PLANILHA BRL R$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43"/>
    <col customWidth="1" min="2" max="2" width="7.43"/>
    <col customWidth="1" min="3" max="4" width="20.29"/>
    <col customWidth="1" min="5" max="5" width="1.14"/>
    <col customWidth="1" min="6" max="6" width="12.14"/>
    <col customWidth="1" min="7" max="7" width="14.14"/>
    <col customWidth="1" min="8" max="8" width="14.0"/>
    <col customWidth="1" min="9" max="9" width="2.43"/>
    <col customWidth="1" min="10" max="12" width="12.86"/>
    <col customWidth="1" min="13" max="13" width="12.57"/>
    <col customWidth="1" min="14" max="14" width="20.29"/>
    <col customWidth="1" min="15" max="15" width="21.29"/>
    <col customWidth="1" min="16" max="16" width="9.71"/>
    <col customWidth="1" min="17" max="17" width="15.57"/>
    <col customWidth="1" min="18" max="18" width="12.29"/>
    <col customWidth="1" min="19" max="19" width="12.0"/>
    <col customWidth="1" min="20" max="20" width="9.43"/>
    <col customWidth="1" min="21" max="21" width="12.0"/>
    <col customWidth="1" min="22" max="22" width="13.43"/>
    <col customWidth="1" min="23" max="23" width="21.71"/>
    <col customWidth="1" min="24" max="24" width="22.71"/>
    <col customWidth="1" min="25" max="27" width="9.43"/>
    <col customWidth="1" min="28" max="28" width="5.57"/>
    <col customWidth="1" min="29" max="31" width="9.4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  <c r="V1" s="1"/>
      <c r="W1" s="1"/>
      <c r="X1" s="1"/>
      <c r="Y1" s="1"/>
      <c r="Z1" s="1"/>
      <c r="AA1" s="1"/>
      <c r="AB1" s="1"/>
      <c r="AC1" s="1"/>
      <c r="AD1" s="1"/>
      <c r="AE1" s="1"/>
    </row>
    <row r="2">
      <c r="A2" s="3"/>
      <c r="B2" s="4" t="s">
        <v>0</v>
      </c>
      <c r="C2" s="5" t="s">
        <v>1</v>
      </c>
      <c r="D2" s="6" t="s">
        <v>2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7"/>
      <c r="Q2" s="3"/>
      <c r="R2" s="3"/>
      <c r="S2" s="3"/>
      <c r="T2" s="3"/>
      <c r="U2" s="3"/>
      <c r="V2" s="3"/>
      <c r="W2" s="3"/>
      <c r="X2" s="1"/>
      <c r="Y2" s="1"/>
      <c r="Z2" s="1"/>
      <c r="AA2" s="1"/>
      <c r="AB2" s="1"/>
      <c r="AC2" s="1"/>
      <c r="AD2" s="1"/>
      <c r="AE2" s="1"/>
    </row>
    <row r="3" ht="26.25" customHeight="1">
      <c r="A3" s="8"/>
      <c r="B3" s="9">
        <v>1.0</v>
      </c>
      <c r="C3" s="10">
        <f>M10</f>
        <v>50</v>
      </c>
      <c r="D3" s="11">
        <f>M10*M14</f>
        <v>5</v>
      </c>
      <c r="E3" s="12"/>
      <c r="F3" s="13">
        <v>43618.0</v>
      </c>
      <c r="G3" s="14">
        <v>8.2</v>
      </c>
      <c r="H3" s="15">
        <f>G3*100%/N4</f>
        <v>0.41</v>
      </c>
      <c r="I3" s="3"/>
      <c r="J3" s="16" t="s">
        <v>3</v>
      </c>
      <c r="K3" s="17"/>
      <c r="L3" s="17"/>
      <c r="M3" s="18"/>
      <c r="N3" s="19" t="s">
        <v>4</v>
      </c>
      <c r="O3" s="20" t="s">
        <v>5</v>
      </c>
      <c r="P3" s="21" t="s">
        <v>6</v>
      </c>
      <c r="Q3" s="19" t="s">
        <v>7</v>
      </c>
      <c r="R3" s="22"/>
      <c r="S3" s="23"/>
      <c r="T3" s="1"/>
      <c r="U3" s="2"/>
      <c r="V3" s="23"/>
      <c r="W3" s="23"/>
      <c r="X3" s="1"/>
      <c r="Y3" s="1"/>
      <c r="Z3" s="1"/>
      <c r="AA3" s="1"/>
      <c r="AB3" s="24"/>
      <c r="AC3" s="1"/>
      <c r="AD3" s="1"/>
      <c r="AE3" s="1"/>
    </row>
    <row r="4" ht="23.25" customHeight="1">
      <c r="A4" s="8"/>
      <c r="B4" s="9">
        <v>2.0</v>
      </c>
      <c r="C4" s="10">
        <f t="shared" ref="C4:C25" si="1">C3+D3</f>
        <v>55</v>
      </c>
      <c r="D4" s="11">
        <f>'PLANILHA BRL R$'!$C4*M14</f>
        <v>5.5</v>
      </c>
      <c r="E4" s="25"/>
      <c r="F4" s="13">
        <v>43619.0</v>
      </c>
      <c r="G4" s="14">
        <v>0.0</v>
      </c>
      <c r="H4" s="15">
        <f>G4*100%/N4</f>
        <v>0</v>
      </c>
      <c r="I4" s="3"/>
      <c r="J4" s="26"/>
      <c r="K4" s="26"/>
      <c r="L4" s="26"/>
      <c r="M4" s="26"/>
      <c r="N4" s="27">
        <v>20.0</v>
      </c>
      <c r="O4" s="28">
        <f>N4*5%</f>
        <v>1</v>
      </c>
      <c r="P4" s="29">
        <v>0.8</v>
      </c>
      <c r="Q4" s="30">
        <f>O4*P4</f>
        <v>0.8</v>
      </c>
      <c r="R4" s="31"/>
      <c r="S4" s="31"/>
      <c r="T4" s="1"/>
      <c r="U4" s="2"/>
      <c r="V4" s="32"/>
      <c r="W4" s="33"/>
      <c r="X4" s="1"/>
      <c r="Y4" s="1"/>
      <c r="Z4" s="1"/>
      <c r="AA4" s="1"/>
      <c r="AB4" s="24"/>
      <c r="AC4" s="1"/>
      <c r="AD4" s="1"/>
      <c r="AE4" s="1"/>
    </row>
    <row r="5" ht="23.25" customHeight="1">
      <c r="A5" s="8"/>
      <c r="B5" s="9">
        <v>3.0</v>
      </c>
      <c r="C5" s="10">
        <f t="shared" si="1"/>
        <v>60.5</v>
      </c>
      <c r="D5" s="11">
        <f>'PLANILHA BRL R$'!$C5*M14</f>
        <v>6.05</v>
      </c>
      <c r="E5" s="25"/>
      <c r="F5" s="13">
        <v>43620.0</v>
      </c>
      <c r="G5" s="34">
        <v>0.0</v>
      </c>
      <c r="H5" s="15">
        <f>G5*100%/N4</f>
        <v>0</v>
      </c>
      <c r="I5" s="3"/>
      <c r="J5" s="26"/>
      <c r="K5" s="26"/>
      <c r="L5" s="26"/>
      <c r="M5" s="26"/>
      <c r="N5" s="35"/>
      <c r="O5" s="36"/>
      <c r="P5" s="36"/>
      <c r="Q5" s="36"/>
      <c r="R5" s="37"/>
      <c r="S5" s="37"/>
      <c r="T5" s="1"/>
      <c r="U5" s="2"/>
      <c r="V5" s="32"/>
      <c r="W5" s="33"/>
      <c r="X5" s="1"/>
      <c r="Y5" s="1"/>
      <c r="Z5" s="1"/>
      <c r="AA5" s="1"/>
      <c r="AB5" s="1"/>
      <c r="AC5" s="1"/>
      <c r="AD5" s="1"/>
      <c r="AE5" s="1"/>
    </row>
    <row r="6" ht="23.25" customHeight="1">
      <c r="A6" s="8"/>
      <c r="B6" s="9">
        <v>4.0</v>
      </c>
      <c r="C6" s="10">
        <f t="shared" si="1"/>
        <v>66.55</v>
      </c>
      <c r="D6" s="11">
        <f>'PLANILHA BRL R$'!$C6*M14</f>
        <v>6.655</v>
      </c>
      <c r="E6" s="25"/>
      <c r="F6" s="13">
        <v>43621.0</v>
      </c>
      <c r="G6" s="34">
        <v>0.0</v>
      </c>
      <c r="H6" s="15">
        <f>G6*100%/N4</f>
        <v>0</v>
      </c>
      <c r="I6" s="3"/>
      <c r="J6" s="26"/>
      <c r="K6" s="26"/>
      <c r="L6" s="26"/>
      <c r="M6" s="26"/>
      <c r="N6" s="35"/>
      <c r="O6" s="28">
        <f t="shared" ref="O6:P6" si="2">O4</f>
        <v>1</v>
      </c>
      <c r="P6" s="29">
        <f t="shared" si="2"/>
        <v>0.8</v>
      </c>
      <c r="Q6" s="30">
        <f>O6*P6</f>
        <v>0.8</v>
      </c>
      <c r="R6" s="38"/>
      <c r="S6" s="39"/>
      <c r="T6" s="39"/>
      <c r="U6" s="39"/>
      <c r="V6" s="32"/>
      <c r="W6" s="33"/>
      <c r="X6" s="1"/>
      <c r="Y6" s="1"/>
      <c r="Z6" s="1"/>
      <c r="AA6" s="1"/>
      <c r="AB6" s="1"/>
      <c r="AC6" s="1"/>
      <c r="AD6" s="1"/>
      <c r="AE6" s="1"/>
    </row>
    <row r="7" ht="24.75" customHeight="1">
      <c r="A7" s="8"/>
      <c r="B7" s="9">
        <v>5.0</v>
      </c>
      <c r="C7" s="10">
        <f t="shared" si="1"/>
        <v>73.205</v>
      </c>
      <c r="D7" s="11">
        <f>'PLANILHA BRL R$'!$C7*M14</f>
        <v>7.3205</v>
      </c>
      <c r="E7" s="25"/>
      <c r="F7" s="13">
        <v>43622.0</v>
      </c>
      <c r="G7" s="34">
        <v>0.0</v>
      </c>
      <c r="H7" s="15">
        <f>G7*100%/N4</f>
        <v>0</v>
      </c>
      <c r="I7" s="3"/>
      <c r="J7" s="40"/>
      <c r="K7" s="40"/>
      <c r="L7" s="40"/>
      <c r="M7" s="41"/>
      <c r="N7" s="36"/>
      <c r="O7" s="36"/>
      <c r="P7" s="36"/>
      <c r="Q7" s="36"/>
      <c r="R7" s="42"/>
      <c r="S7" s="39"/>
      <c r="T7" s="39"/>
      <c r="U7" s="39"/>
      <c r="V7" s="39"/>
      <c r="W7" s="39"/>
      <c r="X7" s="1"/>
      <c r="Y7" s="1"/>
      <c r="Z7" s="1"/>
      <c r="AA7" s="1"/>
      <c r="AB7" s="1"/>
      <c r="AC7" s="1"/>
      <c r="AD7" s="1"/>
      <c r="AE7" s="1"/>
    </row>
    <row r="8" ht="21.0" customHeight="1">
      <c r="A8" s="8"/>
      <c r="B8" s="9">
        <v>6.0</v>
      </c>
      <c r="C8" s="10">
        <f t="shared" si="1"/>
        <v>80.5255</v>
      </c>
      <c r="D8" s="11">
        <f>'PLANILHA BRL R$'!$C8*M14</f>
        <v>8.05255</v>
      </c>
      <c r="E8" s="25"/>
      <c r="F8" s="13">
        <v>43623.0</v>
      </c>
      <c r="G8" s="34">
        <v>0.0</v>
      </c>
      <c r="H8" s="15">
        <f>G8*100%/N4</f>
        <v>0</v>
      </c>
      <c r="I8" s="3"/>
      <c r="J8" s="43"/>
      <c r="K8" s="44">
        <f>O11+M8</f>
        <v>3</v>
      </c>
      <c r="L8" s="45">
        <f>M8*100%/N4</f>
        <v>0</v>
      </c>
      <c r="M8" s="46">
        <f>SUM(J4:M7)</f>
        <v>0</v>
      </c>
      <c r="N8" s="1"/>
      <c r="O8" s="28">
        <f>O4</f>
        <v>1</v>
      </c>
      <c r="P8" s="29">
        <f>P6</f>
        <v>0.8</v>
      </c>
      <c r="Q8" s="30">
        <f>O8*P8</f>
        <v>0.8</v>
      </c>
      <c r="R8" s="47"/>
      <c r="S8" s="47"/>
      <c r="T8" s="47"/>
      <c r="U8" s="47"/>
      <c r="V8" s="47"/>
      <c r="W8" s="47"/>
      <c r="X8" s="1"/>
      <c r="Y8" s="1"/>
      <c r="Z8" s="1"/>
      <c r="AA8" s="1"/>
      <c r="AB8" s="1"/>
      <c r="AC8" s="1"/>
      <c r="AD8" s="1"/>
      <c r="AE8" s="1"/>
    </row>
    <row r="9">
      <c r="A9" s="8"/>
      <c r="B9" s="9">
        <v>7.0</v>
      </c>
      <c r="C9" s="10">
        <f t="shared" si="1"/>
        <v>88.57805</v>
      </c>
      <c r="D9" s="11">
        <f>'PLANILHA BRL R$'!$C9*M14</f>
        <v>8.857805</v>
      </c>
      <c r="E9" s="25"/>
      <c r="F9" s="13">
        <v>43624.0</v>
      </c>
      <c r="G9" s="34">
        <v>0.0</v>
      </c>
      <c r="H9" s="15">
        <f>G9*100%/N4</f>
        <v>0</v>
      </c>
      <c r="I9" s="3"/>
      <c r="J9" s="3"/>
      <c r="K9" s="3"/>
      <c r="L9" s="3"/>
      <c r="M9" s="3"/>
      <c r="N9" s="3"/>
      <c r="O9" s="36"/>
      <c r="P9" s="36"/>
      <c r="Q9" s="36"/>
      <c r="R9" s="48"/>
      <c r="S9" s="3"/>
      <c r="T9" s="3"/>
      <c r="U9" s="3"/>
      <c r="V9" s="3"/>
      <c r="W9" s="3"/>
      <c r="X9" s="1"/>
      <c r="Y9" s="1"/>
      <c r="Z9" s="1"/>
      <c r="AA9" s="1"/>
      <c r="AB9" s="1"/>
      <c r="AC9" s="1"/>
      <c r="AD9" s="1"/>
      <c r="AE9" s="1"/>
    </row>
    <row r="10" ht="24.0" customHeight="1">
      <c r="A10" s="8"/>
      <c r="B10" s="9">
        <v>8.0</v>
      </c>
      <c r="C10" s="10">
        <f t="shared" si="1"/>
        <v>97.435855</v>
      </c>
      <c r="D10" s="11">
        <f>'PLANILHA BRL R$'!$C10*M14</f>
        <v>9.7435855</v>
      </c>
      <c r="E10" s="25"/>
      <c r="F10" s="13">
        <v>43625.0</v>
      </c>
      <c r="G10" s="34">
        <v>0.0</v>
      </c>
      <c r="H10" s="15">
        <f>G10*100%/N4</f>
        <v>0</v>
      </c>
      <c r="I10" s="3"/>
      <c r="J10" s="49" t="s">
        <v>8</v>
      </c>
      <c r="K10" s="50"/>
      <c r="L10" s="51"/>
      <c r="M10" s="52">
        <v>50.0</v>
      </c>
      <c r="N10" s="51"/>
      <c r="O10" s="53" t="s">
        <v>9</v>
      </c>
      <c r="P10" s="1"/>
      <c r="Q10" s="54"/>
      <c r="R10" s="55"/>
      <c r="S10" s="56"/>
      <c r="T10" s="3"/>
      <c r="U10" s="3"/>
      <c r="V10" s="3"/>
      <c r="W10" s="3"/>
      <c r="X10" s="1"/>
      <c r="Y10" s="1"/>
      <c r="Z10" s="1"/>
      <c r="AA10" s="1"/>
      <c r="AB10" s="1"/>
      <c r="AC10" s="1"/>
      <c r="AD10" s="1"/>
      <c r="AE10" s="1"/>
    </row>
    <row r="11" ht="24.0" customHeight="1">
      <c r="A11" s="8"/>
      <c r="B11" s="9">
        <v>9.0</v>
      </c>
      <c r="C11" s="10">
        <f t="shared" si="1"/>
        <v>107.1794405</v>
      </c>
      <c r="D11" s="11">
        <f>'PLANILHA BRL R$'!$C11*M14</f>
        <v>10.71794405</v>
      </c>
      <c r="E11" s="25"/>
      <c r="F11" s="13">
        <v>43626.0</v>
      </c>
      <c r="G11" s="34">
        <v>0.0</v>
      </c>
      <c r="H11" s="15">
        <f>G11*100%/N4</f>
        <v>0</v>
      </c>
      <c r="I11" s="3"/>
      <c r="J11" s="57"/>
      <c r="K11" s="58"/>
      <c r="L11" s="59"/>
      <c r="M11" s="57"/>
      <c r="N11" s="59"/>
      <c r="O11" s="21">
        <f>SUM(O4:O9)</f>
        <v>3</v>
      </c>
      <c r="P11" s="1"/>
      <c r="Q11" s="3"/>
      <c r="R11" s="3"/>
      <c r="S11" s="3"/>
      <c r="T11" s="3"/>
      <c r="U11" s="3"/>
      <c r="V11" s="3"/>
      <c r="W11" s="3"/>
      <c r="X11" s="1"/>
      <c r="Y11" s="1"/>
      <c r="Z11" s="1"/>
      <c r="AA11" s="1"/>
      <c r="AB11" s="1"/>
      <c r="AC11" s="1"/>
      <c r="AD11" s="1"/>
      <c r="AE11" s="1"/>
    </row>
    <row r="12" ht="27.0" customHeight="1">
      <c r="A12" s="8"/>
      <c r="B12" s="9">
        <v>10.0</v>
      </c>
      <c r="C12" s="10">
        <f t="shared" si="1"/>
        <v>117.8973846</v>
      </c>
      <c r="D12" s="11">
        <f>'PLANILHA BRL R$'!$C12*M14</f>
        <v>11.78973846</v>
      </c>
      <c r="E12" s="25"/>
      <c r="F12" s="13">
        <v>43627.0</v>
      </c>
      <c r="G12" s="34">
        <v>0.0</v>
      </c>
      <c r="H12" s="15">
        <f>G12*100%/N4</f>
        <v>0</v>
      </c>
      <c r="I12" s="3"/>
      <c r="J12" s="49" t="s">
        <v>10</v>
      </c>
      <c r="K12" s="50"/>
      <c r="L12" s="51"/>
      <c r="M12" s="52">
        <f>SUM(M16,M10)</f>
        <v>872.4701134</v>
      </c>
      <c r="N12" s="51"/>
      <c r="O12" s="1"/>
      <c r="P12" s="1"/>
      <c r="Q12" s="60"/>
      <c r="R12" s="60"/>
      <c r="S12" s="3"/>
      <c r="T12" s="61"/>
      <c r="U12" s="3"/>
      <c r="V12" s="3"/>
      <c r="W12" s="3"/>
      <c r="X12" s="1"/>
      <c r="Y12" s="62"/>
      <c r="Z12" s="62"/>
      <c r="AA12" s="62"/>
      <c r="AB12" s="62"/>
      <c r="AC12" s="1"/>
      <c r="AD12" s="1"/>
      <c r="AE12" s="1"/>
    </row>
    <row r="13" ht="26.25" customHeight="1">
      <c r="A13" s="8"/>
      <c r="B13" s="9">
        <v>11.0</v>
      </c>
      <c r="C13" s="10">
        <f t="shared" si="1"/>
        <v>129.687123</v>
      </c>
      <c r="D13" s="11">
        <f>'PLANILHA BRL R$'!$C13*M14</f>
        <v>12.9687123</v>
      </c>
      <c r="E13" s="25"/>
      <c r="F13" s="13">
        <v>43628.0</v>
      </c>
      <c r="G13" s="34">
        <v>0.0</v>
      </c>
      <c r="H13" s="15">
        <f>G13*100%/N4</f>
        <v>0</v>
      </c>
      <c r="I13" s="3"/>
      <c r="J13" s="57"/>
      <c r="K13" s="58"/>
      <c r="L13" s="59"/>
      <c r="M13" s="57"/>
      <c r="N13" s="59"/>
      <c r="O13" s="63" t="s">
        <v>11</v>
      </c>
      <c r="P13" s="1"/>
      <c r="Q13" s="64"/>
      <c r="R13" s="64"/>
      <c r="S13" s="7"/>
      <c r="T13" s="65"/>
      <c r="U13" s="3"/>
      <c r="V13" s="3"/>
      <c r="W13" s="3"/>
      <c r="X13" s="1"/>
      <c r="Y13" s="65"/>
      <c r="Z13" s="65"/>
      <c r="AA13" s="65"/>
      <c r="AB13" s="65"/>
      <c r="AC13" s="1"/>
      <c r="AD13" s="1"/>
      <c r="AE13" s="1"/>
    </row>
    <row r="14" ht="24.75" customHeight="1">
      <c r="A14" s="8"/>
      <c r="B14" s="9">
        <v>12.0</v>
      </c>
      <c r="C14" s="10">
        <f t="shared" si="1"/>
        <v>142.6558353</v>
      </c>
      <c r="D14" s="11">
        <f>'PLANILHA BRL R$'!$C14*M14</f>
        <v>14.26558353</v>
      </c>
      <c r="E14" s="25"/>
      <c r="F14" s="13">
        <v>43629.0</v>
      </c>
      <c r="G14" s="34">
        <v>0.0</v>
      </c>
      <c r="H14" s="15">
        <f>G14*100%/N4</f>
        <v>0</v>
      </c>
      <c r="I14" s="3"/>
      <c r="J14" s="49" t="s">
        <v>12</v>
      </c>
      <c r="K14" s="50"/>
      <c r="L14" s="51"/>
      <c r="M14" s="66">
        <v>0.1</v>
      </c>
      <c r="N14" s="51"/>
      <c r="O14" s="67">
        <f>SUM(G3:G33)</f>
        <v>8.2</v>
      </c>
      <c r="P14" s="1"/>
      <c r="Q14" s="68"/>
      <c r="R14" s="69"/>
      <c r="S14" s="69" t="s">
        <v>13</v>
      </c>
      <c r="T14" s="70"/>
      <c r="U14" s="3"/>
      <c r="V14" s="3"/>
      <c r="W14" s="3"/>
      <c r="X14" s="1"/>
      <c r="Y14" s="70"/>
      <c r="Z14" s="70"/>
      <c r="AA14" s="70"/>
      <c r="AB14" s="70"/>
      <c r="AC14" s="1"/>
      <c r="AD14" s="1"/>
      <c r="AE14" s="1"/>
    </row>
    <row r="15" ht="24.75" customHeight="1">
      <c r="A15" s="8"/>
      <c r="B15" s="9">
        <v>13.0</v>
      </c>
      <c r="C15" s="10">
        <f t="shared" si="1"/>
        <v>156.9214188</v>
      </c>
      <c r="D15" s="11">
        <f>'PLANILHA BRL R$'!$C15*M14</f>
        <v>15.69214188</v>
      </c>
      <c r="E15" s="25"/>
      <c r="F15" s="13">
        <v>43630.0</v>
      </c>
      <c r="G15" s="34">
        <v>0.0</v>
      </c>
      <c r="H15" s="15">
        <f>G15*100%/N4</f>
        <v>0</v>
      </c>
      <c r="I15" s="3"/>
      <c r="J15" s="57"/>
      <c r="K15" s="58"/>
      <c r="L15" s="59"/>
      <c r="M15" s="57"/>
      <c r="N15" s="59"/>
      <c r="O15" s="1"/>
      <c r="P15" s="1"/>
      <c r="Q15" s="68"/>
      <c r="R15" s="69"/>
      <c r="S15" s="69"/>
      <c r="T15" s="70"/>
      <c r="U15" s="3"/>
      <c r="V15" s="3"/>
      <c r="W15" s="3"/>
      <c r="X15" s="1"/>
      <c r="Y15" s="70"/>
      <c r="Z15" s="70"/>
      <c r="AA15" s="70"/>
      <c r="AB15" s="70"/>
      <c r="AC15" s="1"/>
      <c r="AD15" s="1"/>
      <c r="AE15" s="1"/>
    </row>
    <row r="16" ht="24.0" customHeight="1">
      <c r="A16" s="8"/>
      <c r="B16" s="9">
        <v>14.0</v>
      </c>
      <c r="C16" s="10">
        <f t="shared" si="1"/>
        <v>172.6135607</v>
      </c>
      <c r="D16" s="11">
        <f>'PLANILHA BRL R$'!$C16*M14</f>
        <v>17.26135607</v>
      </c>
      <c r="E16" s="25"/>
      <c r="F16" s="13">
        <v>43631.0</v>
      </c>
      <c r="G16" s="34">
        <v>0.0</v>
      </c>
      <c r="H16" s="15">
        <f>G16*100%/N4</f>
        <v>0</v>
      </c>
      <c r="I16" s="3"/>
      <c r="J16" s="49" t="s">
        <v>14</v>
      </c>
      <c r="K16" s="50"/>
      <c r="L16" s="51"/>
      <c r="M16" s="52">
        <f>D33</f>
        <v>822.4701134</v>
      </c>
      <c r="N16" s="51"/>
      <c r="O16" s="71" t="s">
        <v>15</v>
      </c>
      <c r="P16" s="1"/>
      <c r="Q16" s="68"/>
      <c r="R16" s="69"/>
      <c r="S16" s="69"/>
      <c r="T16" s="70"/>
      <c r="U16" s="3"/>
      <c r="V16" s="3"/>
      <c r="W16" s="3"/>
      <c r="X16" s="1"/>
      <c r="Y16" s="70"/>
      <c r="Z16" s="70"/>
      <c r="AA16" s="70"/>
      <c r="AB16" s="70"/>
      <c r="AC16" s="1"/>
      <c r="AD16" s="1"/>
      <c r="AE16" s="1"/>
    </row>
    <row r="17" ht="24.0" customHeight="1">
      <c r="A17" s="8"/>
      <c r="B17" s="9">
        <v>15.0</v>
      </c>
      <c r="C17" s="10">
        <f t="shared" si="1"/>
        <v>189.8749168</v>
      </c>
      <c r="D17" s="11">
        <f>'PLANILHA BRL R$'!$C17*M14</f>
        <v>18.98749168</v>
      </c>
      <c r="E17" s="25"/>
      <c r="F17" s="13">
        <v>43632.0</v>
      </c>
      <c r="G17" s="34">
        <v>0.0</v>
      </c>
      <c r="H17" s="15">
        <f>G17*100%/N4</f>
        <v>0</v>
      </c>
      <c r="I17" s="3"/>
      <c r="J17" s="57"/>
      <c r="K17" s="58"/>
      <c r="L17" s="59"/>
      <c r="M17" s="57"/>
      <c r="N17" s="59"/>
      <c r="O17" s="72">
        <f>M10+(M8+O14)</f>
        <v>58.2</v>
      </c>
      <c r="P17" s="1"/>
      <c r="Q17" s="12"/>
      <c r="R17" s="68"/>
      <c r="S17" s="68"/>
      <c r="T17" s="70"/>
      <c r="U17" s="3"/>
      <c r="V17" s="3"/>
      <c r="W17" s="3"/>
      <c r="X17" s="1"/>
      <c r="Y17" s="70"/>
      <c r="Z17" s="70"/>
      <c r="AA17" s="70"/>
      <c r="AB17" s="70"/>
      <c r="AC17" s="1"/>
      <c r="AD17" s="1"/>
      <c r="AE17" s="1"/>
    </row>
    <row r="18" ht="21.75" customHeight="1">
      <c r="A18" s="8"/>
      <c r="B18" s="9">
        <v>16.0</v>
      </c>
      <c r="C18" s="10">
        <f t="shared" si="1"/>
        <v>208.8624085</v>
      </c>
      <c r="D18" s="11">
        <f>'PLANILHA BRL R$'!$C18*M14</f>
        <v>20.88624085</v>
      </c>
      <c r="E18" s="25"/>
      <c r="F18" s="13">
        <v>43633.0</v>
      </c>
      <c r="G18" s="34">
        <v>0.0</v>
      </c>
      <c r="H18" s="15">
        <f>G18*100%/N4</f>
        <v>0</v>
      </c>
      <c r="I18" s="3"/>
      <c r="J18" s="73" t="s">
        <v>16</v>
      </c>
      <c r="K18" s="17"/>
      <c r="L18" s="18"/>
      <c r="M18" s="74">
        <f>M16*100%/M10</f>
        <v>16.44940227</v>
      </c>
      <c r="N18" s="18"/>
      <c r="O18" s="36"/>
      <c r="P18" s="1"/>
      <c r="Q18" s="68"/>
      <c r="R18" s="69"/>
      <c r="S18" s="75"/>
      <c r="T18" s="70"/>
      <c r="U18" s="3"/>
      <c r="V18" s="3"/>
      <c r="W18" s="3"/>
      <c r="X18" s="1"/>
      <c r="Y18" s="70"/>
      <c r="Z18" s="70"/>
      <c r="AA18" s="70"/>
      <c r="AB18" s="70"/>
      <c r="AC18" s="1"/>
      <c r="AD18" s="1"/>
      <c r="AE18" s="1"/>
    </row>
    <row r="19">
      <c r="A19" s="8"/>
      <c r="B19" s="9">
        <v>17.0</v>
      </c>
      <c r="C19" s="10">
        <f t="shared" si="1"/>
        <v>229.7486493</v>
      </c>
      <c r="D19" s="11">
        <f>'PLANILHA BRL R$'!$C19*M14</f>
        <v>22.97486493</v>
      </c>
      <c r="E19" s="25"/>
      <c r="F19" s="13">
        <v>43634.0</v>
      </c>
      <c r="G19" s="34">
        <v>0.0</v>
      </c>
      <c r="H19" s="15">
        <f>G19*100%/N4</f>
        <v>0</v>
      </c>
      <c r="I19" s="3"/>
      <c r="J19" s="76"/>
      <c r="K19" s="77"/>
      <c r="L19" s="77"/>
      <c r="M19" s="78"/>
      <c r="N19" s="3"/>
      <c r="O19" s="3"/>
      <c r="P19" s="79"/>
      <c r="Q19" s="68"/>
      <c r="R19" s="69"/>
      <c r="S19" s="69"/>
      <c r="T19" s="70"/>
      <c r="U19" s="3"/>
      <c r="V19" s="3"/>
      <c r="W19" s="3"/>
      <c r="X19" s="1"/>
      <c r="Y19" s="70"/>
      <c r="Z19" s="70"/>
      <c r="AA19" s="70"/>
      <c r="AB19" s="70"/>
      <c r="AC19" s="1"/>
      <c r="AD19" s="1"/>
      <c r="AE19" s="1"/>
    </row>
    <row r="20">
      <c r="A20" s="8"/>
      <c r="B20" s="9">
        <v>18.0</v>
      </c>
      <c r="C20" s="10">
        <f t="shared" si="1"/>
        <v>252.7235142</v>
      </c>
      <c r="D20" s="11">
        <f>'PLANILHA BRL R$'!$C20*M14</f>
        <v>25.27235142</v>
      </c>
      <c r="E20" s="25"/>
      <c r="F20" s="13">
        <v>43635.0</v>
      </c>
      <c r="G20" s="34">
        <v>0.0</v>
      </c>
      <c r="H20" s="15">
        <f>G20*100%/N4</f>
        <v>0</v>
      </c>
      <c r="I20" s="3"/>
      <c r="J20" s="3"/>
      <c r="K20" s="3"/>
      <c r="L20" s="3"/>
      <c r="M20" s="3"/>
      <c r="N20" s="3"/>
      <c r="O20" s="3"/>
      <c r="P20" s="79"/>
      <c r="Q20" s="68"/>
      <c r="R20" s="69"/>
      <c r="S20" s="69"/>
      <c r="T20" s="70"/>
      <c r="U20" s="70"/>
      <c r="V20" s="70"/>
      <c r="W20" s="70"/>
      <c r="X20" s="70"/>
      <c r="Y20" s="70"/>
      <c r="Z20" s="70"/>
      <c r="AA20" s="70"/>
      <c r="AB20" s="70"/>
      <c r="AC20" s="1"/>
      <c r="AD20" s="1"/>
      <c r="AE20" s="1"/>
    </row>
    <row r="21" ht="15.75" customHeight="1">
      <c r="A21" s="8"/>
      <c r="B21" s="9">
        <v>19.0</v>
      </c>
      <c r="C21" s="10">
        <f t="shared" si="1"/>
        <v>277.9958657</v>
      </c>
      <c r="D21" s="11">
        <f>'PLANILHA BRL R$'!$C21*M14</f>
        <v>27.79958657</v>
      </c>
      <c r="E21" s="25"/>
      <c r="F21" s="13">
        <v>43636.0</v>
      </c>
      <c r="G21" s="34">
        <v>0.0</v>
      </c>
      <c r="H21" s="15">
        <f>G21*100%/N4</f>
        <v>0</v>
      </c>
      <c r="I21" s="3"/>
      <c r="J21" s="3"/>
      <c r="K21" s="3"/>
      <c r="L21" s="3"/>
      <c r="M21" s="3"/>
      <c r="N21" s="3"/>
      <c r="O21" s="3"/>
      <c r="P21" s="70"/>
      <c r="Q21" s="80"/>
      <c r="R21" s="81"/>
      <c r="S21" s="82"/>
      <c r="T21" s="70"/>
      <c r="U21" s="70"/>
      <c r="V21" s="70"/>
      <c r="W21" s="70"/>
      <c r="X21" s="70"/>
      <c r="Y21" s="70"/>
      <c r="Z21" s="70"/>
      <c r="AA21" s="70"/>
      <c r="AB21" s="70"/>
      <c r="AC21" s="1"/>
      <c r="AD21" s="1"/>
      <c r="AE21" s="1"/>
    </row>
    <row r="22" ht="15.75" customHeight="1">
      <c r="A22" s="8"/>
      <c r="B22" s="9">
        <v>20.0</v>
      </c>
      <c r="C22" s="10">
        <f t="shared" si="1"/>
        <v>305.7954522</v>
      </c>
      <c r="D22" s="11">
        <f>'PLANILHA BRL R$'!$C22*M14</f>
        <v>30.57954522</v>
      </c>
      <c r="E22" s="25"/>
      <c r="F22" s="13">
        <v>43637.0</v>
      </c>
      <c r="G22" s="34">
        <v>0.0</v>
      </c>
      <c r="H22" s="15">
        <f>G22*100%/N4</f>
        <v>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70"/>
      <c r="U22" s="70"/>
      <c r="V22" s="70"/>
      <c r="W22" s="70"/>
      <c r="X22" s="70"/>
      <c r="Y22" s="70"/>
      <c r="Z22" s="70"/>
      <c r="AA22" s="70"/>
      <c r="AB22" s="70"/>
      <c r="AC22" s="1"/>
      <c r="AD22" s="1"/>
      <c r="AE22" s="1"/>
    </row>
    <row r="23" ht="15.75" customHeight="1">
      <c r="A23" s="8"/>
      <c r="B23" s="9">
        <v>21.0</v>
      </c>
      <c r="C23" s="10">
        <f t="shared" si="1"/>
        <v>336.3749975</v>
      </c>
      <c r="D23" s="11">
        <f>'PLANILHA BRL R$'!$C23*M14</f>
        <v>33.63749975</v>
      </c>
      <c r="E23" s="25"/>
      <c r="F23" s="13">
        <v>43638.0</v>
      </c>
      <c r="G23" s="34">
        <v>0.0</v>
      </c>
      <c r="H23" s="15">
        <f>G23*100%/N4</f>
        <v>0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70"/>
      <c r="U23" s="70"/>
      <c r="V23" s="70"/>
      <c r="W23" s="70"/>
      <c r="X23" s="70"/>
      <c r="Y23" s="70"/>
      <c r="Z23" s="70"/>
      <c r="AA23" s="70"/>
      <c r="AB23" s="70"/>
      <c r="AC23" s="1"/>
      <c r="AD23" s="1"/>
      <c r="AE23" s="1"/>
    </row>
    <row r="24" ht="15.75" customHeight="1">
      <c r="A24" s="8"/>
      <c r="B24" s="83">
        <v>22.0</v>
      </c>
      <c r="C24" s="84">
        <f t="shared" si="1"/>
        <v>370.0124972</v>
      </c>
      <c r="D24" s="85">
        <f>'PLANILHA BRL R$'!$C24*M14</f>
        <v>37.00124972</v>
      </c>
      <c r="E24" s="25"/>
      <c r="F24" s="13">
        <v>43639.0</v>
      </c>
      <c r="G24" s="34">
        <v>0.0</v>
      </c>
      <c r="H24" s="15">
        <f>G24*100%/N4</f>
        <v>0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70"/>
      <c r="U24" s="70"/>
      <c r="V24" s="70"/>
      <c r="W24" s="70"/>
      <c r="X24" s="70"/>
      <c r="Y24" s="70"/>
      <c r="Z24" s="70"/>
      <c r="AA24" s="70"/>
      <c r="AB24" s="70"/>
      <c r="AC24" s="1"/>
      <c r="AD24" s="1"/>
      <c r="AE24" s="1"/>
    </row>
    <row r="25" ht="15.75" customHeight="1">
      <c r="A25" s="8"/>
      <c r="B25" s="83">
        <v>23.0</v>
      </c>
      <c r="C25" s="84">
        <f t="shared" si="1"/>
        <v>407.0137469</v>
      </c>
      <c r="D25" s="85">
        <f>'PLANILHA BRL R$'!$C25*M14</f>
        <v>40.70137469</v>
      </c>
      <c r="E25" s="25"/>
      <c r="F25" s="13">
        <v>43640.0</v>
      </c>
      <c r="G25" s="34">
        <v>0.0</v>
      </c>
      <c r="H25" s="15">
        <f>G25*100%/N4</f>
        <v>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70"/>
      <c r="U25" s="70"/>
      <c r="V25" s="70"/>
      <c r="W25" s="70"/>
      <c r="X25" s="70"/>
      <c r="Y25" s="70"/>
      <c r="Z25" s="70"/>
      <c r="AA25" s="70"/>
      <c r="AB25" s="70"/>
      <c r="AC25" s="1"/>
      <c r="AD25" s="1"/>
      <c r="AE25" s="1"/>
    </row>
    <row r="26" ht="15.75" customHeight="1">
      <c r="A26" s="8"/>
      <c r="B26" s="83">
        <v>24.0</v>
      </c>
      <c r="C26" s="84">
        <f t="shared" ref="C26:C32" si="3">SUM(C25:D25)</f>
        <v>447.7151216</v>
      </c>
      <c r="D26" s="85">
        <f>'PLANILHA BRL R$'!$C26*M14</f>
        <v>44.77151216</v>
      </c>
      <c r="E26" s="25"/>
      <c r="F26" s="13">
        <v>43641.0</v>
      </c>
      <c r="G26" s="34">
        <v>0.0</v>
      </c>
      <c r="H26" s="15">
        <f>G26*100%/N4</f>
        <v>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70"/>
      <c r="U26" s="70"/>
      <c r="V26" s="70"/>
      <c r="W26" s="70"/>
      <c r="X26" s="70"/>
      <c r="Y26" s="70"/>
      <c r="Z26" s="70"/>
      <c r="AA26" s="70"/>
      <c r="AB26" s="70"/>
      <c r="AC26" s="1"/>
      <c r="AD26" s="1"/>
      <c r="AE26" s="1"/>
    </row>
    <row r="27" ht="22.5" customHeight="1">
      <c r="A27" s="8"/>
      <c r="B27" s="83">
        <v>25.0</v>
      </c>
      <c r="C27" s="84">
        <f t="shared" si="3"/>
        <v>492.4866338</v>
      </c>
      <c r="D27" s="85">
        <f>'PLANILHA BRL R$'!$C27*M14</f>
        <v>49.24866338</v>
      </c>
      <c r="E27" s="25"/>
      <c r="F27" s="13">
        <v>43642.0</v>
      </c>
      <c r="G27" s="34">
        <v>0.0</v>
      </c>
      <c r="H27" s="15">
        <f>G27*100%/N4</f>
        <v>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86"/>
      <c r="U27" s="86"/>
      <c r="V27" s="86"/>
      <c r="W27" s="86"/>
      <c r="X27" s="87"/>
      <c r="Y27" s="88"/>
      <c r="Z27" s="89"/>
      <c r="AA27" s="90"/>
      <c r="AB27" s="89"/>
      <c r="AC27" s="1"/>
      <c r="AD27" s="1"/>
      <c r="AE27" s="1"/>
    </row>
    <row r="28" ht="24.75" customHeight="1">
      <c r="A28" s="8"/>
      <c r="B28" s="83">
        <v>26.0</v>
      </c>
      <c r="C28" s="84">
        <f t="shared" si="3"/>
        <v>541.7352972</v>
      </c>
      <c r="D28" s="85">
        <f>'PLANILHA BRL R$'!$C28*M14</f>
        <v>54.17352972</v>
      </c>
      <c r="E28" s="25"/>
      <c r="F28" s="13">
        <v>43643.0</v>
      </c>
      <c r="G28" s="34">
        <v>0.0</v>
      </c>
      <c r="H28" s="15">
        <f>G28*100%/N4</f>
        <v>0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86"/>
      <c r="U28" s="86"/>
      <c r="V28" s="86"/>
      <c r="W28" s="86"/>
      <c r="X28" s="87"/>
      <c r="Y28" s="91"/>
      <c r="AA28" s="91"/>
      <c r="AC28" s="1"/>
      <c r="AD28" s="1"/>
      <c r="AE28" s="1"/>
    </row>
    <row r="29" ht="25.5" customHeight="1">
      <c r="A29" s="8"/>
      <c r="B29" s="83">
        <v>27.0</v>
      </c>
      <c r="C29" s="84">
        <f t="shared" si="3"/>
        <v>595.9088269</v>
      </c>
      <c r="D29" s="85">
        <f>'PLANILHA BRL R$'!$C29*M14</f>
        <v>59.59088269</v>
      </c>
      <c r="E29" s="25"/>
      <c r="F29" s="13">
        <v>43644.0</v>
      </c>
      <c r="G29" s="34">
        <v>0.0</v>
      </c>
      <c r="H29" s="15">
        <f>G29*100%/N4</f>
        <v>0</v>
      </c>
      <c r="I29" s="3"/>
      <c r="J29" s="92"/>
      <c r="K29" s="78"/>
      <c r="L29" s="78"/>
      <c r="M29" s="43"/>
      <c r="N29" s="93"/>
      <c r="O29" s="3"/>
      <c r="P29" s="3"/>
      <c r="Q29" s="3"/>
      <c r="R29" s="3"/>
      <c r="S29" s="3"/>
      <c r="T29" s="86"/>
      <c r="U29" s="86"/>
      <c r="V29" s="86"/>
      <c r="W29" s="86"/>
      <c r="X29" s="87"/>
      <c r="Y29" s="94"/>
      <c r="Z29" s="77"/>
      <c r="AA29" s="95"/>
      <c r="AB29" s="77"/>
      <c r="AC29" s="1"/>
      <c r="AD29" s="1"/>
      <c r="AE29" s="1"/>
    </row>
    <row r="30" ht="24.75" customHeight="1">
      <c r="A30" s="8"/>
      <c r="B30" s="83">
        <v>28.0</v>
      </c>
      <c r="C30" s="84">
        <f t="shared" si="3"/>
        <v>655.4997096</v>
      </c>
      <c r="D30" s="85">
        <f>'PLANILHA BRL R$'!$C30*M14</f>
        <v>65.54997096</v>
      </c>
      <c r="E30" s="25"/>
      <c r="F30" s="13">
        <v>43645.0</v>
      </c>
      <c r="G30" s="34">
        <v>0.0</v>
      </c>
      <c r="H30" s="15">
        <f>G30*100%/N4</f>
        <v>0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86"/>
      <c r="U30" s="86"/>
      <c r="V30" s="86"/>
      <c r="W30" s="86"/>
      <c r="X30" s="87"/>
      <c r="Y30" s="94"/>
      <c r="Z30" s="77"/>
      <c r="AA30" s="96"/>
      <c r="AB30" s="77"/>
      <c r="AC30" s="1"/>
      <c r="AD30" s="1"/>
      <c r="AE30" s="1"/>
    </row>
    <row r="31" ht="15.75" customHeight="1">
      <c r="A31" s="8"/>
      <c r="B31" s="83">
        <v>29.0</v>
      </c>
      <c r="C31" s="84">
        <f t="shared" si="3"/>
        <v>721.0496805</v>
      </c>
      <c r="D31" s="85">
        <f>'PLANILHA BRL R$'!$C31*M14</f>
        <v>72.10496805</v>
      </c>
      <c r="E31" s="25"/>
      <c r="F31" s="13">
        <v>43646.0</v>
      </c>
      <c r="G31" s="34">
        <v>0.0</v>
      </c>
      <c r="H31" s="15">
        <f>G31*100%/N4</f>
        <v>0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1"/>
      <c r="Y31" s="1"/>
      <c r="Z31" s="1"/>
      <c r="AA31" s="1"/>
      <c r="AB31" s="1"/>
      <c r="AC31" s="1"/>
      <c r="AD31" s="1"/>
      <c r="AE31" s="1"/>
    </row>
    <row r="32" ht="15.75" customHeight="1">
      <c r="A32" s="8"/>
      <c r="B32" s="83">
        <v>30.0</v>
      </c>
      <c r="C32" s="84">
        <f t="shared" si="3"/>
        <v>793.1546486</v>
      </c>
      <c r="D32" s="85">
        <f>'PLANILHA BRL R$'!$C32*M14</f>
        <v>79.31546486</v>
      </c>
      <c r="E32" s="25"/>
      <c r="F32" s="13">
        <v>43647.0</v>
      </c>
      <c r="G32" s="34">
        <v>0.0</v>
      </c>
      <c r="H32" s="15">
        <f>G32*100%/N4</f>
        <v>0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1"/>
      <c r="Y32" s="1"/>
      <c r="Z32" s="1"/>
      <c r="AA32" s="1"/>
      <c r="AB32" s="1"/>
      <c r="AC32" s="1"/>
      <c r="AD32" s="1"/>
      <c r="AE32" s="1"/>
    </row>
    <row r="33" ht="15.75" customHeight="1">
      <c r="A33" s="8"/>
      <c r="B33" s="97"/>
      <c r="C33" s="98" t="s">
        <v>11</v>
      </c>
      <c r="D33" s="99">
        <f>SUM(D3:D32)</f>
        <v>822.4701134</v>
      </c>
      <c r="E33" s="25"/>
      <c r="F33" s="13">
        <v>43648.0</v>
      </c>
      <c r="G33" s="34">
        <v>0.0</v>
      </c>
      <c r="H33" s="100">
        <f>G33*100%/N4</f>
        <v>0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1"/>
      <c r="Y33" s="1"/>
      <c r="Z33" s="1"/>
      <c r="AA33" s="1"/>
      <c r="AB33" s="1"/>
      <c r="AC33" s="1"/>
      <c r="AD33" s="1"/>
      <c r="AE33" s="1"/>
    </row>
    <row r="34" ht="15.75" customHeight="1">
      <c r="A34" s="3"/>
      <c r="B34" s="1"/>
      <c r="C34" s="1"/>
      <c r="D34" s="1"/>
      <c r="E34" s="12"/>
      <c r="F34" s="12"/>
      <c r="G34" s="12"/>
      <c r="H34" s="12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1"/>
      <c r="Y34" s="1"/>
      <c r="Z34" s="1"/>
      <c r="AA34" s="1"/>
      <c r="AB34" s="1"/>
      <c r="AC34" s="1"/>
      <c r="AD34" s="1"/>
      <c r="AE34" s="1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1"/>
      <c r="Y35" s="1"/>
      <c r="Z35" s="1"/>
      <c r="AA35" s="1"/>
      <c r="AB35" s="1"/>
      <c r="AC35" s="1"/>
      <c r="AD35" s="1"/>
      <c r="AE35" s="1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1"/>
      <c r="Y36" s="1"/>
      <c r="Z36" s="1"/>
      <c r="AA36" s="1"/>
      <c r="AB36" s="1"/>
      <c r="AC36" s="1"/>
      <c r="AD36" s="1"/>
      <c r="AE36" s="1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1"/>
      <c r="Y37" s="1"/>
      <c r="Z37" s="1"/>
      <c r="AA37" s="1"/>
      <c r="AB37" s="1"/>
      <c r="AC37" s="1"/>
      <c r="AD37" s="1"/>
      <c r="AE37" s="1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1"/>
      <c r="Y38" s="1"/>
      <c r="Z38" s="1"/>
      <c r="AA38" s="1"/>
      <c r="AB38" s="1"/>
      <c r="AC38" s="1"/>
      <c r="AD38" s="1"/>
      <c r="AE38" s="1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101"/>
      <c r="P39" s="101"/>
      <c r="Q39" s="3"/>
      <c r="R39" s="3"/>
      <c r="S39" s="3"/>
      <c r="T39" s="3"/>
      <c r="U39" s="3"/>
      <c r="V39" s="3"/>
      <c r="W39" s="3"/>
      <c r="X39" s="1"/>
      <c r="Y39" s="1"/>
      <c r="Z39" s="1"/>
      <c r="AA39" s="1"/>
      <c r="AB39" s="1"/>
      <c r="AC39" s="1"/>
      <c r="AD39" s="1"/>
      <c r="AE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78"/>
      <c r="P40" s="101"/>
      <c r="Q40" s="1"/>
      <c r="R40" s="1"/>
      <c r="S40" s="1"/>
      <c r="T40" s="1"/>
      <c r="U40" s="2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ht="15.75" customHeight="1">
      <c r="A41" s="1"/>
      <c r="B41" s="102"/>
      <c r="C41" s="77"/>
      <c r="D41" s="103"/>
      <c r="E41" s="77"/>
      <c r="F41" s="77"/>
      <c r="G41" s="77"/>
      <c r="H41" s="77"/>
      <c r="I41" s="77"/>
      <c r="J41" s="104"/>
      <c r="K41" s="1"/>
      <c r="L41" s="1"/>
      <c r="M41" s="1"/>
      <c r="N41" s="103"/>
      <c r="O41" s="77"/>
      <c r="P41" s="101"/>
      <c r="Q41" s="1"/>
      <c r="R41" s="1"/>
      <c r="S41" s="1"/>
      <c r="T41" s="1"/>
      <c r="U41" s="2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ht="15.75" customHeight="1">
      <c r="A42" s="1"/>
      <c r="B42" s="78"/>
      <c r="C42" s="105"/>
      <c r="D42" s="78"/>
      <c r="E42" s="78"/>
      <c r="F42" s="78"/>
      <c r="G42" s="78"/>
      <c r="H42" s="78"/>
      <c r="I42" s="105"/>
      <c r="J42" s="78"/>
      <c r="K42" s="1"/>
      <c r="L42" s="1"/>
      <c r="M42" s="1"/>
      <c r="N42" s="1"/>
      <c r="O42" s="101"/>
      <c r="P42" s="101"/>
      <c r="Q42" s="1"/>
      <c r="R42" s="1"/>
      <c r="S42" s="1"/>
      <c r="T42" s="1"/>
      <c r="U42" s="2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ht="15.75" customHeight="1">
      <c r="A43" s="1"/>
      <c r="B43" s="78"/>
      <c r="C43" s="105"/>
      <c r="D43" s="78"/>
      <c r="E43" s="78"/>
      <c r="F43" s="78"/>
      <c r="G43" s="78"/>
      <c r="H43" s="78"/>
      <c r="I43" s="106"/>
      <c r="J43" s="106"/>
      <c r="K43" s="1"/>
      <c r="L43" s="1"/>
      <c r="M43" s="1"/>
      <c r="N43" s="1"/>
      <c r="O43" s="101"/>
      <c r="P43" s="101"/>
      <c r="Q43" s="107"/>
      <c r="R43" s="108"/>
      <c r="S43" s="109"/>
      <c r="T43" s="1"/>
      <c r="U43" s="2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ht="15.75" customHeight="1">
      <c r="A44" s="1"/>
      <c r="B44" s="110"/>
      <c r="C44" s="78"/>
      <c r="D44" s="78"/>
      <c r="E44" s="78"/>
      <c r="F44" s="78"/>
      <c r="G44" s="78"/>
      <c r="H44" s="78"/>
      <c r="I44" s="105"/>
      <c r="J44" s="106"/>
      <c r="K44" s="1"/>
      <c r="L44" s="1"/>
      <c r="M44" s="1"/>
      <c r="N44" s="1"/>
      <c r="O44" s="101"/>
      <c r="P44" s="101"/>
      <c r="Q44" s="107"/>
      <c r="R44" s="108"/>
      <c r="S44" s="109"/>
      <c r="T44" s="1"/>
      <c r="U44" s="2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ht="15.75" customHeight="1">
      <c r="A45" s="1"/>
      <c r="B45" s="111"/>
      <c r="C45" s="111"/>
      <c r="D45" s="111"/>
      <c r="E45" s="111"/>
      <c r="F45" s="111"/>
      <c r="G45" s="111"/>
      <c r="H45" s="111"/>
      <c r="I45" s="111"/>
      <c r="J45" s="106"/>
      <c r="K45" s="1"/>
      <c r="L45" s="1"/>
      <c r="M45" s="1"/>
      <c r="N45" s="1"/>
      <c r="O45" s="78"/>
      <c r="P45" s="78"/>
      <c r="Q45" s="78"/>
      <c r="R45" s="1"/>
      <c r="S45" s="1"/>
      <c r="T45" s="1"/>
      <c r="U45" s="2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ht="15.75" customHeight="1">
      <c r="A46" s="1"/>
      <c r="B46" s="112"/>
      <c r="C46" s="105"/>
      <c r="D46" s="111"/>
      <c r="E46" s="111"/>
      <c r="F46" s="111"/>
      <c r="G46" s="111"/>
      <c r="H46" s="111"/>
      <c r="I46" s="93"/>
      <c r="J46" s="112"/>
      <c r="K46" s="1"/>
      <c r="L46" s="1"/>
      <c r="M46" s="1"/>
      <c r="N46" s="1"/>
      <c r="O46" s="1"/>
      <c r="P46" s="1"/>
      <c r="Q46" s="1"/>
      <c r="R46" s="1"/>
      <c r="S46" s="1"/>
      <c r="T46" s="1"/>
      <c r="U46" s="2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2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2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2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2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2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2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2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2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2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2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2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2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2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2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2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2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2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2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2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2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2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2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2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2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2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2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2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2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2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2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2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2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2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2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2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2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2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2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2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2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2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2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2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2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2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2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2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2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2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2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2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2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2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2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2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2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2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2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2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2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2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2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2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2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2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2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2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2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2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2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2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2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2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2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2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2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2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2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2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2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2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2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2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2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2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2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2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2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2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2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2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2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2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2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2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2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2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2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2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2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2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2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2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2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2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2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2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2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2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Q8:Q9"/>
    <mergeCell ref="Q6:Q7"/>
    <mergeCell ref="P6:P7"/>
    <mergeCell ref="O6:O7"/>
    <mergeCell ref="P4:P5"/>
    <mergeCell ref="O4:O5"/>
    <mergeCell ref="N4:N7"/>
    <mergeCell ref="J3:M3"/>
    <mergeCell ref="Y30:Z30"/>
    <mergeCell ref="Y29:Z29"/>
    <mergeCell ref="AA27:AB28"/>
    <mergeCell ref="Y27:Z28"/>
    <mergeCell ref="AA29:AB29"/>
    <mergeCell ref="AA30:AB30"/>
    <mergeCell ref="Q4:Q5"/>
    <mergeCell ref="J14:L15"/>
    <mergeCell ref="M14:N15"/>
    <mergeCell ref="J16:L17"/>
    <mergeCell ref="J18:L18"/>
    <mergeCell ref="D41:I41"/>
    <mergeCell ref="B41:C41"/>
    <mergeCell ref="N41:O41"/>
    <mergeCell ref="J19:L19"/>
    <mergeCell ref="M10:N11"/>
    <mergeCell ref="M12:N13"/>
    <mergeCell ref="M18:N18"/>
    <mergeCell ref="O17:O18"/>
    <mergeCell ref="J12:L13"/>
    <mergeCell ref="J10:L11"/>
    <mergeCell ref="O8:O9"/>
    <mergeCell ref="P8:P9"/>
    <mergeCell ref="M16:N17"/>
  </mergeCells>
  <conditionalFormatting sqref="T14:T26 Y14:AB26 P21 U20:X26">
    <cfRule type="colorScale" priority="1">
      <colorScale>
        <cfvo type="formula" val="0"/>
        <cfvo type="formula" val="0"/>
        <color rgb="FFFF0000"/>
        <color rgb="FF00FF00"/>
      </colorScale>
    </cfRule>
  </conditionalFormatting>
  <conditionalFormatting sqref="T14:T26 Y14:AB26 P21 U20:X26">
    <cfRule type="colorScale" priority="2">
      <colorScale>
        <cfvo type="formula" val="0"/>
        <cfvo type="formula" val="0"/>
        <color rgb="FF00B050"/>
        <color rgb="FFFF0000"/>
      </colorScale>
    </cfRule>
  </conditionalFormatting>
  <conditionalFormatting sqref="AA27:AB28 AA30:AB30">
    <cfRule type="colorScale" priority="3">
      <colorScale>
        <cfvo type="formula" val="0"/>
        <cfvo type="formula" val="0"/>
        <color rgb="FFFF0000"/>
        <color rgb="FF00FF00"/>
      </colorScale>
    </cfRule>
  </conditionalFormatting>
  <conditionalFormatting sqref="R8:W8">
    <cfRule type="colorScale" priority="4">
      <colorScale>
        <cfvo type="formula" val="$B$67"/>
        <cfvo type="formula" val="$B$67"/>
        <color rgb="FF00B050"/>
        <color rgb="FFFF0000"/>
      </colorScale>
    </cfRule>
  </conditionalFormatting>
  <printOptions/>
  <pageMargins bottom="0.787401575" footer="0.0" header="0.0" left="0.511811024" right="0.511811024" top="0.787401575"/>
  <pageSetup paperSize="9" orientation="portrait"/>
  <drawing r:id="rId1"/>
  <tableParts count="1">
    <tablePart r:id="rId3"/>
  </tableParts>
</worksheet>
</file>