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546AA9D-A1C7-4BBC-A93B-17FD1007C16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TUAL" sheetId="1" r:id="rId1"/>
    <sheet name="BALANÇO ANUAL" sheetId="9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D8" i="1"/>
  <c r="E8" i="1"/>
  <c r="F8" i="1" s="1"/>
  <c r="N8" i="1"/>
  <c r="N7" i="1"/>
  <c r="N5" i="1"/>
  <c r="J17" i="1"/>
  <c r="J20" i="1"/>
  <c r="J14" i="1"/>
  <c r="P16" i="1"/>
  <c r="N18" i="1"/>
  <c r="E9" i="1" l="1"/>
  <c r="F9" i="1" s="1"/>
  <c r="E10" i="1" s="1"/>
  <c r="N25" i="1"/>
  <c r="P25" i="1"/>
  <c r="N6" i="1" l="1"/>
  <c r="N9" i="1"/>
  <c r="N10" i="1"/>
  <c r="N11" i="1"/>
  <c r="N12" i="1"/>
  <c r="N13" i="1"/>
  <c r="N14" i="1"/>
  <c r="N15" i="1"/>
  <c r="N16" i="1"/>
  <c r="N17" i="1"/>
  <c r="N19" i="1"/>
  <c r="N20" i="1"/>
  <c r="N21" i="1"/>
  <c r="N22" i="1"/>
  <c r="N23" i="1"/>
  <c r="N24" i="1"/>
  <c r="P23" i="1"/>
  <c r="P24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5" i="1"/>
  <c r="F4" i="1" l="1"/>
  <c r="D9" i="1"/>
  <c r="K13" i="1" l="1"/>
  <c r="K14" i="1" l="1"/>
  <c r="F19" i="9"/>
  <c r="E19" i="9"/>
  <c r="D19" i="9"/>
  <c r="J15" i="1" l="1"/>
  <c r="D10" i="1"/>
  <c r="F10" i="1"/>
  <c r="K15" i="1" l="1"/>
  <c r="J16" i="1"/>
  <c r="K16" i="1" s="1"/>
  <c r="E11" i="1"/>
  <c r="D11" i="1"/>
  <c r="F11" i="1" l="1"/>
  <c r="E12" i="1" s="1"/>
  <c r="K17" i="1"/>
  <c r="F12" i="1" l="1"/>
  <c r="E13" i="1" s="1"/>
  <c r="D12" i="1"/>
  <c r="J18" i="1"/>
  <c r="K18" i="1" s="1"/>
  <c r="D13" i="1" l="1"/>
  <c r="F13" i="1"/>
  <c r="E14" i="1" s="1"/>
  <c r="F14" i="1" s="1"/>
  <c r="D15" i="1" s="1"/>
  <c r="J19" i="1"/>
  <c r="K19" i="1" s="1"/>
  <c r="D14" i="1" l="1"/>
  <c r="E15" i="1"/>
  <c r="F15" i="1" s="1"/>
  <c r="D16" i="1" s="1"/>
  <c r="K20" i="1"/>
  <c r="E16" i="1" l="1"/>
  <c r="F16" i="1" s="1"/>
  <c r="D17" i="1" s="1"/>
  <c r="J21" i="1"/>
  <c r="J22" i="1" s="1"/>
  <c r="E17" i="1" l="1"/>
  <c r="F17" i="1" s="1"/>
  <c r="D18" i="1" s="1"/>
  <c r="K21" i="1"/>
  <c r="E18" i="1" l="1"/>
  <c r="F18" i="1" s="1"/>
  <c r="D19" i="1" s="1"/>
  <c r="E19" i="1" l="1"/>
  <c r="F19" i="1" s="1"/>
  <c r="D20" i="1" s="1"/>
  <c r="E20" i="1" l="1"/>
  <c r="F20" i="1" s="1"/>
  <c r="D21" i="1" s="1"/>
  <c r="E21" i="1" l="1"/>
  <c r="F21" i="1" s="1"/>
  <c r="D22" i="1" s="1"/>
  <c r="E22" i="1" l="1"/>
  <c r="F22" i="1" s="1"/>
  <c r="D23" i="1" s="1"/>
  <c r="E23" i="1" l="1"/>
  <c r="F23" i="1" s="1"/>
  <c r="D24" i="1" s="1"/>
  <c r="E24" i="1" l="1"/>
  <c r="F24" i="1" s="1"/>
  <c r="D25" i="1" s="1"/>
  <c r="E25" i="1" l="1"/>
  <c r="F25" i="1" s="1"/>
  <c r="D26" i="1" s="1"/>
  <c r="E26" i="1" l="1"/>
  <c r="F26" i="1" s="1"/>
  <c r="D27" i="1" s="1"/>
  <c r="E27" i="1" l="1"/>
  <c r="F27" i="1" s="1"/>
  <c r="D28" i="1" s="1"/>
  <c r="E28" i="1" l="1"/>
  <c r="F28" i="1" s="1"/>
  <c r="D29" i="1" s="1"/>
  <c r="E29" i="1" l="1"/>
  <c r="F29" i="1" s="1"/>
  <c r="D30" i="1" s="1"/>
  <c r="E30" i="1" l="1"/>
  <c r="F30" i="1" s="1"/>
  <c r="D31" i="1" s="1"/>
  <c r="E31" i="1" l="1"/>
  <c r="F31" i="1" s="1"/>
  <c r="D32" i="1" s="1"/>
  <c r="C15" i="9" l="1"/>
  <c r="E32" i="1"/>
  <c r="F32" i="1" s="1"/>
  <c r="D33" i="1" s="1"/>
  <c r="E33" i="1" l="1"/>
  <c r="F33" i="1" s="1"/>
  <c r="D34" i="1" s="1"/>
  <c r="E34" i="1" l="1"/>
  <c r="F34" i="1" s="1"/>
  <c r="D35" i="1" s="1"/>
  <c r="E35" i="1" l="1"/>
  <c r="F35" i="1" s="1"/>
  <c r="D36" i="1" s="1"/>
  <c r="C16" i="9"/>
  <c r="E36" i="1" l="1"/>
  <c r="F36" i="1" s="1"/>
  <c r="D37" i="1" s="1"/>
  <c r="C17" i="9"/>
  <c r="C19" i="9" s="1"/>
  <c r="E37" i="1" l="1"/>
  <c r="F37" i="1" s="1"/>
  <c r="D38" i="1" s="1"/>
  <c r="E38" i="1" l="1"/>
  <c r="F38" i="1" s="1"/>
</calcChain>
</file>

<file path=xl/sharedStrings.xml><?xml version="1.0" encoding="utf-8"?>
<sst xmlns="http://schemas.openxmlformats.org/spreadsheetml/2006/main" count="52" uniqueCount="33">
  <si>
    <t xml:space="preserve">BANCA INICIAL </t>
  </si>
  <si>
    <t>META DIARIA</t>
  </si>
  <si>
    <t>Ano</t>
  </si>
  <si>
    <t>MÊS</t>
  </si>
  <si>
    <t>Lucro/Déficit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</si>
  <si>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</si>
  <si>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</si>
  <si>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</si>
  <si>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</si>
  <si>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</si>
  <si>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</si>
  <si>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</si>
  <si>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</si>
  <si>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</si>
  <si>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</si>
  <si>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</si>
  <si>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</si>
  <si>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SALDO TOTAL</t>
  </si>
  <si>
    <t>TOTAL</t>
  </si>
  <si>
    <t>MARTIGALE</t>
  </si>
  <si>
    <t>BANCA</t>
  </si>
  <si>
    <t>META</t>
  </si>
  <si>
    <t>BANCA BAIXA</t>
  </si>
  <si>
    <t>BANCA MEDIA</t>
  </si>
  <si>
    <t>BANCA ALTA</t>
  </si>
  <si>
    <t>STOP LOSS</t>
  </si>
  <si>
    <t>STAKE</t>
  </si>
  <si>
    <t>DIA</t>
  </si>
  <si>
    <t>PLANILHA DE GERENCIAMENTO DE RISCO</t>
  </si>
  <si>
    <t>META BATIDA</t>
  </si>
  <si>
    <t>% STOP LOSS</t>
  </si>
  <si>
    <t>-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</si>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</sst>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00"/>
    <numFmt numFmtId="167" formatCode="[$$-409]#,##0.00"/>
    <numFmt numFmtId="168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600"/>
      <name val="Calibri"/>
      <family val="2"/>
      <scheme val="minor"/>
    </font>
    <font>
      <b/>
      <sz val="11"/>
      <color rgb="FF0066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1" fillId="5" borderId="0">
      <alignment horizontal="center" vertical="center"/>
    </xf>
  </cellStyleXfs>
  <cellXfs count="109">
    <xf numFmtId="0" fontId="0" fillId="0" borderId="0" xfId="0"/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6" xfId="0" applyFont="1" applyFill="1" applyBorder="1"/>
    <xf numFmtId="167" fontId="1" fillId="5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/>
    <xf numFmtId="167" fontId="1" fillId="5" borderId="1" xfId="0" applyNumberFormat="1" applyFont="1" applyFill="1" applyBorder="1"/>
    <xf numFmtId="0" fontId="1" fillId="4" borderId="6" xfId="0" applyFont="1" applyFill="1" applyBorder="1"/>
    <xf numFmtId="0" fontId="2" fillId="2" borderId="7" xfId="0" applyFont="1" applyFill="1" applyBorder="1" applyAlignment="1">
      <alignment horizontal="center" vertical="center"/>
    </xf>
    <xf numFmtId="167" fontId="2" fillId="2" borderId="8" xfId="0" applyNumberFormat="1" applyFont="1" applyFill="1" applyBorder="1" applyAlignment="1">
      <alignment horizontal="center" vertical="center"/>
    </xf>
    <xf numFmtId="167" fontId="2" fillId="2" borderId="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5" xfId="0" applyNumberFormat="1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2" fillId="0" borderId="0" xfId="0" applyFont="1" applyProtection="1"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2" fillId="5" borderId="17" xfId="0" applyFont="1" applyFill="1" applyBorder="1" applyAlignment="1" applyProtection="1">
      <alignment horizontal="center" vertical="center"/>
      <protection locked="0"/>
    </xf>
    <xf numFmtId="168" fontId="9" fillId="0" borderId="1" xfId="0" applyNumberFormat="1" applyFont="1" applyFill="1" applyBorder="1" applyAlignment="1" applyProtection="1">
      <alignment horizontal="center" vertical="center"/>
      <protection locked="0"/>
    </xf>
    <xf numFmtId="0" fontId="2" fillId="17" borderId="1" xfId="0" applyFont="1" applyFill="1" applyBorder="1" applyAlignment="1" applyProtection="1">
      <alignment horizontal="center" vertical="center"/>
      <protection locked="0"/>
    </xf>
    <xf numFmtId="168" fontId="10" fillId="0" borderId="6" xfId="0" applyNumberFormat="1" applyFont="1" applyFill="1" applyBorder="1" applyAlignment="1" applyProtection="1">
      <protection locked="0"/>
    </xf>
    <xf numFmtId="168" fontId="2" fillId="0" borderId="0" xfId="0" applyNumberFormat="1" applyFont="1" applyFill="1" applyBorder="1" applyAlignment="1" applyProtection="1">
      <alignment horizontal="center"/>
      <protection locked="0"/>
    </xf>
    <xf numFmtId="9" fontId="5" fillId="11" borderId="24" xfId="0" applyNumberFormat="1" applyFont="1" applyFill="1" applyBorder="1" applyProtection="1">
      <protection locked="0"/>
    </xf>
    <xf numFmtId="9" fontId="6" fillId="2" borderId="25" xfId="0" applyNumberFormat="1" applyFont="1" applyFill="1" applyBorder="1" applyProtection="1">
      <protection locked="0"/>
    </xf>
    <xf numFmtId="0" fontId="2" fillId="5" borderId="7" xfId="0" applyFont="1" applyFill="1" applyBorder="1" applyAlignment="1" applyProtection="1">
      <alignment horizontal="center" vertical="center"/>
      <protection locked="0"/>
    </xf>
    <xf numFmtId="9" fontId="2" fillId="5" borderId="8" xfId="0" applyNumberFormat="1" applyFont="1" applyFill="1" applyBorder="1" applyAlignment="1" applyProtection="1">
      <alignment horizontal="center" vertical="center"/>
      <protection locked="0"/>
    </xf>
    <xf numFmtId="0" fontId="2" fillId="17" borderId="8" xfId="0" applyFont="1" applyFill="1" applyBorder="1" applyAlignment="1" applyProtection="1">
      <alignment horizontal="center" vertical="center"/>
      <protection locked="0"/>
    </xf>
    <xf numFmtId="9" fontId="2" fillId="17" borderId="9" xfId="3" applyFont="1" applyFill="1" applyBorder="1" applyAlignment="1" applyProtection="1">
      <alignment horizontal="center" vertical="center"/>
      <protection locked="0"/>
    </xf>
    <xf numFmtId="9" fontId="2" fillId="0" borderId="0" xfId="3" applyFont="1" applyFill="1" applyBorder="1" applyAlignment="1" applyProtection="1">
      <alignment horizontal="center" vertical="center"/>
      <protection locked="0"/>
    </xf>
    <xf numFmtId="168" fontId="5" fillId="2" borderId="3" xfId="0" applyNumberFormat="1" applyFont="1" applyFill="1" applyBorder="1" applyAlignment="1" applyProtection="1">
      <alignment horizontal="center" vertical="center"/>
      <protection locked="0"/>
    </xf>
    <xf numFmtId="168" fontId="2" fillId="12" borderId="18" xfId="0" applyNumberFormat="1" applyFont="1" applyFill="1" applyBorder="1" applyAlignment="1" applyProtection="1">
      <alignment horizontal="center" vertical="center"/>
      <protection locked="0"/>
    </xf>
    <xf numFmtId="168" fontId="2" fillId="13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168" fontId="5" fillId="2" borderId="5" xfId="0" applyNumberFormat="1" applyFont="1" applyFill="1" applyBorder="1" applyAlignment="1" applyProtection="1">
      <alignment horizontal="center" vertical="center"/>
      <protection locked="0"/>
    </xf>
    <xf numFmtId="168" fontId="2" fillId="12" borderId="6" xfId="0" applyNumberFormat="1" applyFont="1" applyFill="1" applyBorder="1" applyAlignment="1" applyProtection="1">
      <alignment horizontal="center" vertical="center"/>
      <protection locked="0"/>
    </xf>
    <xf numFmtId="168" fontId="2" fillId="13" borderId="27" xfId="0" applyNumberFormat="1" applyFont="1" applyFill="1" applyBorder="1" applyAlignment="1" applyProtection="1">
      <alignment horizontal="center" vertical="center"/>
      <protection locked="0"/>
    </xf>
    <xf numFmtId="166" fontId="0" fillId="16" borderId="17" xfId="1" applyNumberFormat="1" applyFont="1" applyFill="1" applyBorder="1" applyAlignment="1" applyProtection="1">
      <alignment horizontal="center" vertical="center"/>
      <protection locked="0"/>
    </xf>
    <xf numFmtId="168" fontId="7" fillId="0" borderId="2" xfId="0" applyNumberFormat="1" applyFont="1" applyFill="1" applyBorder="1" applyAlignment="1" applyProtection="1">
      <alignment horizontal="center" vertical="center"/>
      <protection locked="0"/>
    </xf>
    <xf numFmtId="168" fontId="8" fillId="0" borderId="2" xfId="3" applyNumberFormat="1" applyFont="1" applyFill="1" applyBorder="1" applyAlignment="1" applyProtection="1">
      <alignment horizontal="center" vertical="center"/>
      <protection locked="0"/>
    </xf>
    <xf numFmtId="168" fontId="2" fillId="16" borderId="2" xfId="2" applyNumberFormat="1" applyFont="1" applyFill="1" applyBorder="1" applyProtection="1">
      <protection locked="0"/>
    </xf>
    <xf numFmtId="0" fontId="0" fillId="16" borderId="19" xfId="0" applyFill="1" applyBorder="1" applyAlignment="1" applyProtection="1">
      <alignment horizontal="center"/>
      <protection locked="0"/>
    </xf>
    <xf numFmtId="166" fontId="0" fillId="16" borderId="5" xfId="1" applyNumberFormat="1" applyFont="1" applyFill="1" applyBorder="1" applyAlignment="1" applyProtection="1">
      <alignment horizontal="center" vertical="center"/>
      <protection locked="0"/>
    </xf>
    <xf numFmtId="168" fontId="7" fillId="0" borderId="1" xfId="0" applyNumberFormat="1" applyFont="1" applyFill="1" applyBorder="1" applyAlignment="1" applyProtection="1">
      <alignment horizontal="center" vertical="center"/>
      <protection locked="0"/>
    </xf>
    <xf numFmtId="168" fontId="8" fillId="0" borderId="1" xfId="3" applyNumberFormat="1" applyFont="1" applyFill="1" applyBorder="1" applyAlignment="1" applyProtection="1">
      <alignment horizontal="center" vertical="center"/>
      <protection locked="0"/>
    </xf>
    <xf numFmtId="168" fontId="2" fillId="16" borderId="1" xfId="2" applyNumberFormat="1" applyFont="1" applyFill="1" applyBorder="1" applyProtection="1">
      <protection locked="0"/>
    </xf>
    <xf numFmtId="0" fontId="0" fillId="16" borderId="6" xfId="0" applyFill="1" applyBorder="1" applyAlignment="1" applyProtection="1">
      <alignment horizontal="center"/>
      <protection locked="0"/>
    </xf>
    <xf numFmtId="168" fontId="3" fillId="4" borderId="11" xfId="0" applyNumberFormat="1" applyFont="1" applyFill="1" applyBorder="1" applyAlignment="1" applyProtection="1">
      <alignment horizontal="center" vertical="center"/>
      <protection locked="0"/>
    </xf>
    <xf numFmtId="168" fontId="3" fillId="4" borderId="10" xfId="0" applyNumberFormat="1" applyFont="1" applyFill="1" applyBorder="1" applyAlignment="1" applyProtection="1">
      <alignment horizontal="center" vertical="center"/>
      <protection locked="0"/>
    </xf>
    <xf numFmtId="168" fontId="3" fillId="4" borderId="1" xfId="0" applyNumberFormat="1" applyFont="1" applyFill="1" applyBorder="1" applyAlignment="1" applyProtection="1">
      <alignment horizontal="center" vertical="center"/>
      <protection locked="0"/>
    </xf>
    <xf numFmtId="168" fontId="3" fillId="4" borderId="1" xfId="0" applyNumberFormat="1" applyFont="1" applyFill="1" applyBorder="1" applyAlignment="1" applyProtection="1">
      <alignment horizontal="center"/>
      <protection locked="0"/>
    </xf>
    <xf numFmtId="168" fontId="3" fillId="6" borderId="1" xfId="0" applyNumberFormat="1" applyFont="1" applyFill="1" applyBorder="1" applyAlignment="1" applyProtection="1">
      <alignment horizontal="center"/>
      <protection locked="0"/>
    </xf>
    <xf numFmtId="168" fontId="2" fillId="6" borderId="5" xfId="0" applyNumberFormat="1" applyFont="1" applyFill="1" applyBorder="1" applyAlignment="1" applyProtection="1">
      <alignment horizontal="center" vertical="center"/>
      <protection locked="0"/>
    </xf>
    <xf numFmtId="168" fontId="3" fillId="2" borderId="1" xfId="0" applyNumberFormat="1" applyFont="1" applyFill="1" applyBorder="1" applyAlignment="1" applyProtection="1">
      <alignment horizontal="center"/>
      <protection locked="0"/>
    </xf>
    <xf numFmtId="168" fontId="2" fillId="5" borderId="5" xfId="0" applyNumberFormat="1" applyFont="1" applyFill="1" applyBorder="1" applyAlignment="1" applyProtection="1">
      <alignment horizontal="center" vertical="center"/>
      <protection locked="0"/>
    </xf>
    <xf numFmtId="168" fontId="0" fillId="16" borderId="6" xfId="0" applyNumberFormat="1" applyFill="1" applyBorder="1" applyAlignment="1" applyProtection="1">
      <alignment horizontal="center"/>
      <protection locked="0"/>
    </xf>
    <xf numFmtId="168" fontId="3" fillId="2" borderId="8" xfId="0" applyNumberFormat="1" applyFont="1" applyFill="1" applyBorder="1" applyAlignment="1" applyProtection="1">
      <alignment horizontal="center"/>
      <protection locked="0"/>
    </xf>
    <xf numFmtId="168" fontId="2" fillId="5" borderId="7" xfId="0" applyNumberFormat="1" applyFont="1" applyFill="1" applyBorder="1" applyAlignment="1" applyProtection="1">
      <alignment horizontal="center" vertical="center"/>
      <protection locked="0"/>
    </xf>
    <xf numFmtId="168" fontId="2" fillId="12" borderId="9" xfId="0" applyNumberFormat="1" applyFont="1" applyFill="1" applyBorder="1" applyAlignment="1" applyProtection="1">
      <alignment horizontal="center" vertical="center"/>
      <protection locked="0"/>
    </xf>
    <xf numFmtId="168" fontId="2" fillId="13" borderId="28" xfId="0" applyNumberFormat="1" applyFont="1" applyFill="1" applyBorder="1" applyAlignment="1" applyProtection="1">
      <alignment horizontal="center" vertical="center"/>
      <protection locked="0"/>
    </xf>
    <xf numFmtId="166" fontId="0" fillId="0" borderId="0" xfId="1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0" fontId="0" fillId="16" borderId="6" xfId="0" applyFill="1" applyBorder="1" applyProtection="1">
      <protection locked="0"/>
    </xf>
    <xf numFmtId="166" fontId="0" fillId="16" borderId="7" xfId="1" applyNumberFormat="1" applyFont="1" applyFill="1" applyBorder="1" applyAlignment="1" applyProtection="1">
      <alignment horizontal="center" vertical="center"/>
      <protection locked="0"/>
    </xf>
    <xf numFmtId="168" fontId="7" fillId="0" borderId="8" xfId="0" applyNumberFormat="1" applyFont="1" applyFill="1" applyBorder="1" applyAlignment="1" applyProtection="1">
      <alignment horizontal="center" vertical="center"/>
      <protection locked="0"/>
    </xf>
    <xf numFmtId="168" fontId="8" fillId="0" borderId="8" xfId="3" applyNumberFormat="1" applyFont="1" applyFill="1" applyBorder="1" applyAlignment="1" applyProtection="1">
      <alignment horizontal="center" vertical="center"/>
      <protection locked="0"/>
    </xf>
    <xf numFmtId="168" fontId="2" fillId="16" borderId="8" xfId="2" applyNumberFormat="1" applyFont="1" applyFill="1" applyBorder="1" applyProtection="1">
      <protection locked="0"/>
    </xf>
    <xf numFmtId="0" fontId="0" fillId="16" borderId="9" xfId="0" applyFill="1" applyBorder="1" applyAlignment="1" applyProtection="1">
      <alignment horizontal="center"/>
      <protection locked="0"/>
    </xf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165" fontId="2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0" fontId="2" fillId="0" borderId="0" xfId="0" applyFont="1" applyProtection="1">
      <protection hidden="1"/>
    </xf>
    <xf numFmtId="168" fontId="2" fillId="10" borderId="19" xfId="3" applyNumberFormat="1" applyFont="1" applyFill="1" applyBorder="1" applyAlignment="1" applyProtection="1">
      <alignment horizontal="center" vertical="center"/>
      <protection hidden="1"/>
    </xf>
    <xf numFmtId="168" fontId="2" fillId="10" borderId="6" xfId="3" applyNumberFormat="1" applyFont="1" applyFill="1" applyBorder="1" applyAlignment="1" applyProtection="1">
      <alignment horizontal="center" vertical="center"/>
      <protection hidden="1"/>
    </xf>
    <xf numFmtId="168" fontId="2" fillId="10" borderId="9" xfId="3" applyNumberFormat="1" applyFont="1" applyFill="1" applyBorder="1" applyAlignment="1" applyProtection="1">
      <alignment horizontal="center" vertical="center"/>
      <protection hidden="1"/>
    </xf>
    <xf numFmtId="166" fontId="3" fillId="4" borderId="17" xfId="0" applyNumberFormat="1" applyFont="1" applyFill="1" applyBorder="1" applyAlignment="1" applyProtection="1">
      <alignment horizontal="center" vertical="center"/>
      <protection hidden="1"/>
    </xf>
    <xf numFmtId="166" fontId="3" fillId="4" borderId="5" xfId="0" applyNumberFormat="1" applyFont="1" applyFill="1" applyBorder="1" applyAlignment="1" applyProtection="1">
      <alignment horizontal="center" vertical="center"/>
      <protection hidden="1"/>
    </xf>
    <xf numFmtId="166" fontId="3" fillId="4" borderId="5" xfId="0" applyNumberFormat="1" applyFont="1" applyFill="1" applyBorder="1" applyAlignment="1" applyProtection="1">
      <alignment horizontal="center"/>
      <protection hidden="1"/>
    </xf>
    <xf numFmtId="166" fontId="3" fillId="6" borderId="5" xfId="0" applyNumberFormat="1" applyFont="1" applyFill="1" applyBorder="1" applyAlignment="1" applyProtection="1">
      <alignment horizontal="center"/>
      <protection hidden="1"/>
    </xf>
    <xf numFmtId="166" fontId="3" fillId="2" borderId="5" xfId="0" applyNumberFormat="1" applyFont="1" applyFill="1" applyBorder="1" applyAlignment="1" applyProtection="1">
      <alignment horizontal="center"/>
      <protection hidden="1"/>
    </xf>
    <xf numFmtId="166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 vertical="center"/>
      <protection hidden="1"/>
    </xf>
    <xf numFmtId="168" fontId="5" fillId="8" borderId="7" xfId="0" applyNumberFormat="1" applyFont="1" applyFill="1" applyBorder="1" applyAlignment="1" applyProtection="1">
      <alignment horizontal="center" vertical="center"/>
      <protection hidden="1"/>
    </xf>
    <xf numFmtId="0" fontId="5" fillId="8" borderId="8" xfId="0" applyFont="1" applyFill="1" applyBorder="1" applyAlignment="1" applyProtection="1">
      <alignment horizontal="center" vertical="center"/>
      <protection hidden="1"/>
    </xf>
    <xf numFmtId="0" fontId="2" fillId="7" borderId="20" xfId="0" applyFont="1" applyFill="1" applyBorder="1" applyAlignment="1" applyProtection="1">
      <alignment horizontal="center" vertical="center"/>
      <protection hidden="1"/>
    </xf>
    <xf numFmtId="0" fontId="2" fillId="10" borderId="31" xfId="0" applyFont="1" applyFill="1" applyBorder="1" applyAlignment="1" applyProtection="1">
      <alignment horizontal="center" vertical="center"/>
      <protection hidden="1"/>
    </xf>
    <xf numFmtId="0" fontId="5" fillId="15" borderId="21" xfId="0" applyFont="1" applyFill="1" applyBorder="1" applyAlignment="1" applyProtection="1">
      <alignment horizontal="center"/>
      <protection hidden="1"/>
    </xf>
    <xf numFmtId="0" fontId="5" fillId="14" borderId="20" xfId="0" applyFont="1" applyFill="1" applyBorder="1" applyAlignment="1" applyProtection="1">
      <alignment horizontal="center" vertical="center"/>
      <protection hidden="1"/>
    </xf>
    <xf numFmtId="0" fontId="5" fillId="14" borderId="29" xfId="0" applyFont="1" applyFill="1" applyBorder="1" applyAlignment="1" applyProtection="1">
      <alignment horizontal="center" vertical="center"/>
      <protection hidden="1"/>
    </xf>
    <xf numFmtId="168" fontId="5" fillId="14" borderId="21" xfId="0" applyNumberFormat="1" applyFont="1" applyFill="1" applyBorder="1" applyAlignment="1" applyProtection="1">
      <alignment horizontal="center" vertical="center"/>
      <protection hidden="1"/>
    </xf>
    <xf numFmtId="0" fontId="5" fillId="9" borderId="12" xfId="0" applyFont="1" applyFill="1" applyBorder="1" applyAlignment="1" applyProtection="1">
      <alignment horizontal="center" vertical="center" textRotation="180"/>
      <protection hidden="1"/>
    </xf>
    <xf numFmtId="0" fontId="5" fillId="9" borderId="30" xfId="0" applyFont="1" applyFill="1" applyBorder="1" applyAlignment="1" applyProtection="1">
      <alignment horizontal="center" vertical="center" textRotation="180"/>
      <protection hidden="1"/>
    </xf>
    <xf numFmtId="0" fontId="5" fillId="9" borderId="13" xfId="0" applyFont="1" applyFill="1" applyBorder="1" applyAlignment="1" applyProtection="1">
      <alignment horizontal="center" vertical="center" textRotation="180"/>
      <protection hidden="1"/>
    </xf>
    <xf numFmtId="0" fontId="2" fillId="6" borderId="22" xfId="0" applyFont="1" applyFill="1" applyBorder="1" applyAlignment="1" applyProtection="1">
      <alignment horizontal="center" vertical="center"/>
      <protection hidden="1"/>
    </xf>
    <xf numFmtId="0" fontId="2" fillId="6" borderId="23" xfId="0" applyFont="1" applyFill="1" applyBorder="1" applyAlignment="1" applyProtection="1">
      <alignment horizontal="center" vertical="center"/>
      <protection hidden="1"/>
    </xf>
    <xf numFmtId="0" fontId="2" fillId="5" borderId="22" xfId="0" applyFont="1" applyFill="1" applyBorder="1" applyAlignment="1" applyProtection="1">
      <alignment horizontal="center" vertical="center"/>
      <protection hidden="1"/>
    </xf>
    <xf numFmtId="0" fontId="2" fillId="5" borderId="16" xfId="0" applyFont="1" applyFill="1" applyBorder="1" applyAlignment="1" applyProtection="1">
      <alignment horizontal="center" vertical="center"/>
      <protection hidden="1"/>
    </xf>
    <xf numFmtId="0" fontId="4" fillId="8" borderId="14" xfId="0" applyFont="1" applyFill="1" applyBorder="1" applyAlignment="1" applyProtection="1">
      <alignment horizontal="center" vertical="center"/>
      <protection hidden="1"/>
    </xf>
    <xf numFmtId="0" fontId="4" fillId="8" borderId="15" xfId="0" applyFont="1" applyFill="1" applyBorder="1" applyAlignment="1" applyProtection="1">
      <alignment horizontal="center" vertical="center"/>
      <protection hidden="1"/>
    </xf>
    <xf numFmtId="0" fontId="4" fillId="8" borderId="16" xfId="0" applyFont="1" applyFill="1" applyBorder="1" applyAlignment="1" applyProtection="1">
      <alignment horizontal="center" vertical="center"/>
      <protection hidden="1"/>
    </xf>
  </cellXfs>
  <cellStyles count="5">
    <cellStyle name="Moeda" xfId="2" builtinId="4"/>
    <cellStyle name="Normal" xfId="0" builtinId="0"/>
    <cellStyle name="Porcentagem" xfId="3" builtinId="5"/>
    <cellStyle name="Sim" xfId="4" xr:uid="{00000000-0005-0000-0000-000003000000}"/>
    <cellStyle name="Vírgula" xfId="1" builtinId="3"/>
  </cellStyles>
  <dxfs count="5">
    <dxf>
      <fill>
        <patternFill>
          <bgColor rgb="FFFFC7CE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fill>
        <patternFill>
          <bgColor rgb="FF00B050"/>
        </patternFill>
      </fill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</dxfs>
  <tableStyles count="1" defaultTableStyle="TableStyleMedium2" defaultPivotStyle="PivotStyleLight16">
    <tableStyle name="Estilo de Tabela Dinâmica 1" table="0" count="1" xr9:uid="{00000000-0011-0000-FFFF-FFFF00000000}">
      <tableStyleElement type="pageFieldLabels" dxfId="4"/>
    </tableStyle>
  </tableStyles>
  <colors>
    <mruColors>
      <color rgb="FFFF0000"/>
      <color rgb="FFFF3300"/>
      <color rgb="FF006600"/>
      <color rgb="FFDE0C1B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Anual de Operações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'BALANÇO ANUAL'!$C$19:$F$19</c:f>
              <c:numCache>
                <c:formatCode>[$$-409]#,##0.00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E-49B0-9C73-8CF9744FC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292672"/>
        <c:axId val="187376384"/>
      </c:barChart>
      <c:catAx>
        <c:axId val="18729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376384"/>
        <c:crosses val="autoZero"/>
        <c:auto val="1"/>
        <c:lblAlgn val="ctr"/>
        <c:lblOffset val="100"/>
        <c:noMultiLvlLbl val="0"/>
      </c:catAx>
      <c:valAx>
        <c:axId val="1873763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9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2-2gQU_pkjPS4yGEhtZBhw" TargetMode="External"/><Relationship Id="rId4" Type="http://schemas.openxmlformats.org/officeDocument/2006/relationships/image" Target="../media/image3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85724</xdr:colOff>
      <xdr:row>0</xdr:row>
      <xdr:rowOff>152400</xdr:rowOff>
    </xdr:from>
    <xdr:to>
      <xdr:col>10</xdr:col>
      <xdr:colOff>457200</xdr:colOff>
      <xdr:row>6</xdr:row>
      <xdr:rowOff>28575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94" t="6838" r="8927" b="8547"/>
        <a:stretch/>
      </xdr:blipFill>
      <xdr:spPr>
        <a:xfrm>
          <a:off x="5534024" y="152400"/>
          <a:ext cx="1943101" cy="1885950"/>
        </a:xfrm>
        <a:prstGeom prst="rect">
          <a:avLst/>
        </a:prstGeom>
      </xdr:spPr>
    </xdr:pic>
    <xdr:clientData/>
  </xdr:twoCellAnchor>
  <xdr:twoCellAnchor>
    <xdr:from>
      <xdr:col>1</xdr:col>
      <xdr:colOff>247650</xdr:colOff>
      <xdr:row>0</xdr:row>
      <xdr:rowOff>352425</xdr:rowOff>
    </xdr:from>
    <xdr:to>
      <xdr:col>7</xdr:col>
      <xdr:colOff>200938</xdr:colOff>
      <xdr:row>1</xdr:row>
      <xdr:rowOff>678657</xdr:rowOff>
    </xdr:to>
    <xdr:grpSp>
      <xdr:nvGrpSpPr>
        <xdr:cNvPr id="8" name="Grupo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523875" y="352425"/>
          <a:ext cx="4449088" cy="716757"/>
          <a:chOff x="523875" y="352425"/>
          <a:chExt cx="4449088" cy="716757"/>
        </a:xfrm>
      </xdr:grpSpPr>
      <xdr:pic>
        <xdr:nvPicPr>
          <xdr:cNvPr id="2" name="Imagem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3875" y="352425"/>
            <a:ext cx="2867025" cy="716757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4112" y="419099"/>
            <a:ext cx="1548851" cy="647701"/>
          </a:xfrm>
          <a:prstGeom prst="rect">
            <a:avLst/>
          </a:prstGeom>
        </xdr:spPr>
      </xdr:pic>
    </xdr:grpSp>
    <xdr:clientData/>
  </xdr:twoCellAnchor>
  <xdr:oneCellAnchor>
    <xdr:from>
      <xdr:col>11</xdr:col>
      <xdr:colOff>599112</xdr:colOff>
      <xdr:row>1</xdr:row>
      <xdr:rowOff>264610</xdr:rowOff>
    </xdr:from>
    <xdr:ext cx="3334713" cy="468013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304837" y="655135"/>
          <a:ext cx="3334713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4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SIMULAÇÃO DE GESTÃO</a:t>
          </a:r>
        </a:p>
      </xdr:txBody>
    </xdr:sp>
    <xdr:clientData/>
  </xdr:oneCellAnchor>
  <xdr:oneCellAnchor>
    <xdr:from>
      <xdr:col>7</xdr:col>
      <xdr:colOff>610107</xdr:colOff>
      <xdr:row>6</xdr:row>
      <xdr:rowOff>7435</xdr:rowOff>
    </xdr:from>
    <xdr:ext cx="2456442" cy="342786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382132" y="2017210"/>
          <a:ext cx="2456442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6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SIMULAÇÃO DE MATIGALE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2</xdr:row>
      <xdr:rowOff>123824</xdr:rowOff>
    </xdr:from>
    <xdr:to>
      <xdr:col>14</xdr:col>
      <xdr:colOff>228599</xdr:colOff>
      <xdr:row>19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5CC7A0-3C1F-43F1-B70F-75219D663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Q38"/>
  <sheetViews>
    <sheetView showGridLines="0" showRowColHeaders="0" tabSelected="1" zoomScaleNormal="100" workbookViewId="0">
      <selection activeCell="H12" sqref="H12"/>
    </sheetView>
  </sheetViews>
  <sheetFormatPr defaultRowHeight="15" x14ac:dyDescent="0.25"/>
  <cols>
    <col min="1" max="1" width="4.140625" style="19" customWidth="1"/>
    <col min="2" max="2" width="4.140625" style="19" bestFit="1" customWidth="1"/>
    <col min="3" max="3" width="14.7109375" style="19" bestFit="1" customWidth="1"/>
    <col min="4" max="4" width="10.28515625" style="19" bestFit="1" customWidth="1"/>
    <col min="5" max="5" width="12.7109375" style="19" bestFit="1" customWidth="1"/>
    <col min="6" max="6" width="12.42578125" style="19" customWidth="1"/>
    <col min="7" max="7" width="13.140625" style="20" bestFit="1" customWidth="1"/>
    <col min="8" max="8" width="10.140625" style="21" customWidth="1"/>
    <col min="9" max="9" width="13.28515625" style="19" customWidth="1"/>
    <col min="10" max="11" width="10.28515625" style="19" bestFit="1" customWidth="1"/>
    <col min="12" max="12" width="10.28515625" style="19" customWidth="1"/>
    <col min="13" max="13" width="13.7109375" style="19" bestFit="1" customWidth="1"/>
    <col min="14" max="14" width="13.7109375" style="22" bestFit="1" customWidth="1"/>
    <col min="15" max="15" width="3.5703125" style="19" bestFit="1" customWidth="1"/>
    <col min="16" max="16" width="11.140625" style="19" customWidth="1"/>
    <col min="17" max="17" width="4.5703125" style="19" bestFit="1" customWidth="1"/>
    <col min="18" max="16384" width="9.140625" style="19"/>
  </cols>
  <sheetData>
    <row r="1" spans="2:17" ht="30.75" customHeight="1" x14ac:dyDescent="0.25">
      <c r="I1" s="75"/>
      <c r="J1" s="75"/>
      <c r="K1" s="75"/>
    </row>
    <row r="2" spans="2:17" ht="61.5" customHeight="1" thickBot="1" x14ac:dyDescent="0.3">
      <c r="B2" s="75"/>
      <c r="C2" s="76"/>
      <c r="D2" s="76"/>
      <c r="E2" s="76"/>
      <c r="F2" s="76"/>
      <c r="G2" s="79"/>
      <c r="H2" s="76"/>
      <c r="I2" s="76"/>
      <c r="J2" s="76"/>
      <c r="K2" s="75"/>
      <c r="M2" s="75"/>
      <c r="N2" s="80"/>
      <c r="O2" s="75"/>
      <c r="P2" s="75"/>
      <c r="Q2" s="75"/>
    </row>
    <row r="3" spans="2:17" ht="18.75" x14ac:dyDescent="0.25">
      <c r="C3" s="106" t="s">
        <v>28</v>
      </c>
      <c r="D3" s="107"/>
      <c r="E3" s="107"/>
      <c r="F3" s="108"/>
      <c r="G3" s="23"/>
      <c r="H3" s="24"/>
      <c r="I3" s="75"/>
      <c r="J3" s="75"/>
      <c r="K3" s="75"/>
      <c r="M3" s="90" t="s">
        <v>22</v>
      </c>
      <c r="N3" s="102" t="s">
        <v>23</v>
      </c>
      <c r="O3" s="103"/>
      <c r="P3" s="104" t="s">
        <v>24</v>
      </c>
      <c r="Q3" s="105"/>
    </row>
    <row r="4" spans="2:17" ht="15.75" thickBot="1" x14ac:dyDescent="0.3">
      <c r="C4" s="25" t="s">
        <v>0</v>
      </c>
      <c r="D4" s="26">
        <v>181.6</v>
      </c>
      <c r="E4" s="27" t="s">
        <v>25</v>
      </c>
      <c r="F4" s="28">
        <f>D4*F5</f>
        <v>18.16</v>
      </c>
      <c r="H4" s="29"/>
      <c r="I4" s="77"/>
      <c r="J4" s="77"/>
      <c r="K4" s="75"/>
      <c r="M4" s="91" t="s">
        <v>20</v>
      </c>
      <c r="N4" s="92" t="s">
        <v>21</v>
      </c>
      <c r="O4" s="30">
        <v>0.03</v>
      </c>
      <c r="P4" s="92" t="s">
        <v>25</v>
      </c>
      <c r="Q4" s="31">
        <v>0.1</v>
      </c>
    </row>
    <row r="5" spans="2:17" ht="15.75" thickBot="1" x14ac:dyDescent="0.3">
      <c r="C5" s="32" t="s">
        <v>1</v>
      </c>
      <c r="D5" s="33">
        <v>0.02</v>
      </c>
      <c r="E5" s="34" t="s">
        <v>30</v>
      </c>
      <c r="F5" s="35">
        <v>0.1</v>
      </c>
      <c r="H5" s="36"/>
      <c r="I5" s="78"/>
      <c r="J5" s="78"/>
      <c r="K5" s="75"/>
      <c r="M5" s="37">
        <v>10</v>
      </c>
      <c r="N5" s="38">
        <f>M5*$O$4</f>
        <v>0.3</v>
      </c>
      <c r="O5" s="22"/>
      <c r="P5" s="39">
        <f t="shared" ref="P5:P25" si="0">M5*$Q$4</f>
        <v>1</v>
      </c>
    </row>
    <row r="6" spans="2:17" ht="15.75" thickBot="1" x14ac:dyDescent="0.3">
      <c r="F6" s="40"/>
      <c r="I6" s="78"/>
      <c r="J6" s="78"/>
      <c r="K6" s="75"/>
      <c r="M6" s="41">
        <v>15</v>
      </c>
      <c r="N6" s="42">
        <f t="shared" ref="N6:N25" si="1">M6*$O$4</f>
        <v>0.44999999999999996</v>
      </c>
      <c r="O6" s="22"/>
      <c r="P6" s="43">
        <f t="shared" si="0"/>
        <v>1.5</v>
      </c>
    </row>
    <row r="7" spans="2:17" ht="15" customHeight="1" thickBot="1" x14ac:dyDescent="0.3">
      <c r="C7" s="93" t="s">
        <v>27</v>
      </c>
      <c r="D7" s="94" t="s">
        <v>25</v>
      </c>
      <c r="E7" s="94" t="s">
        <v>1</v>
      </c>
      <c r="F7" s="94" t="s">
        <v>18</v>
      </c>
      <c r="G7" s="95" t="s">
        <v>29</v>
      </c>
      <c r="I7" s="75"/>
      <c r="J7" s="75"/>
      <c r="K7" s="75"/>
      <c r="M7" s="41">
        <v>20</v>
      </c>
      <c r="N7" s="42">
        <f>M7*$O$4</f>
        <v>0.6</v>
      </c>
      <c r="P7" s="43">
        <f t="shared" si="0"/>
        <v>2</v>
      </c>
    </row>
    <row r="8" spans="2:17" ht="15" customHeight="1" thickBot="1" x14ac:dyDescent="0.3">
      <c r="C8" s="44">
        <v>1</v>
      </c>
      <c r="D8" s="45">
        <f>D4*$F$5</f>
        <v>18.16</v>
      </c>
      <c r="E8" s="46">
        <f>D4*$D$5</f>
        <v>3.6320000000000001</v>
      </c>
      <c r="F8" s="47">
        <f>$D$4+E8</f>
        <v>185.232</v>
      </c>
      <c r="G8" s="48" t="s">
        <v>32</v>
      </c>
      <c r="I8" s="75"/>
      <c r="J8" s="75"/>
      <c r="K8" s="75"/>
      <c r="M8" s="41">
        <v>25</v>
      </c>
      <c r="N8" s="42">
        <f>M8*$O$4</f>
        <v>0.75</v>
      </c>
      <c r="P8" s="43">
        <f t="shared" si="0"/>
        <v>2.5</v>
      </c>
    </row>
    <row r="9" spans="2:17" ht="15" customHeight="1" thickBot="1" x14ac:dyDescent="0.3">
      <c r="C9" s="49">
        <v>2</v>
      </c>
      <c r="D9" s="50">
        <f>F8*$F$5</f>
        <v>18.523199999999999</v>
      </c>
      <c r="E9" s="51">
        <f>F8*$D$5</f>
        <v>3.7046399999999999</v>
      </c>
      <c r="F9" s="52">
        <f>F8+E9</f>
        <v>188.93664000000001</v>
      </c>
      <c r="G9" s="53" t="s">
        <v>31</v>
      </c>
      <c r="I9" s="96" t="s">
        <v>19</v>
      </c>
      <c r="J9" s="97" t="s">
        <v>26</v>
      </c>
      <c r="K9" s="99" t="s">
        <v>20</v>
      </c>
      <c r="M9" s="41">
        <v>30</v>
      </c>
      <c r="N9" s="42">
        <f t="shared" si="1"/>
        <v>0.89999999999999991</v>
      </c>
      <c r="P9" s="43">
        <f t="shared" si="0"/>
        <v>3</v>
      </c>
    </row>
    <row r="10" spans="2:17" ht="15" customHeight="1" x14ac:dyDescent="0.25">
      <c r="C10" s="49">
        <v>3</v>
      </c>
      <c r="D10" s="50">
        <f t="shared" ref="D10:D38" si="2">F9*$F$5</f>
        <v>18.893664000000001</v>
      </c>
      <c r="E10" s="51">
        <f>F9*$D$5</f>
        <v>3.7787328000000002</v>
      </c>
      <c r="F10" s="52">
        <f t="shared" ref="F10:F38" si="3">F9+E10</f>
        <v>192.71537280000001</v>
      </c>
      <c r="G10" s="53" t="s">
        <v>31</v>
      </c>
      <c r="I10" s="84">
        <v>1</v>
      </c>
      <c r="J10" s="54">
        <v>0.35</v>
      </c>
      <c r="K10" s="100"/>
      <c r="M10" s="41">
        <v>35</v>
      </c>
      <c r="N10" s="42">
        <f t="shared" si="1"/>
        <v>1.05</v>
      </c>
      <c r="P10" s="43">
        <f t="shared" si="0"/>
        <v>3.5</v>
      </c>
    </row>
    <row r="11" spans="2:17" ht="15" customHeight="1" x14ac:dyDescent="0.25">
      <c r="C11" s="49">
        <v>4</v>
      </c>
      <c r="D11" s="50">
        <f t="shared" si="2"/>
        <v>19.271537280000004</v>
      </c>
      <c r="E11" s="51">
        <f t="shared" ref="E11:E38" si="4">F10*$D$5</f>
        <v>3.8543074560000004</v>
      </c>
      <c r="F11" s="52">
        <f t="shared" si="3"/>
        <v>196.569680256</v>
      </c>
      <c r="G11" s="53" t="s">
        <v>31</v>
      </c>
      <c r="I11" s="85">
        <v>2</v>
      </c>
      <c r="J11" s="55">
        <f>J10*2</f>
        <v>0.7</v>
      </c>
      <c r="K11" s="100"/>
      <c r="M11" s="41">
        <v>40</v>
      </c>
      <c r="N11" s="42">
        <f t="shared" si="1"/>
        <v>1.2</v>
      </c>
      <c r="P11" s="43">
        <f t="shared" si="0"/>
        <v>4</v>
      </c>
    </row>
    <row r="12" spans="2:17" ht="15" customHeight="1" thickBot="1" x14ac:dyDescent="0.3">
      <c r="C12" s="49">
        <v>5</v>
      </c>
      <c r="D12" s="50">
        <f t="shared" si="2"/>
        <v>19.656968025600001</v>
      </c>
      <c r="E12" s="51">
        <f t="shared" si="4"/>
        <v>3.9313936051200002</v>
      </c>
      <c r="F12" s="52">
        <f t="shared" si="3"/>
        <v>200.50107386112001</v>
      </c>
      <c r="G12" s="53" t="s">
        <v>31</v>
      </c>
      <c r="I12" s="85">
        <v>3</v>
      </c>
      <c r="J12" s="55">
        <f>J11*2</f>
        <v>1.4</v>
      </c>
      <c r="K12" s="101"/>
      <c r="M12" s="41">
        <v>45</v>
      </c>
      <c r="N12" s="42">
        <f t="shared" si="1"/>
        <v>1.3499999999999999</v>
      </c>
      <c r="P12" s="43">
        <f t="shared" si="0"/>
        <v>4.5</v>
      </c>
    </row>
    <row r="13" spans="2:17" x14ac:dyDescent="0.25">
      <c r="C13" s="49">
        <v>6</v>
      </c>
      <c r="D13" s="50">
        <f t="shared" si="2"/>
        <v>20.050107386112003</v>
      </c>
      <c r="E13" s="51">
        <f t="shared" si="4"/>
        <v>4.0100214772224003</v>
      </c>
      <c r="F13" s="52">
        <f t="shared" si="3"/>
        <v>204.51109533834241</v>
      </c>
      <c r="G13" s="53" t="s">
        <v>31</v>
      </c>
      <c r="I13" s="85">
        <v>4</v>
      </c>
      <c r="J13" s="56">
        <f>J12*2</f>
        <v>2.8</v>
      </c>
      <c r="K13" s="81">
        <f>SUM(J10:J13)*2</f>
        <v>10.5</v>
      </c>
      <c r="M13" s="41">
        <v>50</v>
      </c>
      <c r="N13" s="42">
        <f t="shared" si="1"/>
        <v>1.5</v>
      </c>
      <c r="P13" s="43">
        <f t="shared" si="0"/>
        <v>5</v>
      </c>
    </row>
    <row r="14" spans="2:17" x14ac:dyDescent="0.25">
      <c r="C14" s="49">
        <v>7</v>
      </c>
      <c r="D14" s="50">
        <f t="shared" si="2"/>
        <v>20.451109533834241</v>
      </c>
      <c r="E14" s="51">
        <f t="shared" si="4"/>
        <v>4.0902219067668479</v>
      </c>
      <c r="F14" s="52">
        <f t="shared" si="3"/>
        <v>208.60131724510927</v>
      </c>
      <c r="G14" s="53" t="s">
        <v>31</v>
      </c>
      <c r="I14" s="85">
        <v>5</v>
      </c>
      <c r="J14" s="56">
        <f>J13*2</f>
        <v>5.6</v>
      </c>
      <c r="K14" s="82">
        <f>SUM(J11:J14)*2</f>
        <v>21</v>
      </c>
      <c r="M14" s="41">
        <v>80</v>
      </c>
      <c r="N14" s="42">
        <f t="shared" si="1"/>
        <v>2.4</v>
      </c>
      <c r="P14" s="43">
        <f t="shared" si="0"/>
        <v>8</v>
      </c>
    </row>
    <row r="15" spans="2:17" x14ac:dyDescent="0.25">
      <c r="C15" s="49">
        <v>8</v>
      </c>
      <c r="D15" s="50">
        <f t="shared" si="2"/>
        <v>20.860131724510929</v>
      </c>
      <c r="E15" s="51">
        <f t="shared" si="4"/>
        <v>4.1720263449021857</v>
      </c>
      <c r="F15" s="52">
        <f t="shared" si="3"/>
        <v>212.77334359001145</v>
      </c>
      <c r="G15" s="53" t="s">
        <v>31</v>
      </c>
      <c r="I15" s="86">
        <v>6</v>
      </c>
      <c r="J15" s="57">
        <f t="shared" ref="J15:J21" si="5">J14*2</f>
        <v>11.2</v>
      </c>
      <c r="K15" s="82">
        <f>SUM(J12:J15)*2</f>
        <v>42</v>
      </c>
      <c r="M15" s="41">
        <v>100</v>
      </c>
      <c r="N15" s="42">
        <f t="shared" si="1"/>
        <v>3</v>
      </c>
      <c r="P15" s="43">
        <f t="shared" si="0"/>
        <v>10</v>
      </c>
    </row>
    <row r="16" spans="2:17" x14ac:dyDescent="0.25">
      <c r="C16" s="49">
        <v>9</v>
      </c>
      <c r="D16" s="50">
        <f t="shared" si="2"/>
        <v>21.277334359001145</v>
      </c>
      <c r="E16" s="51">
        <f t="shared" si="4"/>
        <v>4.2554668718002286</v>
      </c>
      <c r="F16" s="52">
        <f t="shared" si="3"/>
        <v>217.02881046181167</v>
      </c>
      <c r="G16" s="53" t="s">
        <v>31</v>
      </c>
      <c r="I16" s="87">
        <v>7</v>
      </c>
      <c r="J16" s="58">
        <f t="shared" si="5"/>
        <v>22.4</v>
      </c>
      <c r="K16" s="82">
        <f>SUM(J13:J16)*2</f>
        <v>84</v>
      </c>
      <c r="M16" s="59">
        <v>200</v>
      </c>
      <c r="N16" s="42">
        <f t="shared" si="1"/>
        <v>6</v>
      </c>
      <c r="P16" s="43">
        <f>M16*$Q$4</f>
        <v>20</v>
      </c>
    </row>
    <row r="17" spans="3:16" x14ac:dyDescent="0.25">
      <c r="C17" s="49">
        <v>10</v>
      </c>
      <c r="D17" s="50">
        <f t="shared" si="2"/>
        <v>21.702881046181169</v>
      </c>
      <c r="E17" s="51">
        <f t="shared" si="4"/>
        <v>4.3405762092362332</v>
      </c>
      <c r="F17" s="52">
        <f t="shared" si="3"/>
        <v>221.36938667104792</v>
      </c>
      <c r="G17" s="53" t="s">
        <v>31</v>
      </c>
      <c r="I17" s="87">
        <v>8</v>
      </c>
      <c r="J17" s="58">
        <f>J16*2</f>
        <v>44.8</v>
      </c>
      <c r="K17" s="82">
        <f t="shared" ref="K17:K21" si="6">SUM(J14:J17)*1.5</f>
        <v>126</v>
      </c>
      <c r="M17" s="59">
        <v>300</v>
      </c>
      <c r="N17" s="42">
        <f t="shared" si="1"/>
        <v>9</v>
      </c>
      <c r="P17" s="43">
        <f t="shared" si="0"/>
        <v>30</v>
      </c>
    </row>
    <row r="18" spans="3:16" x14ac:dyDescent="0.25">
      <c r="C18" s="49">
        <v>11</v>
      </c>
      <c r="D18" s="50">
        <f t="shared" si="2"/>
        <v>22.136938667104793</v>
      </c>
      <c r="E18" s="51">
        <f t="shared" si="4"/>
        <v>4.4273877334209581</v>
      </c>
      <c r="F18" s="52">
        <f t="shared" si="3"/>
        <v>225.79677440446889</v>
      </c>
      <c r="G18" s="53" t="s">
        <v>31</v>
      </c>
      <c r="I18" s="87">
        <v>9</v>
      </c>
      <c r="J18" s="58">
        <f t="shared" si="5"/>
        <v>89.6</v>
      </c>
      <c r="K18" s="82">
        <f>SUM(J15:J18)*1.5</f>
        <v>252</v>
      </c>
      <c r="M18" s="59">
        <v>400</v>
      </c>
      <c r="N18" s="42">
        <f>M18*$O$4</f>
        <v>12</v>
      </c>
      <c r="P18" s="43">
        <f t="shared" si="0"/>
        <v>40</v>
      </c>
    </row>
    <row r="19" spans="3:16" x14ac:dyDescent="0.25">
      <c r="C19" s="49">
        <v>12</v>
      </c>
      <c r="D19" s="50">
        <f t="shared" si="2"/>
        <v>22.57967744044689</v>
      </c>
      <c r="E19" s="51">
        <f t="shared" si="4"/>
        <v>4.5159354880893776</v>
      </c>
      <c r="F19" s="52">
        <f t="shared" si="3"/>
        <v>230.31270989255827</v>
      </c>
      <c r="G19" s="53" t="s">
        <v>31</v>
      </c>
      <c r="I19" s="88">
        <v>10</v>
      </c>
      <c r="J19" s="60">
        <f t="shared" si="5"/>
        <v>179.2</v>
      </c>
      <c r="K19" s="82">
        <f>SUM(J16:J19)*1.5</f>
        <v>504</v>
      </c>
      <c r="M19" s="59">
        <v>500</v>
      </c>
      <c r="N19" s="42">
        <f t="shared" si="1"/>
        <v>15</v>
      </c>
      <c r="P19" s="43">
        <f t="shared" si="0"/>
        <v>50</v>
      </c>
    </row>
    <row r="20" spans="3:16" x14ac:dyDescent="0.25">
      <c r="C20" s="49">
        <v>13</v>
      </c>
      <c r="D20" s="50">
        <f t="shared" si="2"/>
        <v>23.03127098925583</v>
      </c>
      <c r="E20" s="51">
        <f t="shared" si="4"/>
        <v>4.6062541978511655</v>
      </c>
      <c r="F20" s="52">
        <f t="shared" si="3"/>
        <v>234.91896409040945</v>
      </c>
      <c r="G20" s="53" t="s">
        <v>31</v>
      </c>
      <c r="I20" s="88">
        <v>11</v>
      </c>
      <c r="J20" s="60">
        <f>J19*2</f>
        <v>358.4</v>
      </c>
      <c r="K20" s="82">
        <f t="shared" si="6"/>
        <v>1008</v>
      </c>
      <c r="M20" s="61">
        <v>1000</v>
      </c>
      <c r="N20" s="42">
        <f t="shared" si="1"/>
        <v>30</v>
      </c>
      <c r="P20" s="43">
        <f t="shared" si="0"/>
        <v>100</v>
      </c>
    </row>
    <row r="21" spans="3:16" ht="15.75" thickBot="1" x14ac:dyDescent="0.3">
      <c r="C21" s="49">
        <v>14</v>
      </c>
      <c r="D21" s="50">
        <f t="shared" si="2"/>
        <v>23.491896409040947</v>
      </c>
      <c r="E21" s="51">
        <f t="shared" si="4"/>
        <v>4.6983792818081893</v>
      </c>
      <c r="F21" s="52">
        <f t="shared" si="3"/>
        <v>239.61734337221765</v>
      </c>
      <c r="G21" s="62"/>
      <c r="H21" s="19"/>
      <c r="I21" s="89">
        <v>12</v>
      </c>
      <c r="J21" s="63">
        <f t="shared" si="5"/>
        <v>716.8</v>
      </c>
      <c r="K21" s="83">
        <f t="shared" si="6"/>
        <v>2016</v>
      </c>
      <c r="M21" s="61">
        <v>2000</v>
      </c>
      <c r="N21" s="42">
        <f t="shared" si="1"/>
        <v>60</v>
      </c>
      <c r="P21" s="43">
        <f t="shared" si="0"/>
        <v>200</v>
      </c>
    </row>
    <row r="22" spans="3:16" ht="15.75" thickBot="1" x14ac:dyDescent="0.3">
      <c r="C22" s="49">
        <v>15</v>
      </c>
      <c r="D22" s="50">
        <f t="shared" si="2"/>
        <v>23.961734337221767</v>
      </c>
      <c r="E22" s="51">
        <f t="shared" si="4"/>
        <v>4.792346867444353</v>
      </c>
      <c r="F22" s="52">
        <f t="shared" si="3"/>
        <v>244.40969023966201</v>
      </c>
      <c r="G22" s="62"/>
      <c r="H22" s="19"/>
      <c r="I22" s="96" t="s">
        <v>18</v>
      </c>
      <c r="J22" s="98">
        <f>SUM(J10:J21)</f>
        <v>1433.25</v>
      </c>
      <c r="M22" s="61">
        <v>3000</v>
      </c>
      <c r="N22" s="42">
        <f t="shared" si="1"/>
        <v>90</v>
      </c>
      <c r="P22" s="43">
        <f t="shared" si="0"/>
        <v>300</v>
      </c>
    </row>
    <row r="23" spans="3:16" x14ac:dyDescent="0.25">
      <c r="C23" s="49">
        <v>16</v>
      </c>
      <c r="D23" s="50">
        <f t="shared" si="2"/>
        <v>24.440969023966204</v>
      </c>
      <c r="E23" s="51">
        <f t="shared" si="4"/>
        <v>4.8881938047932403</v>
      </c>
      <c r="F23" s="52">
        <f t="shared" si="3"/>
        <v>249.29788404445526</v>
      </c>
      <c r="G23" s="62"/>
      <c r="H23" s="19"/>
      <c r="M23" s="61">
        <v>4000</v>
      </c>
      <c r="N23" s="42">
        <f t="shared" si="1"/>
        <v>120</v>
      </c>
      <c r="P23" s="43">
        <f t="shared" si="0"/>
        <v>400</v>
      </c>
    </row>
    <row r="24" spans="3:16" x14ac:dyDescent="0.25">
      <c r="C24" s="49">
        <v>17</v>
      </c>
      <c r="D24" s="50">
        <f t="shared" si="2"/>
        <v>24.929788404445528</v>
      </c>
      <c r="E24" s="51">
        <f t="shared" si="4"/>
        <v>4.9859576808891051</v>
      </c>
      <c r="F24" s="52">
        <f t="shared" si="3"/>
        <v>254.28384172534436</v>
      </c>
      <c r="G24" s="62"/>
      <c r="H24" s="19"/>
      <c r="M24" s="61">
        <v>5000</v>
      </c>
      <c r="N24" s="42">
        <f t="shared" si="1"/>
        <v>150</v>
      </c>
      <c r="P24" s="43">
        <f t="shared" si="0"/>
        <v>500</v>
      </c>
    </row>
    <row r="25" spans="3:16" ht="15.75" thickBot="1" x14ac:dyDescent="0.3">
      <c r="C25" s="49">
        <v>18</v>
      </c>
      <c r="D25" s="50">
        <f t="shared" si="2"/>
        <v>25.428384172534436</v>
      </c>
      <c r="E25" s="51">
        <f t="shared" si="4"/>
        <v>5.085676834506887</v>
      </c>
      <c r="F25" s="52">
        <f t="shared" si="3"/>
        <v>259.36951855985126</v>
      </c>
      <c r="G25" s="62"/>
      <c r="H25" s="19"/>
      <c r="M25" s="64">
        <v>10000</v>
      </c>
      <c r="N25" s="65">
        <f t="shared" si="1"/>
        <v>300</v>
      </c>
      <c r="P25" s="66">
        <f t="shared" si="0"/>
        <v>1000</v>
      </c>
    </row>
    <row r="26" spans="3:16" x14ac:dyDescent="0.25">
      <c r="C26" s="49">
        <v>19</v>
      </c>
      <c r="D26" s="50">
        <f t="shared" si="2"/>
        <v>25.936951855985129</v>
      </c>
      <c r="E26" s="51">
        <f t="shared" si="4"/>
        <v>5.1873903711970248</v>
      </c>
      <c r="F26" s="52">
        <f t="shared" si="3"/>
        <v>264.55690893104827</v>
      </c>
      <c r="G26" s="62"/>
      <c r="H26" s="19"/>
      <c r="M26" s="22"/>
      <c r="N26" s="19"/>
    </row>
    <row r="27" spans="3:16" x14ac:dyDescent="0.25">
      <c r="C27" s="49">
        <v>20</v>
      </c>
      <c r="D27" s="50">
        <f t="shared" si="2"/>
        <v>26.45569089310483</v>
      </c>
      <c r="E27" s="51">
        <f t="shared" si="4"/>
        <v>5.2911381786209652</v>
      </c>
      <c r="F27" s="52">
        <f t="shared" si="3"/>
        <v>269.84804710966921</v>
      </c>
      <c r="G27" s="62"/>
      <c r="H27" s="19"/>
      <c r="M27" s="22"/>
      <c r="N27" s="19"/>
    </row>
    <row r="28" spans="3:16" x14ac:dyDescent="0.25">
      <c r="C28" s="49">
        <v>21</v>
      </c>
      <c r="D28" s="50">
        <f t="shared" si="2"/>
        <v>26.984804710966923</v>
      </c>
      <c r="E28" s="51">
        <f t="shared" si="4"/>
        <v>5.3969609421933846</v>
      </c>
      <c r="F28" s="52">
        <f t="shared" si="3"/>
        <v>275.24500805186261</v>
      </c>
      <c r="G28" s="62"/>
      <c r="H28" s="19"/>
      <c r="M28" s="22"/>
      <c r="N28" s="19"/>
    </row>
    <row r="29" spans="3:16" s="21" customFormat="1" x14ac:dyDescent="0.25">
      <c r="C29" s="49">
        <v>22</v>
      </c>
      <c r="D29" s="50">
        <f t="shared" si="2"/>
        <v>27.524500805186264</v>
      </c>
      <c r="E29" s="51">
        <f t="shared" si="4"/>
        <v>5.5049001610372521</v>
      </c>
      <c r="F29" s="52">
        <f t="shared" si="3"/>
        <v>280.74990821289987</v>
      </c>
      <c r="G29" s="62"/>
      <c r="H29" s="67"/>
      <c r="I29" s="67"/>
      <c r="M29" s="68"/>
    </row>
    <row r="30" spans="3:16" x14ac:dyDescent="0.25">
      <c r="C30" s="49">
        <v>23</v>
      </c>
      <c r="D30" s="50">
        <f t="shared" si="2"/>
        <v>28.074990821289987</v>
      </c>
      <c r="E30" s="51">
        <f t="shared" si="4"/>
        <v>5.6149981642579974</v>
      </c>
      <c r="F30" s="52">
        <f t="shared" si="3"/>
        <v>286.36490637715787</v>
      </c>
      <c r="G30" s="62"/>
      <c r="H30" s="19"/>
      <c r="M30" s="22"/>
      <c r="N30" s="19"/>
    </row>
    <row r="31" spans="3:16" x14ac:dyDescent="0.25">
      <c r="C31" s="49">
        <v>24</v>
      </c>
      <c r="D31" s="50">
        <f t="shared" si="2"/>
        <v>28.636490637715788</v>
      </c>
      <c r="E31" s="51">
        <f t="shared" si="4"/>
        <v>5.7272981275431576</v>
      </c>
      <c r="F31" s="52">
        <f t="shared" si="3"/>
        <v>292.09220450470104</v>
      </c>
      <c r="G31" s="62"/>
      <c r="H31" s="19"/>
      <c r="M31" s="22"/>
      <c r="N31" s="19"/>
    </row>
    <row r="32" spans="3:16" x14ac:dyDescent="0.25">
      <c r="C32" s="49">
        <v>25</v>
      </c>
      <c r="D32" s="50">
        <f t="shared" si="2"/>
        <v>29.209220450470106</v>
      </c>
      <c r="E32" s="51">
        <f t="shared" si="4"/>
        <v>5.8418440900940212</v>
      </c>
      <c r="F32" s="52">
        <f t="shared" si="3"/>
        <v>297.93404859479506</v>
      </c>
      <c r="G32" s="53"/>
      <c r="H32" s="19"/>
      <c r="M32" s="22"/>
      <c r="N32" s="19"/>
    </row>
    <row r="33" spans="3:14" x14ac:dyDescent="0.25">
      <c r="C33" s="49">
        <v>26</v>
      </c>
      <c r="D33" s="50">
        <f t="shared" si="2"/>
        <v>29.793404859479509</v>
      </c>
      <c r="E33" s="51">
        <f t="shared" si="4"/>
        <v>5.9586809718959008</v>
      </c>
      <c r="F33" s="52">
        <f t="shared" si="3"/>
        <v>303.89272956669095</v>
      </c>
      <c r="G33" s="53"/>
      <c r="H33" s="19"/>
      <c r="M33" s="22"/>
      <c r="N33" s="19"/>
    </row>
    <row r="34" spans="3:14" x14ac:dyDescent="0.25">
      <c r="C34" s="49">
        <v>27</v>
      </c>
      <c r="D34" s="50">
        <f t="shared" si="2"/>
        <v>30.389272956669096</v>
      </c>
      <c r="E34" s="51">
        <f t="shared" si="4"/>
        <v>6.0778545913338187</v>
      </c>
      <c r="F34" s="52">
        <f t="shared" si="3"/>
        <v>309.97058415802479</v>
      </c>
      <c r="G34" s="69"/>
      <c r="H34" s="19"/>
      <c r="M34" s="22"/>
      <c r="N34" s="19"/>
    </row>
    <row r="35" spans="3:14" x14ac:dyDescent="0.25">
      <c r="C35" s="49">
        <v>28</v>
      </c>
      <c r="D35" s="50">
        <f t="shared" si="2"/>
        <v>30.997058415802481</v>
      </c>
      <c r="E35" s="51">
        <f t="shared" si="4"/>
        <v>6.1994116831604957</v>
      </c>
      <c r="F35" s="52">
        <f t="shared" si="3"/>
        <v>316.16999584118531</v>
      </c>
      <c r="G35" s="69"/>
      <c r="H35" s="19"/>
      <c r="M35" s="22"/>
      <c r="N35" s="19"/>
    </row>
    <row r="36" spans="3:14" x14ac:dyDescent="0.25">
      <c r="C36" s="49">
        <v>29</v>
      </c>
      <c r="D36" s="50">
        <f t="shared" si="2"/>
        <v>31.616999584118531</v>
      </c>
      <c r="E36" s="51">
        <f t="shared" si="4"/>
        <v>6.3233999168237061</v>
      </c>
      <c r="F36" s="52">
        <f t="shared" si="3"/>
        <v>322.493395758009</v>
      </c>
      <c r="G36" s="69"/>
      <c r="H36" s="19"/>
      <c r="M36" s="22"/>
      <c r="N36" s="19"/>
    </row>
    <row r="37" spans="3:14" x14ac:dyDescent="0.25">
      <c r="C37" s="49">
        <v>30</v>
      </c>
      <c r="D37" s="50">
        <f t="shared" si="2"/>
        <v>32.249339575800903</v>
      </c>
      <c r="E37" s="51">
        <f t="shared" si="4"/>
        <v>6.4498679151601799</v>
      </c>
      <c r="F37" s="52">
        <f t="shared" si="3"/>
        <v>328.94326367316916</v>
      </c>
      <c r="G37" s="69"/>
      <c r="H37" s="19"/>
      <c r="M37" s="22"/>
      <c r="N37" s="19"/>
    </row>
    <row r="38" spans="3:14" ht="15.75" thickBot="1" x14ac:dyDescent="0.3">
      <c r="C38" s="70">
        <v>31</v>
      </c>
      <c r="D38" s="71">
        <f t="shared" si="2"/>
        <v>32.894326367316914</v>
      </c>
      <c r="E38" s="72">
        <f t="shared" si="4"/>
        <v>6.578865273463383</v>
      </c>
      <c r="F38" s="73">
        <f t="shared" si="3"/>
        <v>335.52212894663256</v>
      </c>
      <c r="G38" s="74"/>
      <c r="H38" s="19"/>
      <c r="M38" s="22"/>
      <c r="N38" s="19"/>
    </row>
  </sheetData>
  <sheetProtection algorithmName="SHA-512" hashValue="kt6LiOu7dwAm/gyfva+cMoP4umrTUlfC+vQox+epem/CbOf9+MB7859ooQyHceDqRBCpj/YfxlZp/D5AZqOQQA==" saltValue="Bv2fYtJ+KnY5+nJBFRLiow==" spinCount="100000" sheet="1" objects="1" scenarios="1" selectLockedCells="1"/>
  <dataConsolidate/>
  <mergeCells count="4">
    <mergeCell ref="K9:K12"/>
    <mergeCell ref="N3:O3"/>
    <mergeCell ref="P3:Q3"/>
    <mergeCell ref="C3:F3"/>
  </mergeCells>
  <conditionalFormatting sqref="G8:G38">
    <cfRule type="cellIs" dxfId="3" priority="2" operator="equal">
      <formula>"NÃO"</formula>
    </cfRule>
    <cfRule type="cellIs" dxfId="2" priority="3" operator="equal">
      <formula>"SIM"</formula>
    </cfRule>
    <cfRule type="cellIs" dxfId="1" priority="4" operator="equal">
      <formula>"-"</formula>
    </cfRule>
  </conditionalFormatting>
  <conditionalFormatting sqref="D8:D38">
    <cfRule type="cellIs" dxfId="0" priority="1" operator="equal">
      <formula>" $17,14 "</formula>
    </cfRule>
  </conditionalFormatting>
  <dataValidations count="1">
    <dataValidation type="list" allowBlank="1" showInputMessage="1" showErrorMessage="1" sqref="G8:G38" xr:uid="{00000000-0002-0000-0000-000000000000}">
      <formula1>"-,SIM,NÃO"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B2:F19"/>
  <sheetViews>
    <sheetView workbookViewId="0">
      <selection activeCell="D22" sqref="D22"/>
    </sheetView>
  </sheetViews>
  <sheetFormatPr defaultRowHeight="15" x14ac:dyDescent="0.25"/>
  <cols>
    <col min="2" max="2" width="14.5703125" customWidth="1"/>
    <col min="3" max="6" width="12.42578125" bestFit="1" customWidth="1"/>
  </cols>
  <sheetData>
    <row r="2" spans="2:6" ht="8.25" customHeight="1" thickBot="1" x14ac:dyDescent="0.3"/>
    <row r="3" spans="2:6" ht="28.5" customHeight="1" x14ac:dyDescent="0.25">
      <c r="B3" s="17" t="s">
        <v>2</v>
      </c>
      <c r="C3" s="18">
        <v>2019</v>
      </c>
      <c r="D3" s="18">
        <v>2019</v>
      </c>
      <c r="E3" s="18">
        <v>2020</v>
      </c>
      <c r="F3" s="18">
        <v>2021</v>
      </c>
    </row>
    <row r="4" spans="2:6" x14ac:dyDescent="0.25">
      <c r="B4" s="1" t="s">
        <v>3</v>
      </c>
      <c r="C4" s="2" t="s">
        <v>4</v>
      </c>
      <c r="D4" s="2" t="s">
        <v>4</v>
      </c>
      <c r="E4" s="2" t="s">
        <v>4</v>
      </c>
      <c r="F4" s="3" t="s">
        <v>4</v>
      </c>
    </row>
    <row r="5" spans="2:6" x14ac:dyDescent="0.25">
      <c r="B5" s="4"/>
      <c r="C5" s="5"/>
      <c r="D5" s="6"/>
      <c r="E5" s="6"/>
      <c r="F5" s="7"/>
    </row>
    <row r="6" spans="2:6" x14ac:dyDescent="0.25">
      <c r="B6" s="16" t="s">
        <v>5</v>
      </c>
      <c r="C6" s="8">
        <v>0</v>
      </c>
      <c r="D6" s="9"/>
      <c r="E6" s="10"/>
      <c r="F6" s="11"/>
    </row>
    <row r="7" spans="2:6" x14ac:dyDescent="0.25">
      <c r="B7" s="16" t="s">
        <v>6</v>
      </c>
      <c r="C7" s="8">
        <v>0</v>
      </c>
      <c r="D7" s="9"/>
      <c r="E7" s="10"/>
      <c r="F7" s="11"/>
    </row>
    <row r="8" spans="2:6" x14ac:dyDescent="0.25">
      <c r="B8" s="16" t="s">
        <v>7</v>
      </c>
      <c r="C8" s="8">
        <v>0</v>
      </c>
      <c r="D8" s="9"/>
      <c r="E8" s="10"/>
      <c r="F8" s="11"/>
    </row>
    <row r="9" spans="2:6" x14ac:dyDescent="0.25">
      <c r="B9" s="16" t="s">
        <v>8</v>
      </c>
      <c r="C9" s="8">
        <v>0</v>
      </c>
      <c r="D9" s="9"/>
      <c r="E9" s="10"/>
      <c r="F9" s="11"/>
    </row>
    <row r="10" spans="2:6" x14ac:dyDescent="0.25">
      <c r="B10" s="16" t="s">
        <v>9</v>
      </c>
      <c r="C10" s="8">
        <v>0</v>
      </c>
      <c r="D10" s="9"/>
      <c r="E10" s="10"/>
      <c r="F10" s="11"/>
    </row>
    <row r="11" spans="2:6" x14ac:dyDescent="0.25">
      <c r="B11" s="16" t="s">
        <v>10</v>
      </c>
      <c r="C11" s="8">
        <v>0</v>
      </c>
      <c r="D11" s="9"/>
      <c r="E11" s="10"/>
      <c r="F11" s="11"/>
    </row>
    <row r="12" spans="2:6" x14ac:dyDescent="0.25">
      <c r="B12" s="16" t="s">
        <v>11</v>
      </c>
      <c r="C12" s="8">
        <v>0</v>
      </c>
      <c r="D12" s="9"/>
      <c r="E12" s="10"/>
      <c r="F12" s="11"/>
    </row>
    <row r="13" spans="2:6" x14ac:dyDescent="0.25">
      <c r="B13" s="16" t="s">
        <v>12</v>
      </c>
      <c r="C13" s="8">
        <v>0</v>
      </c>
      <c r="D13" s="9"/>
      <c r="E13" s="10"/>
      <c r="F13" s="11"/>
    </row>
    <row r="14" spans="2:6" x14ac:dyDescent="0.25">
      <c r="B14" s="16" t="s">
        <v>13</v>
      </c>
      <c r="C14" s="8">
        <v>0</v>
      </c>
      <c r="D14" s="9"/>
      <c r="E14" s="10"/>
      <c r="F14" s="11"/>
    </row>
    <row r="15" spans="2:6" x14ac:dyDescent="0.25">
      <c r="B15" s="16" t="s">
        <v>14</v>
      </c>
      <c r="C15" s="8">
        <f>ATUAL!F31</f>
        <v>292.09220450470104</v>
      </c>
      <c r="D15" s="9"/>
      <c r="E15" s="10"/>
      <c r="F15" s="11"/>
    </row>
    <row r="16" spans="2:6" x14ac:dyDescent="0.25">
      <c r="B16" s="16" t="s">
        <v>15</v>
      </c>
      <c r="C16" s="8" t="e">
        <f>#REF!</f>
        <v>#REF!</v>
      </c>
      <c r="D16" s="9"/>
      <c r="E16" s="10"/>
      <c r="F16" s="11"/>
    </row>
    <row r="17" spans="2:6" x14ac:dyDescent="0.25">
      <c r="B17" s="16" t="s">
        <v>16</v>
      </c>
      <c r="C17" s="8" t="e">
        <f>#REF!</f>
        <v>#REF!</v>
      </c>
      <c r="D17" s="9"/>
      <c r="E17" s="10"/>
      <c r="F17" s="11"/>
    </row>
    <row r="18" spans="2:6" x14ac:dyDescent="0.25">
      <c r="B18" s="4"/>
      <c r="C18" s="5"/>
      <c r="D18" s="6"/>
      <c r="E18" s="6"/>
      <c r="F18" s="7"/>
    </row>
    <row r="19" spans="2:6" s="15" customFormat="1" ht="25.5" customHeight="1" thickBot="1" x14ac:dyDescent="0.3">
      <c r="B19" s="12" t="s">
        <v>17</v>
      </c>
      <c r="C19" s="13" t="e">
        <f>SUM(C6:C17)</f>
        <v>#REF!</v>
      </c>
      <c r="D19" s="13">
        <f>SUM(D6:D17)</f>
        <v>0</v>
      </c>
      <c r="E19" s="13">
        <f>SUM(E6:E17)</f>
        <v>0</v>
      </c>
      <c r="F19" s="14">
        <f>SUM(F6:F17)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ATUAL</vt:lpstr>
      <vt:lpstr>BALANÇO 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COORDII</dc:creator>
  <cp:lastModifiedBy>Jardson Santos</cp:lastModifiedBy>
  <cp:lastPrinted>2019-10-09T02:49:45Z</cp:lastPrinted>
  <dcterms:created xsi:type="dcterms:W3CDTF">2019-03-07T12:38:02Z</dcterms:created>
  <dcterms:modified xsi:type="dcterms:W3CDTF">2020-01-10T04:53:06Z</dcterms:modified>
</cp:coreProperties>
</file>