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u\Desktop\엄마\"/>
    </mc:Choice>
  </mc:AlternateContent>
  <bookViews>
    <workbookView xWindow="-120" yWindow="-120" windowWidth="29040" windowHeight="15840" firstSheet="1" activeTab="14"/>
  </bookViews>
  <sheets>
    <sheet name="자산관리" sheetId="1" r:id="rId1"/>
    <sheet name="목표" sheetId="3" r:id="rId2"/>
    <sheet name="1월" sheetId="5" r:id="rId3"/>
    <sheet name="2월" sheetId="6" r:id="rId4"/>
    <sheet name="3월" sheetId="8" r:id="rId5"/>
    <sheet name="4월" sheetId="7" r:id="rId6"/>
    <sheet name="5월" sheetId="9" r:id="rId7"/>
    <sheet name="6월" sheetId="10" r:id="rId8"/>
    <sheet name="7월" sheetId="12" r:id="rId9"/>
    <sheet name="8월" sheetId="15" r:id="rId10"/>
    <sheet name="9월" sheetId="11" r:id="rId11"/>
    <sheet name="10월" sheetId="13" r:id="rId12"/>
    <sheet name="11월" sheetId="14" r:id="rId13"/>
    <sheet name="12월" sheetId="16" r:id="rId14"/>
    <sheet name="연말정산" sheetId="17" r:id="rId15"/>
    <sheet name="창고(삭제금지)" sheetId="2" r:id="rId16"/>
  </sheets>
  <definedNames>
    <definedName name="_xlnm._FilterDatabase" localSheetId="11" hidden="1">'10월'!$H$10:$I$10</definedName>
    <definedName name="_xlnm._FilterDatabase" localSheetId="12" hidden="1">'11월'!$H$10:$I$10</definedName>
    <definedName name="_xlnm._FilterDatabase" localSheetId="13" hidden="1">'12월'!$H$10:$I$10</definedName>
    <definedName name="_xlnm._FilterDatabase" localSheetId="2" hidden="1">'1월'!$H$10:$I$10</definedName>
    <definedName name="_xlnm._FilterDatabase" localSheetId="3" hidden="1">'2월'!$H$10:$I$10</definedName>
    <definedName name="_xlnm._FilterDatabase" localSheetId="4" hidden="1">'3월'!$H$10:$I$10</definedName>
    <definedName name="_xlnm._FilterDatabase" localSheetId="5" hidden="1">'4월'!$H$10:$I$10</definedName>
    <definedName name="_xlnm._FilterDatabase" localSheetId="6" hidden="1">'5월'!$H$10:$I$10</definedName>
    <definedName name="_xlnm._FilterDatabase" localSheetId="7" hidden="1">'6월'!$H$10:$I$10</definedName>
    <definedName name="_xlnm._FilterDatabase" localSheetId="8" hidden="1">'7월'!$H$10:$I$10</definedName>
    <definedName name="_xlnm._FilterDatabase" localSheetId="9" hidden="1">'8월'!$H$10:$I$10</definedName>
    <definedName name="_xlnm._FilterDatabase" localSheetId="10" hidden="1">'9월'!$H$10:$I$10</definedName>
    <definedName name="_xlnm.Print_Area" localSheetId="11">'10월'!$A$1:$AA$39</definedName>
    <definedName name="_xlnm.Print_Area" localSheetId="12">'11월'!$A$1:$AA$39</definedName>
    <definedName name="_xlnm.Print_Area" localSheetId="13">'12월'!$A$1:$AA$39</definedName>
    <definedName name="_xlnm.Print_Area" localSheetId="2">'1월'!$A$1:$AA$39</definedName>
    <definedName name="_xlnm.Print_Area" localSheetId="3">'2월'!$A$1:$AA$39</definedName>
    <definedName name="_xlnm.Print_Area" localSheetId="4">'3월'!$A$1:$AA$39</definedName>
    <definedName name="_xlnm.Print_Area" localSheetId="5">'4월'!$A$1:$AA$39</definedName>
    <definedName name="_xlnm.Print_Area" localSheetId="6">'5월'!$A$1:$AA$39</definedName>
    <definedName name="_xlnm.Print_Area" localSheetId="7">'6월'!$A$1:$AA$39</definedName>
    <definedName name="_xlnm.Print_Area" localSheetId="8">'7월'!$A$1:$AA$39</definedName>
    <definedName name="_xlnm.Print_Area" localSheetId="9">'8월'!$A$1:$AA$39</definedName>
    <definedName name="_xlnm.Print_Area" localSheetId="10">'9월'!$A$1:$AA$39</definedName>
    <definedName name="_xlnm.Print_Area" localSheetId="1">목표!$A$1:$AF$41</definedName>
    <definedName name="_xlnm.Print_Area" localSheetId="0">자산관리!$A$1:$W$35</definedName>
    <definedName name="Z_E0974A86_EF2A_47E2_A704_81ECF683F094_.wvu.FilterData" localSheetId="11" hidden="1">'10월'!$H$10:$I$10</definedName>
    <definedName name="Z_E0974A86_EF2A_47E2_A704_81ECF683F094_.wvu.FilterData" localSheetId="12" hidden="1">'11월'!$H$10:$I$10</definedName>
    <definedName name="Z_E0974A86_EF2A_47E2_A704_81ECF683F094_.wvu.FilterData" localSheetId="13" hidden="1">'12월'!$H$10:$I$10</definedName>
    <definedName name="Z_E0974A86_EF2A_47E2_A704_81ECF683F094_.wvu.FilterData" localSheetId="2" hidden="1">'1월'!$H$10:$I$10</definedName>
    <definedName name="Z_E0974A86_EF2A_47E2_A704_81ECF683F094_.wvu.FilterData" localSheetId="3" hidden="1">'2월'!$H$10:$I$10</definedName>
    <definedName name="Z_E0974A86_EF2A_47E2_A704_81ECF683F094_.wvu.FilterData" localSheetId="4" hidden="1">'3월'!$H$10:$I$10</definedName>
    <definedName name="Z_E0974A86_EF2A_47E2_A704_81ECF683F094_.wvu.FilterData" localSheetId="5" hidden="1">'4월'!$H$10:$I$10</definedName>
    <definedName name="Z_E0974A86_EF2A_47E2_A704_81ECF683F094_.wvu.FilterData" localSheetId="6" hidden="1">'5월'!$H$10:$I$10</definedName>
    <definedName name="Z_E0974A86_EF2A_47E2_A704_81ECF683F094_.wvu.FilterData" localSheetId="7" hidden="1">'6월'!$H$10:$I$10</definedName>
    <definedName name="Z_E0974A86_EF2A_47E2_A704_81ECF683F094_.wvu.FilterData" localSheetId="8" hidden="1">'7월'!$H$10:$I$10</definedName>
    <definedName name="Z_E0974A86_EF2A_47E2_A704_81ECF683F094_.wvu.FilterData" localSheetId="9" hidden="1">'8월'!$H$10:$I$10</definedName>
    <definedName name="Z_E0974A86_EF2A_47E2_A704_81ECF683F094_.wvu.FilterData" localSheetId="10" hidden="1">'9월'!$H$10:$I$10</definedName>
    <definedName name="Z_E0974A86_EF2A_47E2_A704_81ECF683F094_.wvu.PrintArea" localSheetId="1" hidden="1">목표!$A$1:$AF$41</definedName>
    <definedName name="Z_E0974A86_EF2A_47E2_A704_81ECF683F094_.wvu.PrintArea" localSheetId="0" hidden="1">자산관리!$A$1:$W$35</definedName>
  </definedNames>
  <calcPr calcId="162913"/>
  <customWorkbookViews>
    <customWorkbookView name="보기" guid="{E0974A86-EF2A-47E2-A704-81ECF683F094}" maximized="1" xWindow="1912" yWindow="-84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7" l="1"/>
  <c r="N5" i="17"/>
  <c r="M5" i="17"/>
  <c r="L5" i="17"/>
  <c r="K5" i="17"/>
  <c r="J5" i="17"/>
  <c r="I5" i="17"/>
  <c r="H5" i="17"/>
  <c r="G5" i="17"/>
  <c r="E5" i="17"/>
  <c r="D5" i="17"/>
  <c r="O37" i="16"/>
  <c r="O37" i="14"/>
  <c r="O37" i="13"/>
  <c r="O37" i="11"/>
  <c r="O37" i="15"/>
  <c r="O37" i="12"/>
  <c r="O37" i="10"/>
  <c r="O37" i="9"/>
  <c r="O37" i="7"/>
  <c r="O37" i="5"/>
  <c r="E3" i="9" l="1"/>
  <c r="N5" i="16"/>
  <c r="N4" i="16"/>
  <c r="N3" i="16"/>
  <c r="O5" i="16"/>
  <c r="O4" i="16"/>
  <c r="O3" i="16"/>
  <c r="N5" i="14"/>
  <c r="N4" i="14"/>
  <c r="N3" i="14"/>
  <c r="O5" i="14"/>
  <c r="O4" i="14"/>
  <c r="O3" i="14"/>
  <c r="N5" i="13"/>
  <c r="N4" i="13"/>
  <c r="N3" i="13"/>
  <c r="O5" i="13"/>
  <c r="O4" i="13"/>
  <c r="O3" i="13"/>
  <c r="N5" i="11"/>
  <c r="N4" i="11"/>
  <c r="N3" i="11"/>
  <c r="O5" i="11"/>
  <c r="O4" i="11"/>
  <c r="O3" i="11"/>
  <c r="N5" i="15"/>
  <c r="N4" i="15"/>
  <c r="N3" i="15"/>
  <c r="O5" i="15"/>
  <c r="O4" i="15"/>
  <c r="O3" i="15"/>
  <c r="N5" i="12"/>
  <c r="N4" i="12"/>
  <c r="N3" i="12"/>
  <c r="O5" i="12"/>
  <c r="O4" i="12"/>
  <c r="O3" i="12"/>
  <c r="N5" i="10"/>
  <c r="N4" i="10"/>
  <c r="N3" i="10"/>
  <c r="O5" i="10"/>
  <c r="O4" i="10"/>
  <c r="O3" i="10"/>
  <c r="N5" i="9"/>
  <c r="N4" i="9"/>
  <c r="N3" i="9"/>
  <c r="O5" i="9"/>
  <c r="O4" i="9"/>
  <c r="O3" i="9"/>
  <c r="V3" i="9"/>
  <c r="N5" i="7"/>
  <c r="N4" i="7"/>
  <c r="N3" i="7"/>
  <c r="O5" i="7"/>
  <c r="O4" i="7"/>
  <c r="O3" i="7"/>
  <c r="N5" i="8"/>
  <c r="N4" i="8"/>
  <c r="N3" i="8"/>
  <c r="O5" i="8"/>
  <c r="O4" i="8"/>
  <c r="O3" i="8"/>
  <c r="N5" i="6"/>
  <c r="N4" i="6"/>
  <c r="N3" i="6"/>
  <c r="O5" i="6"/>
  <c r="O4" i="6"/>
  <c r="O3" i="6"/>
  <c r="O5" i="5"/>
  <c r="O4" i="5"/>
  <c r="AD38" i="3"/>
  <c r="AD39" i="3"/>
  <c r="AD37" i="3"/>
  <c r="V38" i="3"/>
  <c r="V39" i="3"/>
  <c r="V37" i="3"/>
  <c r="N38" i="3"/>
  <c r="N39" i="3"/>
  <c r="N37" i="3"/>
  <c r="F38" i="3"/>
  <c r="F39" i="3"/>
  <c r="F37" i="3"/>
  <c r="AD31" i="3"/>
  <c r="AD32" i="3"/>
  <c r="AD30" i="3"/>
  <c r="V31" i="3"/>
  <c r="V32" i="3"/>
  <c r="V30" i="3"/>
  <c r="N31" i="3"/>
  <c r="N32" i="3"/>
  <c r="N30" i="3"/>
  <c r="F31" i="3"/>
  <c r="F32" i="3"/>
  <c r="F30" i="3"/>
  <c r="AD24" i="3"/>
  <c r="AD25" i="3"/>
  <c r="AD23" i="3"/>
  <c r="V24" i="3"/>
  <c r="V25" i="3"/>
  <c r="V23" i="3"/>
  <c r="N25" i="3"/>
  <c r="N24" i="3"/>
  <c r="N23" i="3"/>
  <c r="F23" i="3"/>
  <c r="AD14" i="3"/>
  <c r="AD12" i="3"/>
  <c r="AB14" i="3"/>
  <c r="AB12" i="3"/>
  <c r="Z14" i="3"/>
  <c r="Z12" i="3"/>
  <c r="X14" i="3"/>
  <c r="X12" i="3"/>
  <c r="V14" i="3"/>
  <c r="V12" i="3"/>
  <c r="T14" i="3"/>
  <c r="T12" i="3"/>
  <c r="R14" i="3"/>
  <c r="R12" i="3"/>
  <c r="P14" i="3"/>
  <c r="P12" i="3"/>
  <c r="N14" i="3"/>
  <c r="N12" i="3"/>
  <c r="AD10" i="3"/>
  <c r="AB10" i="3"/>
  <c r="Z10" i="3"/>
  <c r="X10" i="3"/>
  <c r="V10" i="3"/>
  <c r="T10" i="3"/>
  <c r="R10" i="3"/>
  <c r="P10" i="3"/>
  <c r="N10" i="3"/>
  <c r="L14" i="3"/>
  <c r="L12" i="3"/>
  <c r="L10" i="3"/>
  <c r="J14" i="3"/>
  <c r="J12" i="3"/>
  <c r="J10" i="3"/>
  <c r="H10" i="3"/>
  <c r="W27" i="16"/>
  <c r="W27" i="14"/>
  <c r="Y26" i="14"/>
  <c r="W26" i="16" s="1"/>
  <c r="W27" i="13"/>
  <c r="Y26" i="13"/>
  <c r="W26" i="14" s="1"/>
  <c r="W27" i="11"/>
  <c r="Y26" i="11"/>
  <c r="W26" i="13" s="1"/>
  <c r="W27" i="15"/>
  <c r="Y26" i="15"/>
  <c r="W26" i="11" s="1"/>
  <c r="W27" i="12"/>
  <c r="Y26" i="12"/>
  <c r="W26" i="15" s="1"/>
  <c r="W27" i="10"/>
  <c r="Y26" i="10"/>
  <c r="W26" i="12" s="1"/>
  <c r="W27" i="9"/>
  <c r="Y26" i="9"/>
  <c r="W26" i="10" s="1"/>
  <c r="W27" i="7"/>
  <c r="Y26" i="7"/>
  <c r="W26" i="9" s="1"/>
  <c r="Y26" i="5"/>
  <c r="W26" i="6" s="1"/>
  <c r="Y26" i="6"/>
  <c r="W26" i="8" s="1"/>
  <c r="Y26" i="8"/>
  <c r="W26" i="7" s="1"/>
  <c r="W27" i="8"/>
  <c r="W27" i="6"/>
  <c r="O22" i="17"/>
  <c r="N22" i="17"/>
  <c r="M22" i="17"/>
  <c r="L22" i="17"/>
  <c r="K22" i="17"/>
  <c r="J22" i="17"/>
  <c r="I22" i="17"/>
  <c r="H22" i="17"/>
  <c r="G22" i="17"/>
  <c r="F22" i="17"/>
  <c r="E22" i="17"/>
  <c r="D22" i="17"/>
  <c r="AD7" i="3"/>
  <c r="F7" i="3" s="1"/>
  <c r="AB7" i="3"/>
  <c r="Z7" i="3"/>
  <c r="X7" i="3"/>
  <c r="V7" i="3"/>
  <c r="T7" i="3"/>
  <c r="R7" i="3"/>
  <c r="P7" i="3"/>
  <c r="N7" i="3"/>
  <c r="L7" i="3"/>
  <c r="J7" i="3"/>
  <c r="O28" i="6"/>
  <c r="O37" i="6" s="1"/>
  <c r="O29" i="6"/>
  <c r="O30" i="6"/>
  <c r="O31" i="6"/>
  <c r="O32" i="6"/>
  <c r="O33" i="6"/>
  <c r="O34" i="6"/>
  <c r="H7" i="3"/>
  <c r="Y26" i="16"/>
  <c r="P33" i="6" l="1"/>
  <c r="P28" i="6"/>
  <c r="P32" i="6"/>
  <c r="P34" i="6"/>
  <c r="P30" i="6"/>
  <c r="P31" i="6"/>
  <c r="P29" i="6"/>
  <c r="O35" i="6"/>
  <c r="O34" i="16"/>
  <c r="O33" i="16"/>
  <c r="O32" i="16"/>
  <c r="O31" i="16"/>
  <c r="O30" i="16"/>
  <c r="O29" i="16"/>
  <c r="O28" i="16"/>
  <c r="O23" i="16"/>
  <c r="Z22" i="16"/>
  <c r="Y22" i="16"/>
  <c r="X22" i="16"/>
  <c r="W22" i="16"/>
  <c r="V22" i="16"/>
  <c r="U22" i="16"/>
  <c r="T22" i="16"/>
  <c r="P22" i="16"/>
  <c r="P21" i="16"/>
  <c r="O17" i="17" s="1"/>
  <c r="Z20" i="16"/>
  <c r="Y20" i="16"/>
  <c r="X20" i="16"/>
  <c r="W20" i="16"/>
  <c r="V20" i="16"/>
  <c r="U20" i="16"/>
  <c r="T20" i="16"/>
  <c r="P20" i="16"/>
  <c r="P19" i="16"/>
  <c r="Z18" i="16"/>
  <c r="Y18" i="16"/>
  <c r="X18" i="16"/>
  <c r="W18" i="16"/>
  <c r="V18" i="16"/>
  <c r="U18" i="16"/>
  <c r="T18" i="16"/>
  <c r="P18" i="16"/>
  <c r="O14" i="17" s="1"/>
  <c r="P17" i="16"/>
  <c r="O13" i="17" s="1"/>
  <c r="Z16" i="16"/>
  <c r="Y16" i="16"/>
  <c r="X16" i="16"/>
  <c r="W16" i="16"/>
  <c r="V16" i="16"/>
  <c r="U16" i="16"/>
  <c r="T16" i="16"/>
  <c r="P16" i="16"/>
  <c r="O12" i="17" s="1"/>
  <c r="P15" i="16"/>
  <c r="O11" i="17" s="1"/>
  <c r="Z14" i="16"/>
  <c r="Y14" i="16"/>
  <c r="X14" i="16"/>
  <c r="W14" i="16"/>
  <c r="V14" i="16"/>
  <c r="U14" i="16"/>
  <c r="T14" i="16"/>
  <c r="P14" i="16"/>
  <c r="P13" i="16"/>
  <c r="O9" i="17" s="1"/>
  <c r="Z12" i="16"/>
  <c r="Y12" i="16"/>
  <c r="X12" i="16"/>
  <c r="W12" i="16"/>
  <c r="V12" i="16"/>
  <c r="U12" i="16"/>
  <c r="T12" i="16"/>
  <c r="P12" i="16"/>
  <c r="P11" i="16"/>
  <c r="O7" i="17" s="1"/>
  <c r="L9" i="16"/>
  <c r="J9" i="16"/>
  <c r="F9" i="16"/>
  <c r="D9" i="16"/>
  <c r="V5" i="16"/>
  <c r="T5" i="16"/>
  <c r="V4" i="16"/>
  <c r="T4" i="16"/>
  <c r="V3" i="16"/>
  <c r="T3" i="16"/>
  <c r="E3" i="16"/>
  <c r="E2" i="16"/>
  <c r="O34" i="15"/>
  <c r="O33" i="15"/>
  <c r="O32" i="15"/>
  <c r="O31" i="15"/>
  <c r="O30" i="15"/>
  <c r="O29" i="15"/>
  <c r="O28" i="15"/>
  <c r="O23" i="15"/>
  <c r="Z22" i="15"/>
  <c r="Y22" i="15"/>
  <c r="X22" i="15"/>
  <c r="W22" i="15"/>
  <c r="V22" i="15"/>
  <c r="U22" i="15"/>
  <c r="T22" i="15"/>
  <c r="P22" i="15"/>
  <c r="P21" i="15"/>
  <c r="K17" i="17" s="1"/>
  <c r="Z20" i="15"/>
  <c r="Y20" i="15"/>
  <c r="X20" i="15"/>
  <c r="W20" i="15"/>
  <c r="V20" i="15"/>
  <c r="U20" i="15"/>
  <c r="T20" i="15"/>
  <c r="P20" i="15"/>
  <c r="P19" i="15"/>
  <c r="Z18" i="15"/>
  <c r="Y18" i="15"/>
  <c r="X18" i="15"/>
  <c r="W18" i="15"/>
  <c r="V18" i="15"/>
  <c r="U18" i="15"/>
  <c r="T18" i="15"/>
  <c r="P18" i="15"/>
  <c r="K14" i="17" s="1"/>
  <c r="P17" i="15"/>
  <c r="Z16" i="15"/>
  <c r="Y16" i="15"/>
  <c r="X16" i="15"/>
  <c r="W16" i="15"/>
  <c r="V16" i="15"/>
  <c r="U16" i="15"/>
  <c r="T16" i="15"/>
  <c r="P16" i="15"/>
  <c r="K12" i="17" s="1"/>
  <c r="P15" i="15"/>
  <c r="K11" i="17" s="1"/>
  <c r="Z14" i="15"/>
  <c r="Y14" i="15"/>
  <c r="X14" i="15"/>
  <c r="W14" i="15"/>
  <c r="V14" i="15"/>
  <c r="U14" i="15"/>
  <c r="T14" i="15"/>
  <c r="P14" i="15"/>
  <c r="P13" i="15"/>
  <c r="K9" i="17" s="1"/>
  <c r="Z12" i="15"/>
  <c r="Y12" i="15"/>
  <c r="X12" i="15"/>
  <c r="W12" i="15"/>
  <c r="V12" i="15"/>
  <c r="U12" i="15"/>
  <c r="T12" i="15"/>
  <c r="P12" i="15"/>
  <c r="P11" i="15"/>
  <c r="K7" i="17" s="1"/>
  <c r="L9" i="15"/>
  <c r="J9" i="15"/>
  <c r="F9" i="15"/>
  <c r="D9" i="15"/>
  <c r="V5" i="15"/>
  <c r="T5" i="15"/>
  <c r="V4" i="15"/>
  <c r="T4" i="15"/>
  <c r="V3" i="15"/>
  <c r="T3" i="15"/>
  <c r="E3" i="15"/>
  <c r="E2" i="15"/>
  <c r="O34" i="14"/>
  <c r="O33" i="14"/>
  <c r="O32" i="14"/>
  <c r="O31" i="14"/>
  <c r="O30" i="14"/>
  <c r="O29" i="14"/>
  <c r="O28" i="14"/>
  <c r="O23" i="14"/>
  <c r="Z22" i="14"/>
  <c r="Y22" i="14"/>
  <c r="X22" i="14"/>
  <c r="W22" i="14"/>
  <c r="V22" i="14"/>
  <c r="U22" i="14"/>
  <c r="T22" i="14"/>
  <c r="P22" i="14"/>
  <c r="P21" i="14"/>
  <c r="Z20" i="14"/>
  <c r="Y20" i="14"/>
  <c r="X20" i="14"/>
  <c r="W20" i="14"/>
  <c r="V20" i="14"/>
  <c r="U20" i="14"/>
  <c r="T20" i="14"/>
  <c r="P20" i="14"/>
  <c r="N16" i="17" s="1"/>
  <c r="P19" i="14"/>
  <c r="Z18" i="14"/>
  <c r="Y18" i="14"/>
  <c r="X18" i="14"/>
  <c r="W18" i="14"/>
  <c r="V18" i="14"/>
  <c r="U18" i="14"/>
  <c r="T18" i="14"/>
  <c r="P18" i="14"/>
  <c r="N14" i="17" s="1"/>
  <c r="P17" i="14"/>
  <c r="N13" i="17" s="1"/>
  <c r="Z16" i="14"/>
  <c r="Y16" i="14"/>
  <c r="X16" i="14"/>
  <c r="W16" i="14"/>
  <c r="V16" i="14"/>
  <c r="U16" i="14"/>
  <c r="T16" i="14"/>
  <c r="P16" i="14"/>
  <c r="P15" i="14"/>
  <c r="N11" i="17" s="1"/>
  <c r="Z14" i="14"/>
  <c r="Y14" i="14"/>
  <c r="X14" i="14"/>
  <c r="W14" i="14"/>
  <c r="V14" i="14"/>
  <c r="U14" i="14"/>
  <c r="T14" i="14"/>
  <c r="P14" i="14"/>
  <c r="P13" i="14"/>
  <c r="Z12" i="14"/>
  <c r="Y12" i="14"/>
  <c r="X12" i="14"/>
  <c r="W12" i="14"/>
  <c r="V12" i="14"/>
  <c r="U12" i="14"/>
  <c r="T12" i="14"/>
  <c r="P12" i="14"/>
  <c r="N8" i="17" s="1"/>
  <c r="P11" i="14"/>
  <c r="L9" i="14"/>
  <c r="J9" i="14"/>
  <c r="F9" i="14"/>
  <c r="D9" i="14"/>
  <c r="V5" i="14"/>
  <c r="T5" i="14"/>
  <c r="V4" i="14"/>
  <c r="T4" i="14"/>
  <c r="V3" i="14"/>
  <c r="T3" i="14"/>
  <c r="E3" i="14"/>
  <c r="E2" i="14"/>
  <c r="O34" i="13"/>
  <c r="O33" i="13"/>
  <c r="O32" i="13"/>
  <c r="O31" i="13"/>
  <c r="O30" i="13"/>
  <c r="O29" i="13"/>
  <c r="O28" i="13"/>
  <c r="O23" i="13"/>
  <c r="Z22" i="13"/>
  <c r="Y22" i="13"/>
  <c r="X22" i="13"/>
  <c r="W22" i="13"/>
  <c r="V22" i="13"/>
  <c r="U22" i="13"/>
  <c r="T22" i="13"/>
  <c r="P22" i="13"/>
  <c r="P21" i="13"/>
  <c r="M17" i="17" s="1"/>
  <c r="Z20" i="13"/>
  <c r="Y20" i="13"/>
  <c r="X20" i="13"/>
  <c r="W20" i="13"/>
  <c r="V20" i="13"/>
  <c r="U20" i="13"/>
  <c r="T20" i="13"/>
  <c r="P20" i="13"/>
  <c r="P19" i="13"/>
  <c r="Z18" i="13"/>
  <c r="Y18" i="13"/>
  <c r="X18" i="13"/>
  <c r="W18" i="13"/>
  <c r="V18" i="13"/>
  <c r="U18" i="13"/>
  <c r="T18" i="13"/>
  <c r="P18" i="13"/>
  <c r="M14" i="17" s="1"/>
  <c r="P17" i="13"/>
  <c r="M13" i="17" s="1"/>
  <c r="Z16" i="13"/>
  <c r="Y16" i="13"/>
  <c r="X16" i="13"/>
  <c r="W16" i="13"/>
  <c r="V16" i="13"/>
  <c r="U16" i="13"/>
  <c r="T16" i="13"/>
  <c r="P16" i="13"/>
  <c r="P15" i="13"/>
  <c r="M11" i="17" s="1"/>
  <c r="Z14" i="13"/>
  <c r="Y14" i="13"/>
  <c r="X14" i="13"/>
  <c r="W14" i="13"/>
  <c r="V14" i="13"/>
  <c r="U14" i="13"/>
  <c r="T14" i="13"/>
  <c r="P14" i="13"/>
  <c r="P13" i="13"/>
  <c r="M9" i="17" s="1"/>
  <c r="Z12" i="13"/>
  <c r="Y12" i="13"/>
  <c r="X12" i="13"/>
  <c r="W12" i="13"/>
  <c r="V12" i="13"/>
  <c r="U12" i="13"/>
  <c r="T12" i="13"/>
  <c r="P12" i="13"/>
  <c r="P11" i="13"/>
  <c r="M7" i="17" s="1"/>
  <c r="L9" i="13"/>
  <c r="J9" i="13"/>
  <c r="F9" i="13"/>
  <c r="D9" i="13"/>
  <c r="V5" i="13"/>
  <c r="T5" i="13"/>
  <c r="V4" i="13"/>
  <c r="T4" i="13"/>
  <c r="V3" i="13"/>
  <c r="T3" i="13"/>
  <c r="E3" i="13"/>
  <c r="E2" i="13"/>
  <c r="O34" i="12"/>
  <c r="O33" i="12"/>
  <c r="O32" i="12"/>
  <c r="O31" i="12"/>
  <c r="O30" i="12"/>
  <c r="O29" i="12"/>
  <c r="O28" i="12"/>
  <c r="O23" i="12"/>
  <c r="Z22" i="12"/>
  <c r="Y22" i="12"/>
  <c r="X22" i="12"/>
  <c r="W22" i="12"/>
  <c r="V22" i="12"/>
  <c r="U22" i="12"/>
  <c r="T22" i="12"/>
  <c r="P22" i="12"/>
  <c r="P21" i="12"/>
  <c r="J17" i="17" s="1"/>
  <c r="Z20" i="12"/>
  <c r="Y20" i="12"/>
  <c r="X20" i="12"/>
  <c r="W20" i="12"/>
  <c r="V20" i="12"/>
  <c r="U20" i="12"/>
  <c r="T20" i="12"/>
  <c r="P20" i="12"/>
  <c r="P19" i="12"/>
  <c r="Z18" i="12"/>
  <c r="Y18" i="12"/>
  <c r="X18" i="12"/>
  <c r="W18" i="12"/>
  <c r="V18" i="12"/>
  <c r="U18" i="12"/>
  <c r="T18" i="12"/>
  <c r="P18" i="12"/>
  <c r="J14" i="17" s="1"/>
  <c r="P17" i="12"/>
  <c r="Z16" i="12"/>
  <c r="Y16" i="12"/>
  <c r="X16" i="12"/>
  <c r="W16" i="12"/>
  <c r="V16" i="12"/>
  <c r="U16" i="12"/>
  <c r="T16" i="12"/>
  <c r="Q16" i="12"/>
  <c r="P16" i="12"/>
  <c r="J12" i="17" s="1"/>
  <c r="P15" i="12"/>
  <c r="J11" i="17" s="1"/>
  <c r="Z14" i="12"/>
  <c r="Y14" i="12"/>
  <c r="X14" i="12"/>
  <c r="W14" i="12"/>
  <c r="V14" i="12"/>
  <c r="U14" i="12"/>
  <c r="T14" i="12"/>
  <c r="P14" i="12"/>
  <c r="P13" i="12"/>
  <c r="J9" i="17" s="1"/>
  <c r="Z12" i="12"/>
  <c r="Y12" i="12"/>
  <c r="X12" i="12"/>
  <c r="W12" i="12"/>
  <c r="V12" i="12"/>
  <c r="U12" i="12"/>
  <c r="T12" i="12"/>
  <c r="P12" i="12"/>
  <c r="P11" i="12"/>
  <c r="J7" i="17" s="1"/>
  <c r="L9" i="12"/>
  <c r="J9" i="12"/>
  <c r="F9" i="12"/>
  <c r="D9" i="12"/>
  <c r="V5" i="12"/>
  <c r="T5" i="12"/>
  <c r="V4" i="12"/>
  <c r="T4" i="12"/>
  <c r="V3" i="12"/>
  <c r="T3" i="12"/>
  <c r="E3" i="12"/>
  <c r="E2" i="12"/>
  <c r="O34" i="11"/>
  <c r="O33" i="11"/>
  <c r="O32" i="11"/>
  <c r="O31" i="11"/>
  <c r="O30" i="11"/>
  <c r="O29" i="11"/>
  <c r="O28" i="11"/>
  <c r="O23" i="11"/>
  <c r="Z22" i="11"/>
  <c r="Y22" i="11"/>
  <c r="X22" i="11"/>
  <c r="W22" i="11"/>
  <c r="V22" i="11"/>
  <c r="U22" i="11"/>
  <c r="T22" i="11"/>
  <c r="P22" i="11"/>
  <c r="P21" i="11"/>
  <c r="L17" i="17" s="1"/>
  <c r="Z20" i="11"/>
  <c r="Y20" i="11"/>
  <c r="X20" i="11"/>
  <c r="W20" i="11"/>
  <c r="V20" i="11"/>
  <c r="U20" i="11"/>
  <c r="T20" i="11"/>
  <c r="P20" i="11"/>
  <c r="P19" i="11"/>
  <c r="Z18" i="11"/>
  <c r="Y18" i="11"/>
  <c r="X18" i="11"/>
  <c r="W18" i="11"/>
  <c r="V18" i="11"/>
  <c r="U18" i="11"/>
  <c r="T18" i="11"/>
  <c r="P18" i="11"/>
  <c r="L14" i="17" s="1"/>
  <c r="P17" i="11"/>
  <c r="Z16" i="11"/>
  <c r="Y16" i="11"/>
  <c r="X16" i="11"/>
  <c r="W16" i="11"/>
  <c r="V16" i="11"/>
  <c r="U16" i="11"/>
  <c r="T16" i="11"/>
  <c r="P16" i="11"/>
  <c r="P15" i="11"/>
  <c r="L11" i="17" s="1"/>
  <c r="Z14" i="11"/>
  <c r="Y14" i="11"/>
  <c r="X14" i="11"/>
  <c r="W14" i="11"/>
  <c r="V14" i="11"/>
  <c r="U14" i="11"/>
  <c r="T14" i="11"/>
  <c r="P14" i="11"/>
  <c r="P13" i="11"/>
  <c r="L9" i="17" s="1"/>
  <c r="Z12" i="11"/>
  <c r="Y12" i="11"/>
  <c r="X12" i="11"/>
  <c r="W12" i="11"/>
  <c r="V12" i="11"/>
  <c r="U12" i="11"/>
  <c r="T12" i="11"/>
  <c r="P12" i="11"/>
  <c r="L8" i="17" s="1"/>
  <c r="P11" i="11"/>
  <c r="L7" i="17" s="1"/>
  <c r="L9" i="11"/>
  <c r="J9" i="11"/>
  <c r="F9" i="11"/>
  <c r="D9" i="11"/>
  <c r="V5" i="11"/>
  <c r="T5" i="11"/>
  <c r="V4" i="11"/>
  <c r="T4" i="11"/>
  <c r="V3" i="11"/>
  <c r="T3" i="11"/>
  <c r="E3" i="11"/>
  <c r="E2" i="11"/>
  <c r="O34" i="10"/>
  <c r="O33" i="10"/>
  <c r="O32" i="10"/>
  <c r="O31" i="10"/>
  <c r="O30" i="10"/>
  <c r="O29" i="10"/>
  <c r="O28" i="10"/>
  <c r="O23" i="10"/>
  <c r="Z22" i="10"/>
  <c r="Y22" i="10"/>
  <c r="X22" i="10"/>
  <c r="W22" i="10"/>
  <c r="V22" i="10"/>
  <c r="U22" i="10"/>
  <c r="T22" i="10"/>
  <c r="P22" i="10"/>
  <c r="P21" i="10"/>
  <c r="Z20" i="10"/>
  <c r="Y20" i="10"/>
  <c r="X20" i="10"/>
  <c r="W20" i="10"/>
  <c r="V20" i="10"/>
  <c r="U20" i="10"/>
  <c r="T20" i="10"/>
  <c r="P20" i="10"/>
  <c r="I16" i="17" s="1"/>
  <c r="P19" i="10"/>
  <c r="Z18" i="10"/>
  <c r="Y18" i="10"/>
  <c r="X18" i="10"/>
  <c r="W18" i="10"/>
  <c r="V18" i="10"/>
  <c r="U18" i="10"/>
  <c r="T18" i="10"/>
  <c r="P18" i="10"/>
  <c r="P17" i="10"/>
  <c r="I13" i="17" s="1"/>
  <c r="Z16" i="10"/>
  <c r="Y16" i="10"/>
  <c r="X16" i="10"/>
  <c r="W16" i="10"/>
  <c r="V16" i="10"/>
  <c r="U16" i="10"/>
  <c r="T16" i="10"/>
  <c r="P16" i="10"/>
  <c r="P15" i="10"/>
  <c r="I11" i="17" s="1"/>
  <c r="Z14" i="10"/>
  <c r="Y14" i="10"/>
  <c r="X14" i="10"/>
  <c r="W14" i="10"/>
  <c r="V14" i="10"/>
  <c r="U14" i="10"/>
  <c r="T14" i="10"/>
  <c r="P14" i="10"/>
  <c r="P13" i="10"/>
  <c r="Z12" i="10"/>
  <c r="Y12" i="10"/>
  <c r="X12" i="10"/>
  <c r="W12" i="10"/>
  <c r="V12" i="10"/>
  <c r="U12" i="10"/>
  <c r="T12" i="10"/>
  <c r="P12" i="10"/>
  <c r="I8" i="17" s="1"/>
  <c r="P11" i="10"/>
  <c r="L9" i="10"/>
  <c r="J9" i="10"/>
  <c r="F9" i="10"/>
  <c r="D9" i="10"/>
  <c r="V5" i="10"/>
  <c r="T5" i="10"/>
  <c r="V4" i="10"/>
  <c r="T4" i="10"/>
  <c r="V3" i="10"/>
  <c r="T3" i="10"/>
  <c r="E3" i="10"/>
  <c r="E2" i="10"/>
  <c r="O34" i="9"/>
  <c r="O33" i="9"/>
  <c r="O32" i="9"/>
  <c r="O31" i="9"/>
  <c r="O30" i="9"/>
  <c r="O29" i="9"/>
  <c r="O28" i="9"/>
  <c r="O23" i="9"/>
  <c r="Z22" i="9"/>
  <c r="Y22" i="9"/>
  <c r="X22" i="9"/>
  <c r="W22" i="9"/>
  <c r="V22" i="9"/>
  <c r="U22" i="9"/>
  <c r="T22" i="9"/>
  <c r="P22" i="9"/>
  <c r="P21" i="9"/>
  <c r="Z20" i="9"/>
  <c r="Y20" i="9"/>
  <c r="X20" i="9"/>
  <c r="W20" i="9"/>
  <c r="V20" i="9"/>
  <c r="U20" i="9"/>
  <c r="T20" i="9"/>
  <c r="P20" i="9"/>
  <c r="P19" i="9"/>
  <c r="Z18" i="9"/>
  <c r="Y18" i="9"/>
  <c r="X18" i="9"/>
  <c r="W18" i="9"/>
  <c r="V18" i="9"/>
  <c r="U18" i="9"/>
  <c r="T18" i="9"/>
  <c r="P18" i="9"/>
  <c r="H14" i="17" s="1"/>
  <c r="P17" i="9"/>
  <c r="H13" i="17" s="1"/>
  <c r="Z16" i="9"/>
  <c r="Y16" i="9"/>
  <c r="X16" i="9"/>
  <c r="W16" i="9"/>
  <c r="V16" i="9"/>
  <c r="U16" i="9"/>
  <c r="T16" i="9"/>
  <c r="P16" i="9"/>
  <c r="P15" i="9"/>
  <c r="H11" i="17" s="1"/>
  <c r="Z14" i="9"/>
  <c r="Y14" i="9"/>
  <c r="X14" i="9"/>
  <c r="W14" i="9"/>
  <c r="V14" i="9"/>
  <c r="U14" i="9"/>
  <c r="T14" i="9"/>
  <c r="P14" i="9"/>
  <c r="P13" i="9"/>
  <c r="H9" i="17" s="1"/>
  <c r="Z12" i="9"/>
  <c r="Y12" i="9"/>
  <c r="X12" i="9"/>
  <c r="W12" i="9"/>
  <c r="V12" i="9"/>
  <c r="U12" i="9"/>
  <c r="T12" i="9"/>
  <c r="P12" i="9"/>
  <c r="P11" i="9"/>
  <c r="H7" i="17" s="1"/>
  <c r="L9" i="9"/>
  <c r="J9" i="9"/>
  <c r="F9" i="9"/>
  <c r="D9" i="9"/>
  <c r="V5" i="9"/>
  <c r="T5" i="9"/>
  <c r="V4" i="9"/>
  <c r="T4" i="9"/>
  <c r="T3" i="9"/>
  <c r="E2" i="9"/>
  <c r="O34" i="8"/>
  <c r="O33" i="8"/>
  <c r="O32" i="8"/>
  <c r="O31" i="8"/>
  <c r="O30" i="8"/>
  <c r="O29" i="8"/>
  <c r="O28" i="8"/>
  <c r="O23" i="8"/>
  <c r="Z22" i="8"/>
  <c r="Y22" i="8"/>
  <c r="X22" i="8"/>
  <c r="W22" i="8"/>
  <c r="V22" i="8"/>
  <c r="U22" i="8"/>
  <c r="T22" i="8"/>
  <c r="P22" i="8"/>
  <c r="P21" i="8"/>
  <c r="Z20" i="8"/>
  <c r="Y20" i="8"/>
  <c r="X20" i="8"/>
  <c r="W20" i="8"/>
  <c r="V20" i="8"/>
  <c r="U20" i="8"/>
  <c r="T20" i="8"/>
  <c r="P20" i="8"/>
  <c r="P19" i="8"/>
  <c r="Z18" i="8"/>
  <c r="Y18" i="8"/>
  <c r="X18" i="8"/>
  <c r="W18" i="8"/>
  <c r="V18" i="8"/>
  <c r="U18" i="8"/>
  <c r="T18" i="8"/>
  <c r="P18" i="8"/>
  <c r="F14" i="17" s="1"/>
  <c r="P17" i="8"/>
  <c r="Z16" i="8"/>
  <c r="Y16" i="8"/>
  <c r="X16" i="8"/>
  <c r="W16" i="8"/>
  <c r="V16" i="8"/>
  <c r="U16" i="8"/>
  <c r="T16" i="8"/>
  <c r="P16" i="8"/>
  <c r="F12" i="17" s="1"/>
  <c r="P15" i="8"/>
  <c r="F11" i="17" s="1"/>
  <c r="Z14" i="8"/>
  <c r="Y14" i="8"/>
  <c r="X14" i="8"/>
  <c r="W14" i="8"/>
  <c r="V14" i="8"/>
  <c r="U14" i="8"/>
  <c r="T14" i="8"/>
  <c r="P14" i="8"/>
  <c r="P13" i="8"/>
  <c r="Z12" i="8"/>
  <c r="Y12" i="8"/>
  <c r="X12" i="8"/>
  <c r="W12" i="8"/>
  <c r="V12" i="8"/>
  <c r="U12" i="8"/>
  <c r="T12" i="8"/>
  <c r="P12" i="8"/>
  <c r="P11" i="8"/>
  <c r="F7" i="17" s="1"/>
  <c r="L9" i="8"/>
  <c r="J9" i="8"/>
  <c r="F9" i="8"/>
  <c r="D9" i="8"/>
  <c r="V5" i="8"/>
  <c r="T5" i="8"/>
  <c r="V4" i="8"/>
  <c r="T4" i="8"/>
  <c r="V3" i="8"/>
  <c r="T3" i="8"/>
  <c r="E3" i="8"/>
  <c r="E2" i="8"/>
  <c r="O34" i="7"/>
  <c r="O33" i="7"/>
  <c r="O32" i="7"/>
  <c r="O31" i="7"/>
  <c r="O30" i="7"/>
  <c r="O29" i="7"/>
  <c r="O28" i="7"/>
  <c r="O23" i="7"/>
  <c r="Z22" i="7"/>
  <c r="Y22" i="7"/>
  <c r="X22" i="7"/>
  <c r="W22" i="7"/>
  <c r="V22" i="7"/>
  <c r="U22" i="7"/>
  <c r="T22" i="7"/>
  <c r="P22" i="7"/>
  <c r="P21" i="7"/>
  <c r="Z20" i="7"/>
  <c r="Y20" i="7"/>
  <c r="X20" i="7"/>
  <c r="W20" i="7"/>
  <c r="V20" i="7"/>
  <c r="U20" i="7"/>
  <c r="T20" i="7"/>
  <c r="P20" i="7"/>
  <c r="P19" i="7"/>
  <c r="Z18" i="7"/>
  <c r="Y18" i="7"/>
  <c r="X18" i="7"/>
  <c r="W18" i="7"/>
  <c r="V18" i="7"/>
  <c r="U18" i="7"/>
  <c r="T18" i="7"/>
  <c r="P18" i="7"/>
  <c r="G14" i="17" s="1"/>
  <c r="P17" i="7"/>
  <c r="Z16" i="7"/>
  <c r="Y16" i="7"/>
  <c r="X16" i="7"/>
  <c r="W16" i="7"/>
  <c r="V16" i="7"/>
  <c r="U16" i="7"/>
  <c r="T16" i="7"/>
  <c r="P16" i="7"/>
  <c r="P15" i="7"/>
  <c r="G11" i="17" s="1"/>
  <c r="Z14" i="7"/>
  <c r="Y14" i="7"/>
  <c r="X14" i="7"/>
  <c r="W14" i="7"/>
  <c r="V14" i="7"/>
  <c r="U14" i="7"/>
  <c r="T14" i="7"/>
  <c r="P14" i="7"/>
  <c r="P13" i="7"/>
  <c r="G9" i="17" s="1"/>
  <c r="Z12" i="7"/>
  <c r="Y12" i="7"/>
  <c r="X12" i="7"/>
  <c r="W12" i="7"/>
  <c r="V12" i="7"/>
  <c r="U12" i="7"/>
  <c r="T12" i="7"/>
  <c r="P12" i="7"/>
  <c r="G8" i="17" s="1"/>
  <c r="P11" i="7"/>
  <c r="G7" i="17" s="1"/>
  <c r="L9" i="7"/>
  <c r="J9" i="7"/>
  <c r="F9" i="7"/>
  <c r="D9" i="7"/>
  <c r="V5" i="7"/>
  <c r="T5" i="7"/>
  <c r="V4" i="7"/>
  <c r="T4" i="7"/>
  <c r="V3" i="7"/>
  <c r="T3" i="7"/>
  <c r="E3" i="7"/>
  <c r="E2" i="7"/>
  <c r="O23" i="6"/>
  <c r="Z22" i="6"/>
  <c r="Y22" i="6"/>
  <c r="X22" i="6"/>
  <c r="W22" i="6"/>
  <c r="V22" i="6"/>
  <c r="U22" i="6"/>
  <c r="T22" i="6"/>
  <c r="P22" i="6"/>
  <c r="P21" i="6"/>
  <c r="Z20" i="6"/>
  <c r="Y20" i="6"/>
  <c r="X20" i="6"/>
  <c r="W20" i="6"/>
  <c r="V20" i="6"/>
  <c r="U20" i="6"/>
  <c r="T20" i="6"/>
  <c r="P20" i="6"/>
  <c r="E16" i="17" s="1"/>
  <c r="P19" i="6"/>
  <c r="Z18" i="6"/>
  <c r="Y18" i="6"/>
  <c r="X18" i="6"/>
  <c r="W18" i="6"/>
  <c r="V18" i="6"/>
  <c r="U18" i="6"/>
  <c r="T18" i="6"/>
  <c r="P18" i="6"/>
  <c r="E14" i="17" s="1"/>
  <c r="P17" i="6"/>
  <c r="E13" i="17" s="1"/>
  <c r="Z16" i="6"/>
  <c r="Y16" i="6"/>
  <c r="X16" i="6"/>
  <c r="W16" i="6"/>
  <c r="V16" i="6"/>
  <c r="U16" i="6"/>
  <c r="T16" i="6"/>
  <c r="P16" i="6"/>
  <c r="P15" i="6"/>
  <c r="E11" i="17" s="1"/>
  <c r="Z14" i="6"/>
  <c r="Y14" i="6"/>
  <c r="X14" i="6"/>
  <c r="W14" i="6"/>
  <c r="V14" i="6"/>
  <c r="U14" i="6"/>
  <c r="T14" i="6"/>
  <c r="P14" i="6"/>
  <c r="P13" i="6"/>
  <c r="Z12" i="6"/>
  <c r="Y12" i="6"/>
  <c r="X12" i="6"/>
  <c r="W12" i="6"/>
  <c r="V12" i="6"/>
  <c r="U12" i="6"/>
  <c r="T12" i="6"/>
  <c r="P12" i="6"/>
  <c r="E8" i="17" s="1"/>
  <c r="P11" i="6"/>
  <c r="L9" i="6"/>
  <c r="J9" i="6"/>
  <c r="F9" i="6"/>
  <c r="D9" i="6"/>
  <c r="V5" i="6"/>
  <c r="T5" i="6"/>
  <c r="V4" i="6"/>
  <c r="T4" i="6"/>
  <c r="V3" i="6"/>
  <c r="T3" i="6"/>
  <c r="E3" i="6"/>
  <c r="E2" i="6"/>
  <c r="F9" i="5"/>
  <c r="L9" i="5"/>
  <c r="J9" i="5"/>
  <c r="D9" i="5"/>
  <c r="P25" i="2"/>
  <c r="N26" i="2"/>
  <c r="O37" i="8" l="1"/>
  <c r="F5" i="17" s="1"/>
  <c r="P5" i="17" s="1"/>
  <c r="O8" i="17"/>
  <c r="R12" i="16"/>
  <c r="Q21" i="15"/>
  <c r="Q20" i="6"/>
  <c r="Q12" i="7"/>
  <c r="P31" i="16"/>
  <c r="P35" i="6"/>
  <c r="Q21" i="14"/>
  <c r="N17" i="17"/>
  <c r="Q14" i="14"/>
  <c r="N10" i="17"/>
  <c r="Q22" i="14"/>
  <c r="N18" i="17"/>
  <c r="Q16" i="14"/>
  <c r="N12" i="17"/>
  <c r="Q13" i="14"/>
  <c r="N9" i="17"/>
  <c r="E4" i="14"/>
  <c r="Q11" i="14"/>
  <c r="N7" i="17"/>
  <c r="Q19" i="14"/>
  <c r="N15" i="17"/>
  <c r="P29" i="14"/>
  <c r="P33" i="11"/>
  <c r="Q17" i="12"/>
  <c r="J13" i="17"/>
  <c r="Q12" i="12"/>
  <c r="J8" i="17"/>
  <c r="Q19" i="12"/>
  <c r="J15" i="17"/>
  <c r="Q14" i="12"/>
  <c r="J10" i="17"/>
  <c r="Q20" i="12"/>
  <c r="J16" i="17"/>
  <c r="Q22" i="12"/>
  <c r="J18" i="17"/>
  <c r="Q14" i="15"/>
  <c r="K10" i="17"/>
  <c r="E4" i="15"/>
  <c r="Q22" i="15"/>
  <c r="K18" i="17"/>
  <c r="Q17" i="15"/>
  <c r="K13" i="17"/>
  <c r="Q12" i="15"/>
  <c r="K8" i="17"/>
  <c r="Q19" i="15"/>
  <c r="K15" i="17"/>
  <c r="O35" i="15"/>
  <c r="K6" i="17" s="1"/>
  <c r="Q13" i="15"/>
  <c r="Q20" i="15"/>
  <c r="K16" i="17"/>
  <c r="Q14" i="16"/>
  <c r="O10" i="17"/>
  <c r="Q22" i="16"/>
  <c r="O18" i="17"/>
  <c r="E4" i="16"/>
  <c r="Q19" i="16"/>
  <c r="O15" i="17"/>
  <c r="Q20" i="16"/>
  <c r="O16" i="17"/>
  <c r="Q16" i="13"/>
  <c r="M12" i="17"/>
  <c r="O35" i="13"/>
  <c r="M6" i="17" s="1"/>
  <c r="Q19" i="13"/>
  <c r="M15" i="17"/>
  <c r="Q14" i="13"/>
  <c r="M10" i="17"/>
  <c r="Q22" i="13"/>
  <c r="M18" i="17"/>
  <c r="Q12" i="13"/>
  <c r="M8" i="17"/>
  <c r="Q20" i="13"/>
  <c r="M16" i="17"/>
  <c r="Q21" i="10"/>
  <c r="I17" i="17"/>
  <c r="Q14" i="10"/>
  <c r="I10" i="17"/>
  <c r="Q22" i="10"/>
  <c r="I18" i="17"/>
  <c r="P31" i="10"/>
  <c r="Q13" i="10"/>
  <c r="I9" i="17"/>
  <c r="Q16" i="10"/>
  <c r="I12" i="17"/>
  <c r="Q11" i="10"/>
  <c r="I7" i="17"/>
  <c r="Q18" i="10"/>
  <c r="I14" i="17"/>
  <c r="Q19" i="10"/>
  <c r="I15" i="17"/>
  <c r="Q12" i="9"/>
  <c r="H8" i="17"/>
  <c r="Q20" i="9"/>
  <c r="H16" i="17"/>
  <c r="Q14" i="9"/>
  <c r="H10" i="17"/>
  <c r="Q22" i="9"/>
  <c r="H18" i="17"/>
  <c r="Q16" i="9"/>
  <c r="H12" i="17"/>
  <c r="Q21" i="9"/>
  <c r="H17" i="17"/>
  <c r="Q19" i="9"/>
  <c r="H15" i="17"/>
  <c r="Q16" i="7"/>
  <c r="G12" i="17"/>
  <c r="Q19" i="7"/>
  <c r="G15" i="17"/>
  <c r="Q20" i="7"/>
  <c r="G16" i="17"/>
  <c r="Q21" i="7"/>
  <c r="G17" i="17"/>
  <c r="Q17" i="7"/>
  <c r="G13" i="17"/>
  <c r="Q14" i="7"/>
  <c r="G10" i="17"/>
  <c r="Q22" i="7"/>
  <c r="G18" i="17"/>
  <c r="Q19" i="8"/>
  <c r="F15" i="17"/>
  <c r="Q12" i="8"/>
  <c r="F8" i="17"/>
  <c r="Q13" i="8"/>
  <c r="F9" i="17"/>
  <c r="Q20" i="8"/>
  <c r="F16" i="17"/>
  <c r="Q21" i="8"/>
  <c r="F17" i="17"/>
  <c r="P30" i="8"/>
  <c r="Q14" i="8"/>
  <c r="F10" i="17"/>
  <c r="Q22" i="8"/>
  <c r="F18" i="17"/>
  <c r="Q17" i="8"/>
  <c r="F13" i="17"/>
  <c r="Q19" i="6"/>
  <c r="E15" i="17"/>
  <c r="Q13" i="6"/>
  <c r="E9" i="17"/>
  <c r="Q11" i="6"/>
  <c r="E7" i="17"/>
  <c r="Q14" i="6"/>
  <c r="E10" i="17"/>
  <c r="Q21" i="6"/>
  <c r="E17" i="17"/>
  <c r="Q16" i="6"/>
  <c r="E12" i="17"/>
  <c r="Q22" i="6"/>
  <c r="E18" i="17"/>
  <c r="Q12" i="11"/>
  <c r="Q20" i="11"/>
  <c r="L16" i="17"/>
  <c r="Q14" i="11"/>
  <c r="L10" i="17"/>
  <c r="Q22" i="11"/>
  <c r="L18" i="17"/>
  <c r="Q19" i="11"/>
  <c r="L15" i="17"/>
  <c r="Q16" i="11"/>
  <c r="L12" i="17"/>
  <c r="Q17" i="11"/>
  <c r="L13" i="17"/>
  <c r="R20" i="16"/>
  <c r="R14" i="16"/>
  <c r="R16" i="16"/>
  <c r="O35" i="16"/>
  <c r="O6" i="17" s="1"/>
  <c r="P32" i="16"/>
  <c r="R18" i="16"/>
  <c r="Q12" i="16"/>
  <c r="R13" i="16"/>
  <c r="Q16" i="16"/>
  <c r="R17" i="16"/>
  <c r="R21" i="16"/>
  <c r="P29" i="16"/>
  <c r="P33" i="16"/>
  <c r="Q13" i="16"/>
  <c r="Q17" i="16"/>
  <c r="Q21" i="16"/>
  <c r="P30" i="16"/>
  <c r="P34" i="16"/>
  <c r="R15" i="14"/>
  <c r="R20" i="14"/>
  <c r="P33" i="14"/>
  <c r="R11" i="14"/>
  <c r="P30" i="14"/>
  <c r="P34" i="14"/>
  <c r="R12" i="14"/>
  <c r="R17" i="14"/>
  <c r="P31" i="14"/>
  <c r="R18" i="14"/>
  <c r="O35" i="14"/>
  <c r="N6" i="17" s="1"/>
  <c r="P32" i="14"/>
  <c r="E4" i="13"/>
  <c r="P32" i="13"/>
  <c r="R13" i="13"/>
  <c r="R17" i="13"/>
  <c r="R21" i="13"/>
  <c r="P29" i="13"/>
  <c r="P33" i="13"/>
  <c r="Q13" i="13"/>
  <c r="Q17" i="13"/>
  <c r="Q21" i="13"/>
  <c r="P30" i="13"/>
  <c r="P34" i="13"/>
  <c r="R16" i="13"/>
  <c r="R20" i="13"/>
  <c r="R22" i="13"/>
  <c r="R18" i="13"/>
  <c r="P31" i="13"/>
  <c r="E4" i="11"/>
  <c r="P29" i="11"/>
  <c r="R13" i="11"/>
  <c r="R21" i="11"/>
  <c r="Q13" i="11"/>
  <c r="Q21" i="11"/>
  <c r="P30" i="11"/>
  <c r="P34" i="11"/>
  <c r="R17" i="11"/>
  <c r="R20" i="11"/>
  <c r="R11" i="11"/>
  <c r="R18" i="11"/>
  <c r="P31" i="11"/>
  <c r="R16" i="11"/>
  <c r="O35" i="11"/>
  <c r="L6" i="17" s="1"/>
  <c r="P32" i="11"/>
  <c r="R16" i="15"/>
  <c r="R13" i="15"/>
  <c r="Q16" i="15"/>
  <c r="R17" i="15"/>
  <c r="R21" i="15"/>
  <c r="P29" i="15"/>
  <c r="P33" i="15"/>
  <c r="P30" i="15"/>
  <c r="P34" i="15"/>
  <c r="P32" i="15"/>
  <c r="R20" i="15"/>
  <c r="R22" i="15"/>
  <c r="R18" i="15"/>
  <c r="P31" i="15"/>
  <c r="P29" i="12"/>
  <c r="E4" i="12"/>
  <c r="R13" i="12"/>
  <c r="R21" i="12"/>
  <c r="P33" i="12"/>
  <c r="Q13" i="12"/>
  <c r="Q21" i="12"/>
  <c r="P30" i="12"/>
  <c r="P34" i="12"/>
  <c r="R20" i="12"/>
  <c r="R19" i="12"/>
  <c r="R18" i="12"/>
  <c r="P31" i="12"/>
  <c r="R17" i="12"/>
  <c r="R16" i="12"/>
  <c r="O35" i="12"/>
  <c r="J6" i="17" s="1"/>
  <c r="P32" i="12"/>
  <c r="O35" i="10"/>
  <c r="I6" i="17" s="1"/>
  <c r="P32" i="10"/>
  <c r="R12" i="10"/>
  <c r="R17" i="10"/>
  <c r="R22" i="10"/>
  <c r="R20" i="10"/>
  <c r="P29" i="10"/>
  <c r="P33" i="10"/>
  <c r="E4" i="10"/>
  <c r="P30" i="10"/>
  <c r="P34" i="10"/>
  <c r="P29" i="9"/>
  <c r="P33" i="9"/>
  <c r="R13" i="9"/>
  <c r="R17" i="9"/>
  <c r="P30" i="9"/>
  <c r="Q13" i="9"/>
  <c r="Q17" i="9"/>
  <c r="E4" i="9"/>
  <c r="R20" i="9"/>
  <c r="R15" i="9"/>
  <c r="R18" i="9"/>
  <c r="P31" i="9"/>
  <c r="R21" i="9"/>
  <c r="P34" i="9"/>
  <c r="R16" i="9"/>
  <c r="O35" i="9"/>
  <c r="H6" i="17" s="1"/>
  <c r="P32" i="9"/>
  <c r="P33" i="7"/>
  <c r="E4" i="7"/>
  <c r="R13" i="7"/>
  <c r="Q13" i="7"/>
  <c r="P30" i="7"/>
  <c r="P34" i="7"/>
  <c r="R17" i="7"/>
  <c r="R20" i="7"/>
  <c r="R11" i="7"/>
  <c r="R18" i="7"/>
  <c r="P31" i="7"/>
  <c r="R21" i="7"/>
  <c r="P29" i="7"/>
  <c r="R16" i="7"/>
  <c r="O35" i="7"/>
  <c r="G6" i="17" s="1"/>
  <c r="P32" i="7"/>
  <c r="E6" i="17"/>
  <c r="P31" i="8"/>
  <c r="P34" i="8"/>
  <c r="O35" i="8"/>
  <c r="F6" i="17" s="1"/>
  <c r="P32" i="8"/>
  <c r="P29" i="8"/>
  <c r="P33" i="8"/>
  <c r="R20" i="8"/>
  <c r="E4" i="8"/>
  <c r="R14" i="8"/>
  <c r="R18" i="8"/>
  <c r="R16" i="8"/>
  <c r="R13" i="8"/>
  <c r="Q16" i="8"/>
  <c r="R17" i="8"/>
  <c r="R21" i="8"/>
  <c r="E5" i="16"/>
  <c r="O21" i="17" s="1"/>
  <c r="Q15" i="16"/>
  <c r="Q18" i="16"/>
  <c r="P23" i="16"/>
  <c r="O19" i="17" s="1"/>
  <c r="P28" i="16"/>
  <c r="R11" i="16"/>
  <c r="R19" i="16"/>
  <c r="R22" i="16"/>
  <c r="R15" i="16"/>
  <c r="Q11" i="16"/>
  <c r="E5" i="14"/>
  <c r="N21" i="17" s="1"/>
  <c r="E5" i="13"/>
  <c r="M21" i="17" s="1"/>
  <c r="E5" i="11"/>
  <c r="L21" i="17" s="1"/>
  <c r="E5" i="15"/>
  <c r="K21" i="17" s="1"/>
  <c r="Q15" i="15"/>
  <c r="Q18" i="15"/>
  <c r="P23" i="15"/>
  <c r="K19" i="17" s="1"/>
  <c r="P28" i="15"/>
  <c r="R14" i="15"/>
  <c r="R19" i="15"/>
  <c r="R15" i="15"/>
  <c r="R11" i="15"/>
  <c r="Q11" i="15"/>
  <c r="R12" i="15"/>
  <c r="E5" i="12"/>
  <c r="J21" i="17" s="1"/>
  <c r="R14" i="14"/>
  <c r="R19" i="14"/>
  <c r="R22" i="14"/>
  <c r="R21" i="14"/>
  <c r="P23" i="14"/>
  <c r="N19" i="17" s="1"/>
  <c r="P28" i="14"/>
  <c r="R13" i="14"/>
  <c r="Q15" i="14"/>
  <c r="R16" i="14"/>
  <c r="Q18" i="14"/>
  <c r="Q12" i="14"/>
  <c r="Q17" i="14"/>
  <c r="Q20" i="14"/>
  <c r="R11" i="13"/>
  <c r="Q15" i="13"/>
  <c r="Q18" i="13"/>
  <c r="P23" i="13"/>
  <c r="M19" i="17" s="1"/>
  <c r="P28" i="13"/>
  <c r="R14" i="13"/>
  <c r="R19" i="13"/>
  <c r="R15" i="13"/>
  <c r="Q11" i="13"/>
  <c r="R12" i="13"/>
  <c r="R22" i="12"/>
  <c r="Q15" i="12"/>
  <c r="Q18" i="12"/>
  <c r="P23" i="12"/>
  <c r="J19" i="17" s="1"/>
  <c r="P28" i="12"/>
  <c r="R14" i="12"/>
  <c r="R15" i="12"/>
  <c r="R11" i="12"/>
  <c r="Q11" i="12"/>
  <c r="R12" i="12"/>
  <c r="R14" i="11"/>
  <c r="Q15" i="11"/>
  <c r="Q18" i="11"/>
  <c r="P23" i="11"/>
  <c r="L19" i="17" s="1"/>
  <c r="P28" i="11"/>
  <c r="R19" i="11"/>
  <c r="R22" i="11"/>
  <c r="R15" i="11"/>
  <c r="Q11" i="11"/>
  <c r="R12" i="11"/>
  <c r="E5" i="10"/>
  <c r="I21" i="17" s="1"/>
  <c r="R11" i="10"/>
  <c r="R14" i="10"/>
  <c r="R13" i="10"/>
  <c r="Q15" i="10"/>
  <c r="R16" i="10"/>
  <c r="R21" i="10"/>
  <c r="P23" i="10"/>
  <c r="I19" i="17" s="1"/>
  <c r="P28" i="10"/>
  <c r="Q12" i="10"/>
  <c r="R15" i="10"/>
  <c r="Q17" i="10"/>
  <c r="R18" i="10"/>
  <c r="Q20" i="10"/>
  <c r="R19" i="10"/>
  <c r="E5" i="9"/>
  <c r="H21" i="17" s="1"/>
  <c r="R11" i="9"/>
  <c r="R14" i="9"/>
  <c r="Q15" i="9"/>
  <c r="Q18" i="9"/>
  <c r="P23" i="9"/>
  <c r="H19" i="17" s="1"/>
  <c r="P28" i="9"/>
  <c r="R19" i="9"/>
  <c r="R22" i="9"/>
  <c r="Q11" i="9"/>
  <c r="R12" i="9"/>
  <c r="E5" i="7"/>
  <c r="G21" i="17" s="1"/>
  <c r="E5" i="8"/>
  <c r="F21" i="17" s="1"/>
  <c r="Q15" i="8"/>
  <c r="Q18" i="8"/>
  <c r="P23" i="8"/>
  <c r="F19" i="17" s="1"/>
  <c r="P28" i="8"/>
  <c r="R11" i="8"/>
  <c r="R19" i="8"/>
  <c r="R22" i="8"/>
  <c r="R15" i="8"/>
  <c r="Q11" i="8"/>
  <c r="R12" i="8"/>
  <c r="R19" i="7"/>
  <c r="R22" i="7"/>
  <c r="Q15" i="7"/>
  <c r="Q18" i="7"/>
  <c r="P23" i="7"/>
  <c r="G19" i="17" s="1"/>
  <c r="P28" i="7"/>
  <c r="R14" i="7"/>
  <c r="R15" i="7"/>
  <c r="Q11" i="7"/>
  <c r="R12" i="7"/>
  <c r="E4" i="6"/>
  <c r="R11" i="6"/>
  <c r="R12" i="6"/>
  <c r="R20" i="6"/>
  <c r="R18" i="6"/>
  <c r="R17" i="6"/>
  <c r="Q12" i="6"/>
  <c r="Q17" i="6"/>
  <c r="E5" i="6"/>
  <c r="E21" i="17" s="1"/>
  <c r="R19" i="6"/>
  <c r="R22" i="6"/>
  <c r="R13" i="6"/>
  <c r="Q15" i="6"/>
  <c r="R16" i="6"/>
  <c r="Q18" i="6"/>
  <c r="R21" i="6"/>
  <c r="P23" i="6"/>
  <c r="E19" i="17" s="1"/>
  <c r="R14" i="6"/>
  <c r="R15" i="6"/>
  <c r="N27" i="2"/>
  <c r="N28" i="2" s="1"/>
  <c r="N29" i="2" s="1"/>
  <c r="J20" i="17" l="1"/>
  <c r="P35" i="12"/>
  <c r="P35" i="16"/>
  <c r="P35" i="14"/>
  <c r="N20" i="17"/>
  <c r="P35" i="11"/>
  <c r="R23" i="12"/>
  <c r="K20" i="17"/>
  <c r="R23" i="15"/>
  <c r="P35" i="15"/>
  <c r="R23" i="16"/>
  <c r="O20" i="17"/>
  <c r="M20" i="17"/>
  <c r="P35" i="13"/>
  <c r="P35" i="10"/>
  <c r="I20" i="17"/>
  <c r="P35" i="9"/>
  <c r="H20" i="17"/>
  <c r="R23" i="7"/>
  <c r="P35" i="7"/>
  <c r="G20" i="17"/>
  <c r="Q23" i="8"/>
  <c r="P35" i="8"/>
  <c r="F20" i="17"/>
  <c r="E20" i="17"/>
  <c r="Q23" i="6"/>
  <c r="L20" i="17"/>
  <c r="Q23" i="16"/>
  <c r="Q23" i="14"/>
  <c r="R23" i="14"/>
  <c r="Q23" i="13"/>
  <c r="R23" i="11"/>
  <c r="Q23" i="15"/>
  <c r="Q23" i="10"/>
  <c r="R23" i="13"/>
  <c r="Q23" i="12"/>
  <c r="Q23" i="11"/>
  <c r="R23" i="10"/>
  <c r="Q23" i="9"/>
  <c r="R23" i="9"/>
  <c r="R23" i="8"/>
  <c r="Q23" i="7"/>
  <c r="R23" i="6"/>
  <c r="N30" i="2"/>
  <c r="N31" i="2" s="1"/>
  <c r="N32" i="2" l="1"/>
  <c r="N33" i="2" s="1"/>
  <c r="N34" i="2" l="1"/>
  <c r="U14" i="5" l="1"/>
  <c r="P11" i="5"/>
  <c r="D7" i="17" s="1"/>
  <c r="P7" i="17" s="1"/>
  <c r="E3" i="5"/>
  <c r="E2" i="5"/>
  <c r="H14" i="3"/>
  <c r="O3" i="5"/>
  <c r="P16" i="5"/>
  <c r="D12" i="17" s="1"/>
  <c r="P12" i="17" s="1"/>
  <c r="P17" i="5"/>
  <c r="D13" i="17" s="1"/>
  <c r="P13" i="17" s="1"/>
  <c r="P18" i="5"/>
  <c r="D14" i="17" s="1"/>
  <c r="P14" i="17" s="1"/>
  <c r="P19" i="5"/>
  <c r="D15" i="17" s="1"/>
  <c r="P15" i="17" s="1"/>
  <c r="P20" i="5"/>
  <c r="D16" i="17" s="1"/>
  <c r="P16" i="17" s="1"/>
  <c r="P21" i="5"/>
  <c r="D17" i="17" s="1"/>
  <c r="P17" i="17" s="1"/>
  <c r="P22" i="5"/>
  <c r="D18" i="17" s="1"/>
  <c r="P18" i="17" s="1"/>
  <c r="Q21" i="5" l="1"/>
  <c r="H12" i="3" l="1"/>
  <c r="V5" i="5"/>
  <c r="V4" i="5"/>
  <c r="V3" i="5"/>
  <c r="T5" i="5"/>
  <c r="T4" i="5"/>
  <c r="T3" i="5"/>
  <c r="O29" i="5"/>
  <c r="O30" i="5"/>
  <c r="O31" i="5"/>
  <c r="O32" i="5"/>
  <c r="O33" i="5"/>
  <c r="O34" i="5"/>
  <c r="O28" i="5"/>
  <c r="U22" i="5"/>
  <c r="V22" i="5"/>
  <c r="W22" i="5"/>
  <c r="X22" i="5"/>
  <c r="Y22" i="5"/>
  <c r="Z22" i="5"/>
  <c r="T22" i="5"/>
  <c r="U20" i="5"/>
  <c r="V20" i="5"/>
  <c r="W20" i="5"/>
  <c r="X20" i="5"/>
  <c r="Y20" i="5"/>
  <c r="Z20" i="5"/>
  <c r="U18" i="5"/>
  <c r="V18" i="5"/>
  <c r="W18" i="5"/>
  <c r="X18" i="5"/>
  <c r="Y18" i="5"/>
  <c r="Z18" i="5"/>
  <c r="U16" i="5"/>
  <c r="V16" i="5"/>
  <c r="W16" i="5"/>
  <c r="X16" i="5"/>
  <c r="Y16" i="5"/>
  <c r="Z16" i="5"/>
  <c r="T20" i="5"/>
  <c r="T18" i="5"/>
  <c r="T16" i="5"/>
  <c r="V14" i="5"/>
  <c r="W14" i="5"/>
  <c r="X14" i="5"/>
  <c r="Y14" i="5"/>
  <c r="Z14" i="5"/>
  <c r="T14" i="5"/>
  <c r="U12" i="5"/>
  <c r="V12" i="5"/>
  <c r="W12" i="5"/>
  <c r="X12" i="5"/>
  <c r="Y12" i="5"/>
  <c r="Z12" i="5"/>
  <c r="T12" i="5"/>
  <c r="F25" i="3"/>
  <c r="F24" i="3"/>
  <c r="N4" i="5"/>
  <c r="N5" i="5"/>
  <c r="N3" i="5"/>
  <c r="P12" i="5"/>
  <c r="P13" i="5"/>
  <c r="P14" i="5"/>
  <c r="P15" i="5"/>
  <c r="Q16" i="5"/>
  <c r="Q17" i="5"/>
  <c r="Q18" i="5"/>
  <c r="Q19" i="5"/>
  <c r="Q20" i="5"/>
  <c r="Q22" i="5"/>
  <c r="Q11" i="5"/>
  <c r="O23" i="5"/>
  <c r="G16" i="1"/>
  <c r="F4" i="2"/>
  <c r="G4" i="2" s="1"/>
  <c r="F5" i="2"/>
  <c r="G5" i="2" s="1"/>
  <c r="F6" i="2"/>
  <c r="G6" i="2" s="1"/>
  <c r="F7" i="2"/>
  <c r="G7" i="2" s="1"/>
  <c r="F8" i="2"/>
  <c r="G8" i="2" s="1"/>
  <c r="F3" i="2"/>
  <c r="B28" i="2"/>
  <c r="G15" i="1"/>
  <c r="Q13" i="5" l="1"/>
  <c r="D9" i="17"/>
  <c r="P9" i="17" s="1"/>
  <c r="Q12" i="5"/>
  <c r="D8" i="17"/>
  <c r="P8" i="17" s="1"/>
  <c r="Q15" i="5"/>
  <c r="D11" i="17"/>
  <c r="P11" i="17" s="1"/>
  <c r="Q14" i="5"/>
  <c r="D10" i="17"/>
  <c r="P10" i="17" s="1"/>
  <c r="E5" i="5"/>
  <c r="D21" i="17" s="1"/>
  <c r="E4" i="5"/>
  <c r="P31" i="5"/>
  <c r="P34" i="5"/>
  <c r="P30" i="5"/>
  <c r="P33" i="5"/>
  <c r="P29" i="5"/>
  <c r="P28" i="5"/>
  <c r="P32" i="5"/>
  <c r="O35" i="5"/>
  <c r="D6" i="17" s="1"/>
  <c r="P6" i="17" s="1"/>
  <c r="R12" i="5"/>
  <c r="R11" i="5"/>
  <c r="R19" i="5"/>
  <c r="R15" i="5"/>
  <c r="R22" i="5"/>
  <c r="R18" i="5"/>
  <c r="R14" i="5"/>
  <c r="R21" i="5"/>
  <c r="R17" i="5"/>
  <c r="R13" i="5"/>
  <c r="P23" i="5"/>
  <c r="D19" i="17" s="1"/>
  <c r="R20" i="5"/>
  <c r="R16" i="5"/>
  <c r="F19" i="2"/>
  <c r="G30" i="1"/>
  <c r="G28" i="1"/>
  <c r="G29" i="1"/>
  <c r="G31" i="1"/>
  <c r="G3" i="2"/>
  <c r="Q23" i="5" l="1"/>
  <c r="D20" i="17"/>
  <c r="P19" i="17"/>
  <c r="Q11" i="17" s="1"/>
  <c r="P35" i="5"/>
  <c r="R23" i="5"/>
  <c r="G27" i="1"/>
  <c r="G26" i="1"/>
  <c r="G17" i="1"/>
  <c r="G18" i="1"/>
  <c r="G19" i="1"/>
  <c r="G20" i="1"/>
  <c r="G10" i="1"/>
  <c r="Q10" i="17" l="1"/>
  <c r="P20" i="17"/>
  <c r="Q16" i="17"/>
  <c r="Q14" i="17"/>
  <c r="Q12" i="17"/>
  <c r="Q7" i="17"/>
  <c r="Q15" i="17"/>
  <c r="Q17" i="17"/>
  <c r="Q18" i="17"/>
  <c r="Q13" i="17"/>
  <c r="Q9" i="17"/>
  <c r="Q8" i="17"/>
  <c r="G32" i="1"/>
  <c r="G21" i="1"/>
  <c r="G34" i="1" s="1"/>
  <c r="G35" i="1" l="1"/>
</calcChain>
</file>

<file path=xl/comments1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0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1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2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2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3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4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5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6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7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8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9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sharedStrings.xml><?xml version="1.0" encoding="utf-8"?>
<sst xmlns="http://schemas.openxmlformats.org/spreadsheetml/2006/main" count="994" uniqueCount="191">
  <si>
    <t>은행</t>
    <phoneticPr fontId="2" type="noConversion"/>
  </si>
  <si>
    <t>종류</t>
    <phoneticPr fontId="2" type="noConversion"/>
  </si>
  <si>
    <t>금액</t>
    <phoneticPr fontId="2" type="noConversion"/>
  </si>
  <si>
    <t>비고</t>
    <phoneticPr fontId="2" type="noConversion"/>
  </si>
  <si>
    <t>합계</t>
    <phoneticPr fontId="2" type="noConversion"/>
  </si>
  <si>
    <t>일반 통장</t>
    <phoneticPr fontId="2" type="noConversion"/>
  </si>
  <si>
    <t>예금 통장</t>
    <phoneticPr fontId="2" type="noConversion"/>
  </si>
  <si>
    <t>적금 통장</t>
    <phoneticPr fontId="2" type="noConversion"/>
  </si>
  <si>
    <t>자산현황 내역</t>
    <phoneticPr fontId="2" type="noConversion"/>
  </si>
  <si>
    <t>메모</t>
    <phoneticPr fontId="2" type="noConversion"/>
  </si>
  <si>
    <t>이율</t>
    <phoneticPr fontId="2" type="noConversion"/>
  </si>
  <si>
    <t>예치 기간</t>
    <phoneticPr fontId="2" type="noConversion"/>
  </si>
  <si>
    <t>세후 수령액</t>
    <phoneticPr fontId="2" type="noConversion"/>
  </si>
  <si>
    <t>이율</t>
    <phoneticPr fontId="2" type="noConversion"/>
  </si>
  <si>
    <t>적금 기간</t>
    <phoneticPr fontId="2" type="noConversion"/>
  </si>
  <si>
    <t>세후 수령액</t>
    <phoneticPr fontId="2" type="noConversion"/>
  </si>
  <si>
    <t>입금일</t>
    <phoneticPr fontId="2" type="noConversion"/>
  </si>
  <si>
    <t>한달 적금액</t>
    <phoneticPr fontId="2" type="noConversion"/>
  </si>
  <si>
    <t>FV(금리/12,납입월수,-납입금,0,1)</t>
    <phoneticPr fontId="2" type="noConversion"/>
  </si>
  <si>
    <t>세전 수령액</t>
    <phoneticPr fontId="2" type="noConversion"/>
  </si>
  <si>
    <t>세전 수령액</t>
    <phoneticPr fontId="2" type="noConversion"/>
  </si>
  <si>
    <t>세금(15.4%)</t>
    <phoneticPr fontId="2" type="noConversion"/>
  </si>
  <si>
    <t>예금원금*(1+(이자율/100)*(예금기간/12))</t>
    <phoneticPr fontId="2" type="noConversion"/>
  </si>
  <si>
    <t>6개월</t>
    <phoneticPr fontId="2" type="noConversion"/>
  </si>
  <si>
    <t>월적립액x기간+월적립액x기간x(기간+1)/2x월이자</t>
    <phoneticPr fontId="2" type="noConversion"/>
  </si>
  <si>
    <t>일반+예금</t>
    <phoneticPr fontId="2" type="noConversion"/>
  </si>
  <si>
    <t>일반+예금+적금</t>
    <phoneticPr fontId="2" type="noConversion"/>
  </si>
  <si>
    <t>2023년 목표</t>
    <phoneticPr fontId="2" type="noConversion"/>
  </si>
  <si>
    <t>자산 목표</t>
    <phoneticPr fontId="2" type="noConversion"/>
  </si>
  <si>
    <t>항목</t>
    <phoneticPr fontId="2" type="noConversion"/>
  </si>
  <si>
    <t>목표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</si>
  <si>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</si>
  <si>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</si>
  <si>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</si>
  <si>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</si>
  <si>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</si>
  <si>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</si>
  <si>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</si>
  <si>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</si>
  <si>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</si>
  <si>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</si>
  <si>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</si>
  <si>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</si>
  <si>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V</t>
    <phoneticPr fontId="2" type="noConversion"/>
  </si>
  <si>
    <t>X</t>
    <phoneticPr fontId="2" type="noConversion"/>
  </si>
  <si>
    <t>월별 목표</t>
    <phoneticPr fontId="2" type="noConversion"/>
  </si>
  <si>
    <t>항목</t>
    <phoneticPr fontId="2" type="noConversion"/>
  </si>
  <si>
    <t>목표</t>
    <phoneticPr fontId="2" type="noConversion"/>
  </si>
  <si>
    <t>달성</t>
    <phoneticPr fontId="2" type="noConversion"/>
  </si>
  <si>
    <t>7월</t>
    <phoneticPr fontId="2" type="noConversion"/>
  </si>
  <si>
    <t>11월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</si>
  <si>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</si>
  <si>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</si>
  <si>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</si>
  <si>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</si>
  <si>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</si>
  <si>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</si>
  <si>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</si>
  <si>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</si>
  <si>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</si>
  <si>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내역</t>
    <phoneticPr fontId="2" type="noConversion"/>
  </si>
  <si>
    <t>분류</t>
    <phoneticPr fontId="2" type="noConversion"/>
  </si>
  <si>
    <t>비율</t>
    <phoneticPr fontId="2" type="noConversion"/>
  </si>
  <si>
    <t>교육비</t>
    <phoneticPr fontId="2" type="noConversion"/>
  </si>
  <si>
    <t>기타</t>
    <phoneticPr fontId="2" type="noConversion"/>
  </si>
  <si>
    <t>날짜</t>
    <phoneticPr fontId="2" type="noConversion"/>
  </si>
  <si>
    <t>분류</t>
    <phoneticPr fontId="2" type="noConversion"/>
  </si>
  <si>
    <t>금액</t>
    <phoneticPr fontId="2" type="noConversion"/>
  </si>
  <si>
    <t>지출</t>
    <phoneticPr fontId="2" type="noConversion"/>
  </si>
  <si>
    <t>1월</t>
    <phoneticPr fontId="2" type="noConversion"/>
  </si>
  <si>
    <t>월 지출</t>
    <phoneticPr fontId="2" type="noConversion"/>
  </si>
  <si>
    <t>월 수입</t>
    <phoneticPr fontId="2" type="noConversion"/>
  </si>
  <si>
    <t>잔액</t>
    <phoneticPr fontId="2" type="noConversion"/>
  </si>
  <si>
    <t>수입</t>
    <phoneticPr fontId="2" type="noConversion"/>
  </si>
  <si>
    <t>주요 일정</t>
    <phoneticPr fontId="2" type="noConversion"/>
  </si>
  <si>
    <t>수입</t>
    <phoneticPr fontId="2" type="noConversion"/>
  </si>
  <si>
    <t>항목</t>
    <phoneticPr fontId="2" type="noConversion"/>
  </si>
  <si>
    <t>월간 목표</t>
    <phoneticPr fontId="2" type="noConversion"/>
  </si>
  <si>
    <t>달성</t>
    <phoneticPr fontId="2" type="noConversion"/>
  </si>
  <si>
    <t>예산</t>
    <phoneticPr fontId="2" type="noConversion"/>
  </si>
  <si>
    <t>지출</t>
    <phoneticPr fontId="2" type="noConversion"/>
  </si>
  <si>
    <t>잔액</t>
    <phoneticPr fontId="2" type="noConversion"/>
  </si>
  <si>
    <t>분류별 지출</t>
    <phoneticPr fontId="2" type="noConversion"/>
  </si>
  <si>
    <t>식비</t>
    <phoneticPr fontId="2" type="noConversion"/>
  </si>
  <si>
    <t>간식</t>
    <phoneticPr fontId="2" type="noConversion"/>
  </si>
  <si>
    <t>의류/미용</t>
    <phoneticPr fontId="2" type="noConversion"/>
  </si>
  <si>
    <t>교통비</t>
    <phoneticPr fontId="2" type="noConversion"/>
  </si>
  <si>
    <t>생활용품</t>
    <phoneticPr fontId="2" type="noConversion"/>
  </si>
  <si>
    <t>금융</t>
    <phoneticPr fontId="2" type="noConversion"/>
  </si>
  <si>
    <t>취미</t>
    <phoneticPr fontId="2" type="noConversion"/>
  </si>
  <si>
    <t>문화 생활</t>
    <phoneticPr fontId="2" type="noConversion"/>
  </si>
  <si>
    <t>건강 관리</t>
    <phoneticPr fontId="2" type="noConversion"/>
  </si>
  <si>
    <t>저축</t>
    <phoneticPr fontId="2" type="noConversion"/>
  </si>
  <si>
    <t>합계</t>
    <phoneticPr fontId="2" type="noConversion"/>
  </si>
  <si>
    <t>분류</t>
    <phoneticPr fontId="2" type="noConversion"/>
  </si>
  <si>
    <t>비율</t>
    <phoneticPr fontId="2" type="noConversion"/>
  </si>
  <si>
    <t>분류별 수입</t>
    <phoneticPr fontId="2" type="noConversion"/>
  </si>
  <si>
    <t>이자</t>
    <phoneticPr fontId="2" type="noConversion"/>
  </si>
  <si>
    <t>기타</t>
    <phoneticPr fontId="2" type="noConversion"/>
  </si>
  <si>
    <t>합계</t>
    <phoneticPr fontId="2" type="noConversion"/>
  </si>
  <si>
    <t>월급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</si>
  <si>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</si>
  <si>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</si>
  <si>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</si>
  <si>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</si>
  <si>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</si>
  <si>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</si>
  <si>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</si>
  <si>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월간 달력</t>
    <phoneticPr fontId="2" type="noConversion"/>
  </si>
  <si>
    <t>항목</t>
    <phoneticPr fontId="2" type="noConversion"/>
  </si>
  <si>
    <t>연간 목표</t>
    <phoneticPr fontId="2" type="noConversion"/>
  </si>
  <si>
    <t>달성</t>
    <phoneticPr fontId="2" type="noConversion"/>
  </si>
  <si>
    <t>지역</t>
    <phoneticPr fontId="2" type="noConversion"/>
  </si>
  <si>
    <t>이름</t>
    <phoneticPr fontId="2" type="noConversion"/>
  </si>
  <si>
    <t>찾을지역</t>
    <phoneticPr fontId="2" type="noConversion"/>
  </si>
  <si>
    <t>결과값</t>
    <phoneticPr fontId="2" type="noConversion"/>
  </si>
  <si>
    <t>서울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</si>
  <si>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</si>
  <si>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</si>
  <si>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</si>
  <si>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서울</t>
    <phoneticPr fontId="2" type="noConversion"/>
  </si>
  <si>
    <t>인천</t>
    <phoneticPr fontId="2" type="noConversion"/>
  </si>
  <si>
    <t>부산</t>
    <phoneticPr fontId="2" type="noConversion"/>
  </si>
  <si>
    <t>출력범위</t>
    <phoneticPr fontId="2" type="noConversion"/>
  </si>
  <si>
    <t>찾을값</t>
    <phoneticPr fontId="2" type="noConversion"/>
  </si>
  <si>
    <t>찾을범위</t>
    <phoneticPr fontId="2" type="noConversion"/>
  </si>
  <si>
    <t>부산</t>
    <phoneticPr fontId="2" type="noConversion"/>
  </si>
  <si>
    <t>검색</t>
    <phoneticPr fontId="2" type="noConversion"/>
  </si>
  <si>
    <t>검색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</si>
  <si>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</si>
  <si>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</si>
  <si>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</si>
  <si>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월간 지출 달력</t>
    <phoneticPr fontId="2" type="noConversion"/>
  </si>
  <si>
    <t>6월</t>
    <phoneticPr fontId="2" type="noConversion"/>
  </si>
  <si>
    <t>5월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</si>
  <si>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</si>
  <si>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</si>
  <si>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</si>
  <si>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</si>
  <si>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</si>
  <si>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</si>
  <si>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총 수입</t>
    <phoneticPr fontId="2" type="noConversion"/>
  </si>
  <si>
    <t>식비</t>
    <phoneticPr fontId="2" type="noConversion"/>
  </si>
  <si>
    <t>간식</t>
    <phoneticPr fontId="2" type="noConversion"/>
  </si>
  <si>
    <t>교육비</t>
    <phoneticPr fontId="2" type="noConversion"/>
  </si>
  <si>
    <t>생활용품</t>
    <phoneticPr fontId="2" type="noConversion"/>
  </si>
  <si>
    <t>취미</t>
    <phoneticPr fontId="2" type="noConversion"/>
  </si>
  <si>
    <t>저축</t>
    <phoneticPr fontId="2" type="noConversion"/>
  </si>
  <si>
    <t>기타</t>
    <phoneticPr fontId="2" type="noConversion"/>
  </si>
  <si>
    <t>총 지출</t>
    <phoneticPr fontId="2" type="noConversion"/>
  </si>
  <si>
    <t>지출</t>
    <phoneticPr fontId="2" type="noConversion"/>
  </si>
  <si>
    <t>잔액</t>
    <phoneticPr fontId="2" type="noConversion"/>
  </si>
  <si>
    <t>2월</t>
    <phoneticPr fontId="2" type="noConversion"/>
  </si>
  <si>
    <t>합계</t>
    <phoneticPr fontId="2" type="noConversion"/>
  </si>
  <si>
    <t>-</t>
    <phoneticPr fontId="2" type="noConversion"/>
  </si>
  <si>
    <t>-</t>
    <phoneticPr fontId="2" type="noConversion"/>
  </si>
  <si>
    <t>일 평균 지출</t>
    <phoneticPr fontId="2" type="noConversion"/>
  </si>
  <si>
    <t>연말 정산</t>
    <phoneticPr fontId="2" type="noConversion"/>
  </si>
  <si>
    <t>자산</t>
    <phoneticPr fontId="2" type="noConversion"/>
  </si>
  <si>
    <t>월말 자산 현황</t>
    <phoneticPr fontId="2" type="noConversion"/>
  </si>
  <si>
    <t>자산 목표</t>
    <phoneticPr fontId="2" type="noConversion"/>
  </si>
  <si>
    <t>이전 달</t>
    <phoneticPr fontId="2" type="noConversion"/>
  </si>
  <si>
    <t>현재 달</t>
    <phoneticPr fontId="2" type="noConversion"/>
  </si>
  <si>
    <t>자산 현황 (월말)</t>
    <phoneticPr fontId="2" type="noConversion"/>
  </si>
  <si>
    <t>일 평균 지출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</si>
  <si>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</si>
  <si>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</si>
  <si>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</si>
  <si>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3월15일</t>
    <phoneticPr fontId="2" type="noConversion"/>
  </si>
  <si>
    <t>월급</t>
    <phoneticPr fontId="2" type="noConversion"/>
  </si>
  <si>
    <t>날짜</t>
    <phoneticPr fontId="2" type="noConversion"/>
  </si>
  <si>
    <t>금액</t>
    <phoneticPr fontId="2" type="noConversion"/>
  </si>
  <si>
    <t>내용</t>
    <phoneticPr fontId="2" type="noConversion"/>
  </si>
  <si>
    <t>국민은행</t>
    <phoneticPr fontId="2" type="noConversion"/>
  </si>
  <si>
    <t>입출금</t>
    <phoneticPr fontId="2" type="noConversion"/>
  </si>
  <si>
    <t>이ㅏㅓ</t>
    <phoneticPr fontId="2" type="noConversion"/>
  </si>
  <si>
    <t>17일</t>
    <phoneticPr fontId="2" type="noConversion"/>
  </si>
  <si>
    <t>ㄴㄹㄴ</t>
    <phoneticPr fontId="2" type="noConversion"/>
  </si>
  <si>
    <t>ㄴㅇㄹㄴ</t>
    <phoneticPr fontId="2" type="noConversion"/>
  </si>
  <si>
    <t>적금</t>
    <phoneticPr fontId="2" type="noConversion"/>
  </si>
  <si>
    <t>상여</t>
    <phoneticPr fontId="2" type="noConversion"/>
  </si>
  <si>
    <t>오토바이 구매</t>
    <phoneticPr fontId="2" type="noConversion"/>
  </si>
  <si>
    <t>기타제외합계</t>
    <phoneticPr fontId="2" type="noConversion"/>
  </si>
  <si>
    <t>연금</t>
    <phoneticPr fontId="2" type="noConversion"/>
  </si>
  <si>
    <t>용돈</t>
    <phoneticPr fontId="2" type="noConversion"/>
  </si>
  <si>
    <t>정식 수입(기타 제외)</t>
    <phoneticPr fontId="2" type="noConversion"/>
  </si>
  <si>
    <t>-</t>
    <phoneticPr fontId="2" type="noConversion"/>
  </si>
  <si>
    <t>가계부 시작</t>
    <phoneticPr fontId="2" type="noConversion"/>
  </si>
  <si>
    <t>(목표)</t>
    <phoneticPr fontId="2" type="noConversion"/>
  </si>
  <si>
    <t>(목표)</t>
    <phoneticPr fontId="2" type="noConversion"/>
  </si>
  <si>
    <t>(목표 금액)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</si>
</sst>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&quot;₩&quot;#,###"/>
    <numFmt numFmtId="177" formatCode="#,###"/>
    <numFmt numFmtId="178" formatCode="\(#&quot;회&quot;\)"/>
    <numFmt numFmtId="179" formatCode="#,###&quot;원&quot;"/>
    <numFmt numFmtId="180" formatCode="m&quot;월&quot;\ d&quot;일&quot;;@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11"/>
      <color theme="7" tint="-0.249977111117893"/>
      <name val="맑은 고딕"/>
      <family val="3"/>
      <charset val="129"/>
      <scheme val="minor"/>
    </font>
    <font>
      <b/>
      <sz val="16"/>
      <color rgb="FF00B050"/>
      <name val="한컴 말랑말랑 Bold"/>
      <family val="3"/>
      <charset val="129"/>
    </font>
    <font>
      <b/>
      <sz val="16"/>
      <color rgb="FFFF0000"/>
      <name val="한컴 말랑말랑 Bold"/>
      <family val="3"/>
      <charset val="129"/>
    </font>
    <font>
      <b/>
      <sz val="20"/>
      <color theme="9" tint="-0.249977111117893"/>
      <name val="한컴 말랑말랑 Bold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8"/>
      <color theme="5"/>
      <name val="맑은 고딕"/>
      <family val="3"/>
      <charset val="129"/>
      <scheme val="minor"/>
    </font>
    <font>
      <b/>
      <sz val="22"/>
      <color theme="0"/>
      <name val="한컴 말랑말랑 Bold"/>
      <family val="3"/>
      <charset val="129"/>
    </font>
    <font>
      <b/>
      <sz val="36"/>
      <color rgb="FFFF9999"/>
      <name val="한컴 말랑말랑 Bold"/>
      <family val="3"/>
      <charset val="129"/>
    </font>
    <font>
      <sz val="11"/>
      <color theme="1"/>
      <name val="한컴 말랑말랑 Bold"/>
      <family val="3"/>
      <charset val="129"/>
    </font>
    <font>
      <sz val="11"/>
      <color theme="0"/>
      <name val="한컴 말랑말랑 Bold"/>
      <family val="3"/>
      <charset val="129"/>
    </font>
    <font>
      <sz val="22"/>
      <color theme="0"/>
      <name val="한컴 말랑말랑 Bold"/>
      <family val="3"/>
      <charset val="129"/>
    </font>
    <font>
      <sz val="9"/>
      <color indexed="81"/>
      <name val="Tahoma"/>
      <family val="2"/>
    </font>
    <font>
      <b/>
      <sz val="12"/>
      <color indexed="81"/>
      <name val="한컴 말랑말랑 Bold"/>
      <family val="3"/>
      <charset val="129"/>
    </font>
    <font>
      <sz val="12"/>
      <color indexed="81"/>
      <name val="한컴 말랑말랑 Bold"/>
      <family val="3"/>
      <charset val="129"/>
    </font>
    <font>
      <sz val="20"/>
      <color rgb="FFFF9999"/>
      <name val="한컴 말랑말랑 Bold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9" tint="0.40000610370189521"/>
        </stop>
      </gradientFill>
    </fill>
    <fill>
      <gradientFill>
        <stop position="0">
          <color theme="0"/>
        </stop>
        <stop position="1">
          <color theme="9" tint="0.80001220740379042"/>
        </stop>
      </gradientFill>
    </fill>
    <fill>
      <gradientFill>
        <stop position="0">
          <color theme="9" tint="0.80001220740379042"/>
        </stop>
        <stop position="1">
          <color theme="9" tint="0.59999389629810485"/>
        </stop>
      </gradientFill>
    </fill>
    <fill>
      <gradientFill>
        <stop position="0">
          <color theme="0"/>
        </stop>
        <stop position="0.5">
          <color theme="0"/>
        </stop>
        <stop position="1">
          <color theme="0"/>
        </stop>
      </gradientFill>
    </fill>
    <fill>
      <gradientFill>
        <stop position="0">
          <color theme="9" tint="0.59999389629810485"/>
        </stop>
        <stop position="1">
          <color theme="9" tint="0.40000610370189521"/>
        </stop>
      </gradientFill>
    </fill>
    <fill>
      <patternFill patternType="solid">
        <fgColor theme="0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9" tint="0.59996337778862885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</fills>
  <borders count="204">
    <border>
      <left/>
      <right/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medium">
        <color theme="8" tint="0.39997558519241921"/>
      </top>
      <bottom/>
      <diagonal/>
    </border>
    <border>
      <left/>
      <right/>
      <top style="medium">
        <color theme="8" tint="0.39997558519241921"/>
      </top>
      <bottom/>
      <diagonal/>
    </border>
    <border>
      <left/>
      <right style="medium">
        <color theme="8" tint="0.39997558519241921"/>
      </right>
      <top style="medium">
        <color theme="8" tint="0.39997558519241921"/>
      </top>
      <bottom/>
      <diagonal/>
    </border>
    <border>
      <left style="dotted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 style="medium">
        <color theme="8" tint="0.39997558519241921"/>
      </top>
      <bottom/>
      <diagonal/>
    </border>
    <border>
      <left style="medium">
        <color theme="8" tint="0.39997558519241921"/>
      </left>
      <right style="dotted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dotted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 style="medium">
        <color theme="7" tint="0.39997558519241921"/>
      </bottom>
      <diagonal/>
    </border>
    <border>
      <left/>
      <right/>
      <top style="medium">
        <color theme="7" tint="0.39997558519241921"/>
      </top>
      <bottom style="medium">
        <color theme="7" tint="0.39997558519241921"/>
      </bottom>
      <diagonal/>
    </border>
    <border>
      <left/>
      <right style="medium">
        <color theme="7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/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theme="5" tint="0.39997558519241921"/>
      </left>
      <right/>
      <top style="medium">
        <color theme="5" tint="0.39997558519241921"/>
      </top>
      <bottom/>
      <diagonal/>
    </border>
    <border>
      <left/>
      <right/>
      <top style="medium">
        <color theme="5" tint="0.39997558519241921"/>
      </top>
      <bottom/>
      <diagonal/>
    </border>
    <border>
      <left/>
      <right style="medium">
        <color theme="5" tint="0.39997558519241921"/>
      </right>
      <top style="medium">
        <color theme="5" tint="0.39997558519241921"/>
      </top>
      <bottom/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/>
      <top/>
      <bottom style="medium">
        <color theme="5" tint="0.39997558519241921"/>
      </bottom>
      <diagonal/>
    </border>
    <border>
      <left/>
      <right/>
      <top/>
      <bottom style="medium">
        <color theme="5" tint="0.39997558519241921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  <border>
      <left style="dotted">
        <color theme="9" tint="0.39997558519241921"/>
      </left>
      <right/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/>
      <top style="dotted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/>
      <top style="dotted">
        <color theme="9" tint="0.39997558519241921"/>
      </top>
      <bottom style="medium">
        <color theme="9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/>
      <top style="thin">
        <color theme="9" tint="0.59999389629810485"/>
      </top>
      <bottom/>
      <diagonal/>
    </border>
    <border>
      <left/>
      <right style="thin">
        <color theme="9" tint="0.59999389629810485"/>
      </right>
      <top style="thin">
        <color theme="9" tint="0.59999389629810485"/>
      </top>
      <bottom/>
      <diagonal/>
    </border>
    <border>
      <left style="thin">
        <color theme="9" tint="0.59999389629810485"/>
      </left>
      <right/>
      <top/>
      <bottom style="thin">
        <color theme="9" tint="0.59999389629810485"/>
      </bottom>
      <diagonal/>
    </border>
    <border>
      <left/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9" tint="0.39997558519241921"/>
      </left>
      <right/>
      <top style="thick">
        <color theme="9" tint="0.39997558519241921"/>
      </top>
      <bottom/>
      <diagonal/>
    </border>
    <border>
      <left/>
      <right/>
      <top style="thick">
        <color theme="9" tint="0.39997558519241921"/>
      </top>
      <bottom/>
      <diagonal/>
    </border>
    <border>
      <left/>
      <right style="thick">
        <color theme="9" tint="0.39997558519241921"/>
      </right>
      <top style="thick">
        <color theme="9" tint="0.39997558519241921"/>
      </top>
      <bottom/>
      <diagonal/>
    </border>
    <border>
      <left style="thick">
        <color theme="9" tint="0.39997558519241921"/>
      </left>
      <right/>
      <top/>
      <bottom/>
      <diagonal/>
    </border>
    <border>
      <left/>
      <right style="thick">
        <color theme="9" tint="0.39997558519241921"/>
      </right>
      <top/>
      <bottom/>
      <diagonal/>
    </border>
    <border>
      <left style="thick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ck">
        <color theme="9" tint="0.39997558519241921"/>
      </bottom>
      <diagonal/>
    </border>
    <border>
      <left/>
      <right style="thick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/>
      <diagonal/>
    </border>
    <border>
      <left/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rgb="FFFF9999"/>
      </left>
      <right/>
      <top style="thick">
        <color rgb="FFFF9999"/>
      </top>
      <bottom/>
      <diagonal/>
    </border>
    <border>
      <left/>
      <right/>
      <top style="thick">
        <color rgb="FFFF9999"/>
      </top>
      <bottom/>
      <diagonal/>
    </border>
    <border>
      <left/>
      <right style="thick">
        <color rgb="FFFF9999"/>
      </right>
      <top style="thick">
        <color rgb="FFFF9999"/>
      </top>
      <bottom/>
      <diagonal/>
    </border>
    <border>
      <left style="thick">
        <color rgb="FFFF9999"/>
      </left>
      <right/>
      <top/>
      <bottom/>
      <diagonal/>
    </border>
    <border>
      <left/>
      <right style="thick">
        <color rgb="FFFF9999"/>
      </right>
      <top/>
      <bottom/>
      <diagonal/>
    </border>
    <border>
      <left style="thick">
        <color rgb="FFFF9999"/>
      </left>
      <right/>
      <top/>
      <bottom style="thick">
        <color rgb="FFFF9999"/>
      </bottom>
      <diagonal/>
    </border>
    <border>
      <left/>
      <right/>
      <top/>
      <bottom style="thick">
        <color rgb="FFFF9999"/>
      </bottom>
      <diagonal/>
    </border>
    <border>
      <left/>
      <right style="thick">
        <color rgb="FFFF9999"/>
      </right>
      <top/>
      <bottom style="thick">
        <color rgb="FFFF9999"/>
      </bottom>
      <diagonal/>
    </border>
    <border>
      <left style="thick">
        <color rgb="FFFF9966"/>
      </left>
      <right/>
      <top style="thick">
        <color rgb="FFFF9966"/>
      </top>
      <bottom/>
      <diagonal/>
    </border>
    <border>
      <left/>
      <right/>
      <top style="thick">
        <color rgb="FFFF9966"/>
      </top>
      <bottom/>
      <diagonal/>
    </border>
    <border>
      <left/>
      <right style="thick">
        <color rgb="FFFF9966"/>
      </right>
      <top style="thick">
        <color rgb="FFFF9966"/>
      </top>
      <bottom/>
      <diagonal/>
    </border>
    <border>
      <left style="thick">
        <color rgb="FFFF9966"/>
      </left>
      <right/>
      <top/>
      <bottom/>
      <diagonal/>
    </border>
    <border>
      <left/>
      <right style="thick">
        <color rgb="FFFF9966"/>
      </right>
      <top/>
      <bottom/>
      <diagonal/>
    </border>
    <border>
      <left style="thick">
        <color rgb="FFFF9966"/>
      </left>
      <right/>
      <top style="thick">
        <color rgb="FFFF9966"/>
      </top>
      <bottom style="thick">
        <color rgb="FFFF9966"/>
      </bottom>
      <diagonal/>
    </border>
    <border>
      <left/>
      <right style="thick">
        <color rgb="FFFF9966"/>
      </right>
      <top style="thick">
        <color rgb="FFFF9966"/>
      </top>
      <bottom style="thick">
        <color rgb="FFFF9966"/>
      </bottom>
      <diagonal/>
    </border>
    <border>
      <left style="dashed">
        <color rgb="FFFF9966"/>
      </left>
      <right style="dashed">
        <color rgb="FFFF9966"/>
      </right>
      <top style="dashed">
        <color rgb="FFFF9966"/>
      </top>
      <bottom style="dashed">
        <color rgb="FFFF9966"/>
      </bottom>
      <diagonal/>
    </border>
    <border>
      <left style="thick">
        <color rgb="FFFF9966"/>
      </left>
      <right style="dashed">
        <color rgb="FFFF9966"/>
      </right>
      <top style="dashed">
        <color rgb="FFFF9966"/>
      </top>
      <bottom style="dashed">
        <color rgb="FFFF9966"/>
      </bottom>
      <diagonal/>
    </border>
    <border>
      <left style="dashed">
        <color rgb="FFFF9966"/>
      </left>
      <right style="thick">
        <color rgb="FFFF9966"/>
      </right>
      <top style="dashed">
        <color rgb="FFFF9966"/>
      </top>
      <bottom style="dashed">
        <color rgb="FFFF9966"/>
      </bottom>
      <diagonal/>
    </border>
    <border>
      <left style="thick">
        <color rgb="FFFF9966"/>
      </left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dashed">
        <color rgb="FFFF9966"/>
      </left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dashed">
        <color rgb="FFFF9966"/>
      </left>
      <right style="thick">
        <color rgb="FFFF9966"/>
      </right>
      <top style="dashed">
        <color rgb="FFFF9966"/>
      </top>
      <bottom style="thick">
        <color rgb="FFFF9966"/>
      </bottom>
      <diagonal/>
    </border>
    <border>
      <left style="thick">
        <color theme="9" tint="0.39997558519241921"/>
      </left>
      <right/>
      <top style="thick">
        <color theme="9" tint="0.39997558519241921"/>
      </top>
      <bottom style="thick">
        <color theme="9" tint="0.39997558519241921"/>
      </bottom>
      <diagonal/>
    </border>
    <border>
      <left/>
      <right style="thick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ck">
        <color rgb="FFFF9999"/>
      </top>
      <bottom style="thin">
        <color rgb="FFFFCCCC"/>
      </bottom>
      <diagonal/>
    </border>
    <border>
      <left style="thin">
        <color rgb="FFFFCCCC"/>
      </left>
      <right style="thin">
        <color rgb="FFFFCCCC"/>
      </right>
      <top style="thick">
        <color rgb="FFFF9999"/>
      </top>
      <bottom style="thin">
        <color rgb="FFFFCCCC"/>
      </bottom>
      <diagonal/>
    </border>
    <border>
      <left style="thin">
        <color rgb="FFFFCCCC"/>
      </left>
      <right style="thick">
        <color rgb="FFFF9999"/>
      </right>
      <top style="thick">
        <color rgb="FFFF9999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n">
        <color rgb="FFFFCCCC"/>
      </left>
      <right style="thick">
        <color rgb="FFFF9999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 style="thick">
        <color rgb="FFFF9999"/>
      </right>
      <top style="thin">
        <color rgb="FFFFCCCC"/>
      </top>
      <bottom style="thick">
        <color rgb="FFFF9999"/>
      </bottom>
      <diagonal/>
    </border>
    <border>
      <left style="dashed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/>
      <bottom style="dashed">
        <color theme="4" tint="0.39997558519241921"/>
      </bottom>
      <diagonal/>
    </border>
    <border>
      <left style="dashed">
        <color theme="4" tint="0.39997558519241921"/>
      </left>
      <right style="dashed">
        <color theme="4" tint="0.39997558519241921"/>
      </right>
      <top/>
      <bottom style="dashed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/>
      <bottom style="dashed">
        <color theme="4" tint="0.39997558519241921"/>
      </bottom>
      <diagonal/>
    </border>
    <border>
      <left style="dashed">
        <color rgb="FFFF9966"/>
      </left>
      <right/>
      <top style="dashed">
        <color rgb="FFFF9966"/>
      </top>
      <bottom style="thick">
        <color rgb="FFFF9966"/>
      </bottom>
      <diagonal/>
    </border>
    <border>
      <left/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thick">
        <color rgb="FFFF9966"/>
      </left>
      <right style="dashed">
        <color rgb="FFFF9966"/>
      </right>
      <top style="thick">
        <color rgb="FFFF9966"/>
      </top>
      <bottom style="dashed">
        <color rgb="FFFF9966"/>
      </bottom>
      <diagonal/>
    </border>
    <border>
      <left style="dashed">
        <color rgb="FFFF9966"/>
      </left>
      <right style="dashed">
        <color rgb="FFFF9966"/>
      </right>
      <top style="thick">
        <color rgb="FFFF9966"/>
      </top>
      <bottom style="dashed">
        <color rgb="FFFF9966"/>
      </bottom>
      <diagonal/>
    </border>
    <border>
      <left style="dashed">
        <color rgb="FFFF9966"/>
      </left>
      <right style="thick">
        <color rgb="FFFF9966"/>
      </right>
      <top style="thick">
        <color rgb="FFFF9966"/>
      </top>
      <bottom style="dashed">
        <color rgb="FFFF9966"/>
      </bottom>
      <diagonal/>
    </border>
    <border>
      <left style="thick">
        <color theme="9" tint="0.39997558519241921"/>
      </left>
      <right style="thick">
        <color theme="9" tint="0.39997558519241921"/>
      </right>
      <top style="thick">
        <color theme="9" tint="0.39997558519241921"/>
      </top>
      <bottom/>
      <diagonal/>
    </border>
    <border>
      <left style="dashed">
        <color theme="9" tint="0.39997558519241921"/>
      </left>
      <right/>
      <top style="dashed">
        <color theme="9" tint="0.39997558519241921"/>
      </top>
      <bottom style="thick">
        <color theme="9" tint="0.39997558519241921"/>
      </bottom>
      <diagonal/>
    </border>
    <border>
      <left/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thin">
        <color rgb="FFFFCCCC"/>
      </left>
      <right/>
      <top style="thin">
        <color rgb="FFFFCCCC"/>
      </top>
      <bottom style="thick">
        <color rgb="FFFF9999"/>
      </bottom>
      <diagonal/>
    </border>
    <border>
      <left/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/>
      <top style="thin">
        <color rgb="FFFFCCCC"/>
      </top>
      <bottom style="thin">
        <color rgb="FFFFCCCC"/>
      </bottom>
      <diagonal/>
    </border>
    <border>
      <left/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ck">
        <color rgb="FFFF9999"/>
      </right>
      <top/>
      <bottom/>
      <diagonal/>
    </border>
    <border>
      <left style="thick">
        <color rgb="FFFF9999"/>
      </left>
      <right style="thick">
        <color rgb="FFFF9999"/>
      </right>
      <top/>
      <bottom style="thick">
        <color rgb="FFFF9999"/>
      </bottom>
      <diagonal/>
    </border>
    <border>
      <left style="dashed">
        <color rgb="FFFF9999"/>
      </left>
      <right style="dashed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dashed">
        <color rgb="FFFF9999"/>
      </right>
      <top style="thick">
        <color rgb="FFFF9999"/>
      </top>
      <bottom style="dashed">
        <color rgb="FFFF9999"/>
      </bottom>
      <diagonal/>
    </border>
    <border>
      <left style="dashed">
        <color rgb="FFFF9999"/>
      </left>
      <right style="dashed">
        <color rgb="FFFF9999"/>
      </right>
      <top style="thick">
        <color rgb="FFFF9999"/>
      </top>
      <bottom style="dashed">
        <color rgb="FFFF9999"/>
      </bottom>
      <diagonal/>
    </border>
    <border>
      <left style="dashed">
        <color rgb="FFFF9999"/>
      </left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 style="thick">
        <color rgb="FFFF9999"/>
      </left>
      <right style="dashed">
        <color rgb="FFFF9999"/>
      </right>
      <top style="dashed">
        <color rgb="FFFF9999"/>
      </top>
      <bottom style="dashed">
        <color rgb="FFFF9999"/>
      </bottom>
      <diagonal/>
    </border>
    <border>
      <left style="dashed">
        <color rgb="FFFF9999"/>
      </left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dashed">
        <color rgb="FFFF9999"/>
      </right>
      <top style="dashed">
        <color rgb="FFFF9999"/>
      </top>
      <bottom style="thick">
        <color rgb="FFFF9999"/>
      </bottom>
      <diagonal/>
    </border>
    <border>
      <left style="dashed">
        <color rgb="FFFF9999"/>
      </left>
      <right style="dashed">
        <color rgb="FFFF9999"/>
      </right>
      <top style="dashed">
        <color rgb="FFFF9999"/>
      </top>
      <bottom style="thick">
        <color rgb="FFFF9999"/>
      </bottom>
      <diagonal/>
    </border>
    <border>
      <left style="dashed">
        <color rgb="FFFF9999"/>
      </left>
      <right style="thick">
        <color rgb="FFFF9999"/>
      </right>
      <top style="dashed">
        <color rgb="FFFF9999"/>
      </top>
      <bottom style="thick">
        <color rgb="FFFF9999"/>
      </bottom>
      <diagonal/>
    </border>
    <border>
      <left style="dashed">
        <color rgb="FFFF9999"/>
      </left>
      <right/>
      <top style="thick">
        <color rgb="FFFF9999"/>
      </top>
      <bottom style="dashed">
        <color rgb="FFFF9999"/>
      </bottom>
      <diagonal/>
    </border>
    <border>
      <left/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/>
      <right style="thick">
        <color rgb="FFFF9999"/>
      </right>
      <top/>
      <bottom style="dashed">
        <color rgb="FFFF9999"/>
      </bottom>
      <diagonal/>
    </border>
    <border>
      <left/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/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dashed">
        <color rgb="FFFF9999"/>
      </top>
      <bottom/>
      <diagonal/>
    </border>
    <border>
      <left/>
      <right style="thick">
        <color rgb="FFFF9999"/>
      </right>
      <top style="dashed">
        <color rgb="FFFF9999"/>
      </top>
      <bottom/>
      <diagonal/>
    </border>
    <border>
      <left style="thick">
        <color rgb="FFFF9999"/>
      </left>
      <right style="dashed">
        <color rgb="FFFF9999"/>
      </right>
      <top/>
      <bottom style="thick">
        <color rgb="FFFF9999"/>
      </bottom>
      <diagonal/>
    </border>
    <border>
      <left style="dashed">
        <color rgb="FFFF9999"/>
      </left>
      <right style="dashed">
        <color rgb="FFFF9999"/>
      </right>
      <top/>
      <bottom style="thick">
        <color rgb="FFFF9999"/>
      </bottom>
      <diagonal/>
    </border>
    <border>
      <left style="dashed">
        <color rgb="FFFF9999"/>
      </left>
      <right/>
      <top/>
      <bottom style="thick">
        <color rgb="FFFF9999"/>
      </bottom>
      <diagonal/>
    </border>
    <border>
      <left/>
      <right/>
      <top style="thin">
        <color theme="9" tint="0.59999389629810485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  <border>
      <left style="thick">
        <color theme="7" tint="0.39997558519241921"/>
      </left>
      <right/>
      <top style="thick">
        <color theme="7" tint="0.39997558519241921"/>
      </top>
      <bottom/>
      <diagonal/>
    </border>
    <border>
      <left/>
      <right/>
      <top style="thick">
        <color theme="7" tint="0.39997558519241921"/>
      </top>
      <bottom/>
      <diagonal/>
    </border>
    <border>
      <left/>
      <right style="thick">
        <color theme="7" tint="0.39997558519241921"/>
      </right>
      <top style="thick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ck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7" tint="0.39997558519241921"/>
      </left>
      <right style="thick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/>
      <right/>
      <top style="thin">
        <color rgb="FFFFCCCC"/>
      </top>
      <bottom style="thick">
        <color rgb="FFFF9999"/>
      </bottom>
      <diagonal/>
    </border>
    <border>
      <left/>
      <right style="thick">
        <color rgb="FFFF9999"/>
      </right>
      <top style="thin">
        <color rgb="FFFFCCCC"/>
      </top>
      <bottom style="thick">
        <color rgb="FFFF9999"/>
      </bottom>
      <diagonal/>
    </border>
    <border>
      <left style="thick">
        <color rgb="FFFF9999"/>
      </left>
      <right style="dashed">
        <color rgb="FFFF9999"/>
      </right>
      <top style="dashed">
        <color rgb="FFFF9999"/>
      </top>
      <bottom/>
      <diagonal/>
    </border>
    <border>
      <left style="dashed">
        <color rgb="FFFF9999"/>
      </left>
      <right style="dashed">
        <color rgb="FFFF9999"/>
      </right>
      <top style="dashed">
        <color rgb="FFFF9999"/>
      </top>
      <bottom/>
      <diagonal/>
    </border>
    <border>
      <left style="dashed">
        <color rgb="FFFF9999"/>
      </left>
      <right/>
      <top style="dashed">
        <color rgb="FFFF9999"/>
      </top>
      <bottom/>
      <diagonal/>
    </border>
    <border>
      <left style="thick">
        <color rgb="FFFF9999"/>
      </left>
      <right style="dashed">
        <color rgb="FFFF9999"/>
      </right>
      <top style="thick">
        <color rgb="FFFF9999"/>
      </top>
      <bottom/>
      <diagonal/>
    </border>
    <border>
      <left style="dashed">
        <color rgb="FFFF9999"/>
      </left>
      <right style="dashed">
        <color rgb="FFFF9999"/>
      </right>
      <top style="thick">
        <color rgb="FFFF9999"/>
      </top>
      <bottom/>
      <diagonal/>
    </border>
    <border>
      <left style="dashed">
        <color rgb="FFFF9999"/>
      </left>
      <right/>
      <top style="thick">
        <color rgb="FFFF9999"/>
      </top>
      <bottom/>
      <diagonal/>
    </border>
    <border>
      <left style="thick">
        <color rgb="FFFF9999"/>
      </left>
      <right style="thick">
        <color rgb="FFFF9999"/>
      </right>
      <top style="thick">
        <color rgb="FFFF9999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8">
    <xf numFmtId="0" fontId="0" fillId="0" borderId="0" xfId="0">
      <alignment vertical="center"/>
    </xf>
    <xf numFmtId="41" fontId="0" fillId="8" borderId="0" xfId="1" applyFont="1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1" fillId="2" borderId="9" xfId="1" applyFill="1" applyBorder="1" applyAlignment="1">
      <alignment horizontal="center" vertical="center"/>
    </xf>
    <xf numFmtId="41" fontId="1" fillId="2" borderId="10" xfId="1" applyFill="1" applyBorder="1" applyAlignment="1">
      <alignment horizontal="center" vertical="center"/>
    </xf>
    <xf numFmtId="41" fontId="5" fillId="2" borderId="9" xfId="1" applyFont="1" applyFill="1" applyBorder="1" applyAlignment="1">
      <alignment horizontal="center" vertical="center"/>
    </xf>
    <xf numFmtId="41" fontId="5" fillId="2" borderId="10" xfId="1" applyFont="1" applyFill="1" applyBorder="1" applyAlignment="1">
      <alignment horizontal="center" vertical="center"/>
    </xf>
    <xf numFmtId="41" fontId="6" fillId="0" borderId="23" xfId="1" applyFont="1" applyBorder="1" applyAlignment="1">
      <alignment horizontal="center" vertical="center"/>
    </xf>
    <xf numFmtId="41" fontId="6" fillId="0" borderId="27" xfId="1" applyFont="1" applyBorder="1" applyAlignment="1">
      <alignment horizontal="center" vertical="center"/>
    </xf>
    <xf numFmtId="41" fontId="6" fillId="0" borderId="24" xfId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41" fontId="1" fillId="5" borderId="20" xfId="1" applyFill="1" applyBorder="1" applyAlignment="1">
      <alignment horizontal="center" vertical="center"/>
    </xf>
    <xf numFmtId="41" fontId="1" fillId="5" borderId="21" xfId="1" applyFill="1" applyBorder="1" applyAlignment="1">
      <alignment horizontal="center" vertical="center"/>
    </xf>
    <xf numFmtId="41" fontId="5" fillId="5" borderId="20" xfId="1" applyFont="1" applyFill="1" applyBorder="1" applyAlignment="1">
      <alignment horizontal="center" vertical="center"/>
    </xf>
    <xf numFmtId="41" fontId="5" fillId="5" borderId="21" xfId="1" applyFont="1" applyFill="1" applyBorder="1" applyAlignment="1">
      <alignment horizontal="center" vertical="center"/>
    </xf>
    <xf numFmtId="41" fontId="1" fillId="7" borderId="48" xfId="1" applyFill="1" applyBorder="1" applyAlignment="1">
      <alignment horizontal="center" vertical="center"/>
    </xf>
    <xf numFmtId="41" fontId="1" fillId="7" borderId="49" xfId="1" applyFill="1" applyBorder="1" applyAlignment="1">
      <alignment horizontal="center" vertical="center"/>
    </xf>
    <xf numFmtId="176" fontId="5" fillId="5" borderId="22" xfId="1" applyNumberFormat="1" applyFont="1" applyFill="1" applyBorder="1" applyAlignment="1">
      <alignment horizontal="center" vertical="center"/>
    </xf>
    <xf numFmtId="176" fontId="5" fillId="2" borderId="11" xfId="1" applyNumberFormat="1" applyFont="1" applyFill="1" applyBorder="1" applyAlignment="1">
      <alignment horizontal="center" vertical="center"/>
    </xf>
    <xf numFmtId="176" fontId="0" fillId="0" borderId="39" xfId="1" applyNumberFormat="1" applyFont="1" applyBorder="1" applyAlignment="1">
      <alignment vertical="center"/>
    </xf>
    <xf numFmtId="176" fontId="0" fillId="0" borderId="41" xfId="1" applyNumberFormat="1" applyFont="1" applyBorder="1" applyAlignment="1">
      <alignment vertical="center"/>
    </xf>
    <xf numFmtId="176" fontId="0" fillId="0" borderId="44" xfId="1" applyNumberFormat="1" applyFont="1" applyBorder="1" applyAlignment="1">
      <alignment vertical="center"/>
    </xf>
    <xf numFmtId="6" fontId="0" fillId="0" borderId="0" xfId="0" applyNumberFormat="1">
      <alignment vertical="center"/>
    </xf>
    <xf numFmtId="43" fontId="0" fillId="0" borderId="0" xfId="0" applyNumberFormat="1">
      <alignment vertical="center"/>
    </xf>
    <xf numFmtId="41" fontId="7" fillId="0" borderId="62" xfId="1" applyFont="1" applyBorder="1" applyAlignment="1">
      <alignment horizontal="center" vertical="center"/>
    </xf>
    <xf numFmtId="41" fontId="7" fillId="0" borderId="63" xfId="1" applyFont="1" applyBorder="1" applyAlignment="1">
      <alignment horizontal="center" vertical="center"/>
    </xf>
    <xf numFmtId="41" fontId="7" fillId="0" borderId="64" xfId="1" applyFont="1" applyBorder="1" applyAlignment="1">
      <alignment horizontal="center" vertical="center"/>
    </xf>
    <xf numFmtId="41" fontId="7" fillId="0" borderId="65" xfId="1" applyFont="1" applyBorder="1" applyAlignment="1">
      <alignment horizontal="center" vertical="center"/>
    </xf>
    <xf numFmtId="41" fontId="5" fillId="7" borderId="48" xfId="1" applyFont="1" applyFill="1" applyBorder="1" applyAlignment="1">
      <alignment horizontal="center" vertical="center"/>
    </xf>
    <xf numFmtId="41" fontId="5" fillId="7" borderId="49" xfId="1" applyFont="1" applyFill="1" applyBorder="1" applyAlignment="1">
      <alignment horizontal="center" vertical="center"/>
    </xf>
    <xf numFmtId="176" fontId="5" fillId="7" borderId="50" xfId="1" applyNumberFormat="1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5" fillId="8" borderId="0" xfId="1" applyFont="1" applyFill="1" applyAlignment="1">
      <alignment horizontal="left" vertical="center"/>
    </xf>
    <xf numFmtId="41" fontId="5" fillId="8" borderId="0" xfId="1" applyFont="1" applyFill="1" applyAlignment="1">
      <alignment horizontal="center" vertical="center"/>
    </xf>
    <xf numFmtId="176" fontId="5" fillId="8" borderId="0" xfId="1" applyNumberFormat="1" applyFont="1" applyFill="1" applyAlignment="1">
      <alignment horizontal="center" vertical="center"/>
    </xf>
    <xf numFmtId="41" fontId="5" fillId="8" borderId="0" xfId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30" xfId="1" applyNumberFormat="1" applyFont="1" applyBorder="1" applyAlignment="1" applyProtection="1">
      <alignment vertical="center"/>
    </xf>
    <xf numFmtId="176" fontId="0" fillId="0" borderId="32" xfId="1" applyNumberFormat="1" applyFont="1" applyBorder="1" applyAlignment="1" applyProtection="1">
      <alignment vertical="center"/>
    </xf>
    <xf numFmtId="176" fontId="0" fillId="0" borderId="35" xfId="1" applyNumberFormat="1" applyFont="1" applyBorder="1" applyAlignment="1" applyProtection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0" fontId="0" fillId="8" borderId="132" xfId="0" applyFill="1" applyBorder="1" applyAlignment="1" applyProtection="1">
      <alignment horizontal="center" vertical="center"/>
      <protection locked="0"/>
    </xf>
    <xf numFmtId="0" fontId="0" fillId="8" borderId="135" xfId="0" applyFill="1" applyBorder="1" applyAlignment="1" applyProtection="1">
      <alignment horizontal="center" vertical="center"/>
      <protection locked="0"/>
    </xf>
    <xf numFmtId="0" fontId="0" fillId="8" borderId="137" xfId="0" applyFill="1" applyBorder="1" applyAlignment="1" applyProtection="1">
      <alignment horizontal="center" vertical="center"/>
      <protection locked="0"/>
    </xf>
    <xf numFmtId="0" fontId="0" fillId="0" borderId="148" xfId="0" applyBorder="1" applyAlignment="1" applyProtection="1">
      <alignment horizontal="center" vertical="center"/>
      <protection locked="0"/>
    </xf>
    <xf numFmtId="0" fontId="0" fillId="0" borderId="149" xfId="0" applyBorder="1" applyAlignment="1" applyProtection="1">
      <alignment horizontal="center" vertical="center"/>
      <protection locked="0"/>
    </xf>
    <xf numFmtId="176" fontId="0" fillId="0" borderId="150" xfId="0" applyNumberFormat="1" applyBorder="1" applyAlignment="1" applyProtection="1">
      <alignment horizontal="center" vertical="center"/>
      <protection locked="0"/>
    </xf>
    <xf numFmtId="0" fontId="0" fillId="0" borderId="123" xfId="0" applyBorder="1" applyAlignment="1" applyProtection="1">
      <alignment horizontal="center" vertical="center"/>
      <protection locked="0"/>
    </xf>
    <xf numFmtId="0" fontId="0" fillId="0" borderId="124" xfId="0" applyBorder="1" applyAlignment="1" applyProtection="1">
      <alignment horizontal="center" vertical="center"/>
      <protection locked="0"/>
    </xf>
    <xf numFmtId="176" fontId="0" fillId="0" borderId="125" xfId="0" applyNumberFormat="1" applyBorder="1" applyAlignment="1" applyProtection="1">
      <alignment horizontal="center" vertical="center"/>
      <protection locked="0"/>
    </xf>
    <xf numFmtId="176" fontId="0" fillId="0" borderId="144" xfId="0" applyNumberFormat="1" applyBorder="1" applyAlignment="1" applyProtection="1">
      <alignment horizontal="center" vertical="center"/>
      <protection locked="0"/>
    </xf>
    <xf numFmtId="0" fontId="0" fillId="0" borderId="115" xfId="0" applyBorder="1" applyAlignment="1" applyProtection="1">
      <alignment horizontal="center" vertical="center"/>
      <protection locked="0"/>
    </xf>
    <xf numFmtId="0" fontId="0" fillId="0" borderId="114" xfId="0" applyBorder="1" applyAlignment="1" applyProtection="1">
      <alignment horizontal="center" vertical="center"/>
      <protection locked="0"/>
    </xf>
    <xf numFmtId="176" fontId="0" fillId="0" borderId="116" xfId="0" applyNumberFormat="1" applyBorder="1" applyAlignment="1" applyProtection="1">
      <alignment horizontal="center" vertical="center"/>
      <protection locked="0"/>
    </xf>
    <xf numFmtId="0" fontId="0" fillId="0" borderId="126" xfId="0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176" fontId="0" fillId="0" borderId="127" xfId="0" applyNumberFormat="1" applyBorder="1" applyAlignment="1" applyProtection="1">
      <alignment horizontal="center" vertical="center"/>
      <protection locked="0"/>
    </xf>
    <xf numFmtId="176" fontId="0" fillId="0" borderId="140" xfId="0" applyNumberFormat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0" fillId="0" borderId="117" xfId="0" applyBorder="1" applyAlignment="1" applyProtection="1">
      <alignment horizontal="center" vertical="center"/>
      <protection locked="0"/>
    </xf>
    <xf numFmtId="0" fontId="0" fillId="0" borderId="118" xfId="0" applyBorder="1" applyAlignment="1" applyProtection="1">
      <alignment horizontal="center" vertical="center"/>
      <protection locked="0"/>
    </xf>
    <xf numFmtId="176" fontId="0" fillId="0" borderId="119" xfId="0" applyNumberFormat="1" applyBorder="1" applyAlignment="1" applyProtection="1">
      <alignment horizontal="center" vertical="center"/>
      <protection locked="0"/>
    </xf>
    <xf numFmtId="0" fontId="0" fillId="0" borderId="128" xfId="0" applyBorder="1" applyAlignment="1" applyProtection="1">
      <alignment horizontal="center" vertical="center"/>
      <protection locked="0"/>
    </xf>
    <xf numFmtId="0" fontId="0" fillId="0" borderId="129" xfId="0" applyBorder="1" applyAlignment="1" applyProtection="1">
      <alignment horizontal="center" vertical="center"/>
      <protection locked="0"/>
    </xf>
    <xf numFmtId="176" fontId="0" fillId="0" borderId="130" xfId="0" applyNumberFormat="1" applyBorder="1" applyAlignment="1" applyProtection="1">
      <alignment horizontal="center" vertical="center"/>
      <protection locked="0"/>
    </xf>
    <xf numFmtId="9" fontId="0" fillId="0" borderId="145" xfId="2" applyFont="1" applyBorder="1" applyAlignment="1" applyProtection="1">
      <alignment horizontal="center" vertical="center"/>
    </xf>
    <xf numFmtId="9" fontId="0" fillId="0" borderId="142" xfId="2" applyFont="1" applyBorder="1" applyAlignment="1" applyProtection="1">
      <alignment horizontal="center" vertical="center"/>
    </xf>
    <xf numFmtId="9" fontId="5" fillId="22" borderId="95" xfId="2" applyFont="1" applyFill="1" applyBorder="1" applyAlignment="1" applyProtection="1">
      <alignment horizontal="center" vertical="center"/>
    </xf>
    <xf numFmtId="0" fontId="0" fillId="25" borderId="102" xfId="0" applyFill="1" applyBorder="1" applyAlignment="1">
      <alignment horizontal="center" vertical="center"/>
    </xf>
    <xf numFmtId="176" fontId="0" fillId="0" borderId="160" xfId="0" applyNumberFormat="1" applyBorder="1" applyAlignment="1">
      <alignment horizontal="center" vertical="center"/>
    </xf>
    <xf numFmtId="176" fontId="0" fillId="0" borderId="164" xfId="0" applyNumberFormat="1" applyBorder="1" applyAlignment="1">
      <alignment horizontal="center" vertical="center"/>
    </xf>
    <xf numFmtId="9" fontId="0" fillId="0" borderId="172" xfId="2" applyFont="1" applyBorder="1" applyAlignment="1">
      <alignment horizontal="center" vertical="center"/>
    </xf>
    <xf numFmtId="176" fontId="0" fillId="0" borderId="174" xfId="0" applyNumberFormat="1" applyBorder="1" applyAlignment="1">
      <alignment horizontal="center" vertical="center"/>
    </xf>
    <xf numFmtId="176" fontId="0" fillId="0" borderId="175" xfId="0" applyNumberFormat="1" applyBorder="1" applyAlignment="1">
      <alignment horizontal="center" vertical="center"/>
    </xf>
    <xf numFmtId="9" fontId="0" fillId="0" borderId="171" xfId="2" applyFont="1" applyBorder="1" applyAlignment="1">
      <alignment horizontal="center" vertical="center"/>
    </xf>
    <xf numFmtId="176" fontId="0" fillId="0" borderId="176" xfId="0" applyNumberFormat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176" fontId="0" fillId="0" borderId="161" xfId="0" applyNumberFormat="1" applyBorder="1" applyAlignment="1">
      <alignment horizontal="center" vertical="center"/>
    </xf>
    <xf numFmtId="176" fontId="0" fillId="0" borderId="162" xfId="0" applyNumberFormat="1" applyBorder="1" applyAlignment="1">
      <alignment horizontal="center" vertical="center"/>
    </xf>
    <xf numFmtId="176" fontId="0" fillId="0" borderId="163" xfId="0" applyNumberFormat="1" applyBorder="1" applyAlignment="1">
      <alignment horizontal="center" vertical="center"/>
    </xf>
    <xf numFmtId="176" fontId="0" fillId="0" borderId="165" xfId="0" applyNumberFormat="1" applyBorder="1" applyAlignment="1">
      <alignment horizontal="center" vertical="center"/>
    </xf>
    <xf numFmtId="176" fontId="0" fillId="0" borderId="166" xfId="0" applyNumberFormat="1" applyBorder="1" applyAlignment="1">
      <alignment horizontal="center" vertical="center"/>
    </xf>
    <xf numFmtId="176" fontId="0" fillId="0" borderId="167" xfId="0" applyNumberFormat="1" applyBorder="1" applyAlignment="1">
      <alignment horizontal="center" vertical="center"/>
    </xf>
    <xf numFmtId="176" fontId="0" fillId="0" borderId="168" xfId="0" applyNumberFormat="1" applyBorder="1" applyAlignment="1">
      <alignment horizontal="center" vertical="center"/>
    </xf>
    <xf numFmtId="41" fontId="0" fillId="0" borderId="12" xfId="1" applyFont="1" applyBorder="1" applyAlignment="1" applyProtection="1">
      <alignment horizontal="center" vertical="center"/>
      <protection locked="0"/>
    </xf>
    <xf numFmtId="41" fontId="0" fillId="0" borderId="13" xfId="1" applyFont="1" applyBorder="1" applyAlignment="1" applyProtection="1">
      <alignment horizontal="center" vertical="center"/>
      <protection locked="0"/>
    </xf>
    <xf numFmtId="176" fontId="0" fillId="0" borderId="13" xfId="1" applyNumberFormat="1" applyFont="1" applyBorder="1" applyAlignment="1" applyProtection="1">
      <alignment horizontal="center" vertical="center"/>
      <protection locked="0"/>
    </xf>
    <xf numFmtId="41" fontId="0" fillId="0" borderId="15" xfId="1" applyFont="1" applyBorder="1" applyAlignment="1" applyProtection="1">
      <alignment horizontal="center" vertical="center"/>
      <protection locked="0"/>
    </xf>
    <xf numFmtId="41" fontId="0" fillId="0" borderId="4" xfId="1" applyFont="1" applyBorder="1" applyAlignment="1" applyProtection="1">
      <alignment horizontal="center" vertical="center"/>
      <protection locked="0"/>
    </xf>
    <xf numFmtId="176" fontId="0" fillId="0" borderId="4" xfId="1" applyNumberFormat="1" applyFont="1" applyBorder="1" applyAlignment="1" applyProtection="1">
      <alignment horizontal="center" vertical="center"/>
      <protection locked="0"/>
    </xf>
    <xf numFmtId="41" fontId="0" fillId="0" borderId="17" xfId="1" applyFont="1" applyBorder="1" applyAlignment="1" applyProtection="1">
      <alignment horizontal="center" vertical="center"/>
      <protection locked="0"/>
    </xf>
    <xf numFmtId="41" fontId="0" fillId="0" borderId="18" xfId="1" applyFont="1" applyBorder="1" applyAlignment="1" applyProtection="1">
      <alignment horizontal="center" vertical="center"/>
      <protection locked="0"/>
    </xf>
    <xf numFmtId="176" fontId="0" fillId="0" borderId="18" xfId="1" applyNumberFormat="1" applyFont="1" applyBorder="1" applyAlignment="1" applyProtection="1">
      <alignment horizontal="center" vertical="center"/>
      <protection locked="0"/>
    </xf>
    <xf numFmtId="41" fontId="0" fillId="0" borderId="28" xfId="1" applyFont="1" applyBorder="1" applyAlignment="1" applyProtection="1">
      <alignment horizontal="center" vertical="center"/>
      <protection locked="0"/>
    </xf>
    <xf numFmtId="41" fontId="0" fillId="0" borderId="29" xfId="1" applyFont="1" applyBorder="1" applyAlignment="1" applyProtection="1">
      <alignment horizontal="center" vertical="center"/>
      <protection locked="0"/>
    </xf>
    <xf numFmtId="176" fontId="0" fillId="0" borderId="29" xfId="1" applyNumberFormat="1" applyFont="1" applyBorder="1" applyAlignment="1" applyProtection="1">
      <alignment horizontal="center" vertical="center"/>
      <protection locked="0"/>
    </xf>
    <xf numFmtId="0" fontId="0" fillId="0" borderId="29" xfId="2" applyNumberFormat="1" applyFont="1" applyBorder="1" applyAlignment="1" applyProtection="1">
      <alignment vertical="center"/>
      <protection locked="0"/>
    </xf>
    <xf numFmtId="41" fontId="0" fillId="0" borderId="29" xfId="1" applyFont="1" applyBorder="1" applyAlignment="1" applyProtection="1">
      <alignment vertical="center"/>
      <protection locked="0"/>
    </xf>
    <xf numFmtId="41" fontId="0" fillId="0" borderId="31" xfId="1" applyFont="1" applyBorder="1" applyAlignment="1" applyProtection="1">
      <alignment horizontal="center" vertical="center"/>
      <protection locked="0"/>
    </xf>
    <xf numFmtId="41" fontId="0" fillId="0" borderId="26" xfId="1" applyFont="1" applyBorder="1" applyAlignment="1" applyProtection="1">
      <alignment horizontal="center" vertical="center"/>
      <protection locked="0"/>
    </xf>
    <xf numFmtId="176" fontId="0" fillId="0" borderId="26" xfId="1" applyNumberFormat="1" applyFont="1" applyBorder="1" applyAlignment="1" applyProtection="1">
      <alignment horizontal="center" vertical="center"/>
      <protection locked="0"/>
    </xf>
    <xf numFmtId="0" fontId="0" fillId="0" borderId="26" xfId="2" applyNumberFormat="1" applyFont="1" applyBorder="1" applyAlignment="1" applyProtection="1">
      <alignment vertical="center"/>
      <protection locked="0"/>
    </xf>
    <xf numFmtId="41" fontId="0" fillId="0" borderId="26" xfId="1" applyFont="1" applyBorder="1" applyAlignment="1" applyProtection="1">
      <alignment vertical="center"/>
      <protection locked="0"/>
    </xf>
    <xf numFmtId="41" fontId="0" fillId="0" borderId="33" xfId="1" applyFont="1" applyBorder="1" applyAlignment="1" applyProtection="1">
      <alignment horizontal="center" vertical="center"/>
      <protection locked="0"/>
    </xf>
    <xf numFmtId="41" fontId="0" fillId="0" borderId="34" xfId="1" applyFont="1" applyBorder="1" applyAlignment="1" applyProtection="1">
      <alignment horizontal="center" vertical="center"/>
      <protection locked="0"/>
    </xf>
    <xf numFmtId="176" fontId="0" fillId="0" borderId="34" xfId="1" applyNumberFormat="1" applyFont="1" applyBorder="1" applyAlignment="1" applyProtection="1">
      <alignment horizontal="center" vertical="center"/>
      <protection locked="0"/>
    </xf>
    <xf numFmtId="0" fontId="0" fillId="0" borderId="34" xfId="2" applyNumberFormat="1" applyFont="1" applyBorder="1" applyAlignment="1" applyProtection="1">
      <alignment vertical="center"/>
      <protection locked="0"/>
    </xf>
    <xf numFmtId="41" fontId="0" fillId="0" borderId="34" xfId="1" applyFont="1" applyBorder="1" applyAlignment="1" applyProtection="1">
      <alignment vertical="center"/>
      <protection locked="0"/>
    </xf>
    <xf numFmtId="41" fontId="0" fillId="0" borderId="37" xfId="1" applyFont="1" applyBorder="1" applyAlignment="1" applyProtection="1">
      <alignment horizontal="center" vertical="center"/>
      <protection locked="0"/>
    </xf>
    <xf numFmtId="41" fontId="0" fillId="0" borderId="38" xfId="1" applyFont="1" applyBorder="1" applyAlignment="1" applyProtection="1">
      <alignment horizontal="center" vertical="center"/>
      <protection locked="0"/>
    </xf>
    <xf numFmtId="176" fontId="0" fillId="0" borderId="38" xfId="1" applyNumberFormat="1" applyFont="1" applyBorder="1" applyAlignment="1" applyProtection="1">
      <alignment horizontal="center" vertical="center"/>
      <protection locked="0"/>
    </xf>
    <xf numFmtId="41" fontId="0" fillId="0" borderId="38" xfId="1" applyFont="1" applyBorder="1" applyAlignment="1" applyProtection="1">
      <alignment vertical="center"/>
      <protection locked="0"/>
    </xf>
    <xf numFmtId="41" fontId="0" fillId="0" borderId="40" xfId="1" applyFont="1" applyBorder="1" applyAlignment="1" applyProtection="1">
      <alignment horizontal="center" vertical="center"/>
      <protection locked="0"/>
    </xf>
    <xf numFmtId="41" fontId="0" fillId="0" borderId="36" xfId="1" applyFont="1" applyBorder="1" applyAlignment="1" applyProtection="1">
      <alignment horizontal="center" vertical="center"/>
      <protection locked="0"/>
    </xf>
    <xf numFmtId="176" fontId="0" fillId="0" borderId="36" xfId="1" applyNumberFormat="1" applyFont="1" applyBorder="1" applyAlignment="1" applyProtection="1">
      <alignment horizontal="center" vertical="center"/>
      <protection locked="0"/>
    </xf>
    <xf numFmtId="41" fontId="0" fillId="0" borderId="36" xfId="1" applyFont="1" applyBorder="1" applyAlignment="1" applyProtection="1">
      <alignment vertical="center"/>
      <protection locked="0"/>
    </xf>
    <xf numFmtId="41" fontId="0" fillId="0" borderId="42" xfId="1" applyFont="1" applyBorder="1" applyAlignment="1" applyProtection="1">
      <alignment horizontal="center" vertical="center"/>
      <protection locked="0"/>
    </xf>
    <xf numFmtId="41" fontId="0" fillId="0" borderId="43" xfId="1" applyFont="1" applyBorder="1" applyAlignment="1" applyProtection="1">
      <alignment horizontal="center" vertical="center"/>
      <protection locked="0"/>
    </xf>
    <xf numFmtId="176" fontId="0" fillId="0" borderId="43" xfId="1" applyNumberFormat="1" applyFont="1" applyBorder="1" applyAlignment="1" applyProtection="1">
      <alignment horizontal="center" vertical="center"/>
      <protection locked="0"/>
    </xf>
    <xf numFmtId="41" fontId="0" fillId="0" borderId="43" xfId="1" applyFont="1" applyBorder="1" applyAlignment="1" applyProtection="1">
      <alignment vertical="center"/>
      <protection locked="0"/>
    </xf>
    <xf numFmtId="41" fontId="0" fillId="8" borderId="54" xfId="1" applyFont="1" applyFill="1" applyBorder="1" applyAlignment="1" applyProtection="1">
      <alignment horizontal="center" vertical="center"/>
      <protection locked="0"/>
    </xf>
    <xf numFmtId="41" fontId="0" fillId="8" borderId="0" xfId="1" applyFont="1" applyFill="1" applyBorder="1" applyAlignment="1" applyProtection="1">
      <alignment horizontal="center" vertical="center"/>
      <protection locked="0"/>
    </xf>
    <xf numFmtId="41" fontId="0" fillId="8" borderId="56" xfId="1" applyFont="1" applyFill="1" applyBorder="1" applyAlignment="1" applyProtection="1">
      <alignment horizontal="center" vertical="center"/>
      <protection locked="0"/>
    </xf>
    <xf numFmtId="41" fontId="0" fillId="8" borderId="57" xfId="1" applyFont="1" applyFill="1" applyBorder="1" applyAlignment="1" applyProtection="1">
      <alignment horizontal="center" vertical="center"/>
      <protection locked="0"/>
    </xf>
    <xf numFmtId="41" fontId="0" fillId="8" borderId="55" xfId="1" applyFont="1" applyFill="1" applyBorder="1" applyAlignment="1" applyProtection="1">
      <alignment horizontal="center" vertical="center"/>
      <protection locked="0"/>
    </xf>
    <xf numFmtId="41" fontId="0" fillId="8" borderId="58" xfId="1" applyFont="1" applyFill="1" applyBorder="1" applyAlignment="1" applyProtection="1">
      <alignment horizontal="center" vertical="center"/>
      <protection locked="0"/>
    </xf>
    <xf numFmtId="180" fontId="0" fillId="8" borderId="54" xfId="1" applyNumberFormat="1" applyFont="1" applyFill="1" applyBorder="1" applyAlignment="1" applyProtection="1">
      <alignment horizontal="center" vertical="center"/>
      <protection locked="0"/>
    </xf>
    <xf numFmtId="180" fontId="0" fillId="8" borderId="56" xfId="1" applyNumberFormat="1" applyFont="1" applyFill="1" applyBorder="1" applyAlignment="1" applyProtection="1">
      <alignment horizontal="center" vertical="center"/>
      <protection locked="0"/>
    </xf>
    <xf numFmtId="41" fontId="0" fillId="8" borderId="51" xfId="1" applyFont="1" applyFill="1" applyBorder="1" applyAlignment="1" applyProtection="1">
      <alignment horizontal="center" vertical="center"/>
    </xf>
    <xf numFmtId="0" fontId="0" fillId="8" borderId="0" xfId="1" applyNumberFormat="1" applyFont="1" applyFill="1" applyProtection="1">
      <alignment vertical="center"/>
    </xf>
    <xf numFmtId="0" fontId="0" fillId="0" borderId="0" xfId="1" applyNumberFormat="1" applyFont="1" applyProtection="1">
      <alignment vertical="center"/>
    </xf>
    <xf numFmtId="0" fontId="0" fillId="8" borderId="83" xfId="1" applyNumberFormat="1" applyFont="1" applyFill="1" applyBorder="1" applyProtection="1">
      <alignment vertical="center"/>
    </xf>
    <xf numFmtId="0" fontId="5" fillId="24" borderId="100" xfId="0" applyFont="1" applyFill="1" applyBorder="1" applyAlignment="1">
      <alignment horizontal="right" vertical="center"/>
    </xf>
    <xf numFmtId="0" fontId="5" fillId="25" borderId="99" xfId="0" applyFont="1" applyFill="1" applyBorder="1" applyAlignment="1">
      <alignment horizontal="center" vertical="center"/>
    </xf>
    <xf numFmtId="0" fontId="5" fillId="24" borderId="0" xfId="0" applyFont="1" applyFill="1" applyAlignment="1">
      <alignment horizontal="right" vertical="center"/>
    </xf>
    <xf numFmtId="0" fontId="0" fillId="0" borderId="132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5" fillId="24" borderId="105" xfId="0" applyFont="1" applyFill="1" applyBorder="1" applyAlignment="1">
      <alignment horizontal="right" vertical="center"/>
    </xf>
    <xf numFmtId="0" fontId="0" fillId="0" borderId="137" xfId="0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7" borderId="112" xfId="0" applyFont="1" applyFill="1" applyBorder="1" applyAlignment="1">
      <alignment horizontal="center" vertical="center"/>
    </xf>
    <xf numFmtId="178" fontId="5" fillId="27" borderId="113" xfId="0" applyNumberFormat="1" applyFont="1" applyFill="1" applyBorder="1" applyAlignment="1">
      <alignment horizontal="center" vertical="center"/>
    </xf>
    <xf numFmtId="0" fontId="5" fillId="9" borderId="120" xfId="0" applyFont="1" applyFill="1" applyBorder="1" applyAlignment="1">
      <alignment horizontal="center" vertical="center"/>
    </xf>
    <xf numFmtId="178" fontId="5" fillId="9" borderId="121" xfId="0" applyNumberFormat="1" applyFont="1" applyFill="1" applyBorder="1" applyAlignment="1">
      <alignment horizontal="center" vertical="center"/>
    </xf>
    <xf numFmtId="0" fontId="5" fillId="27" borderId="107" xfId="0" applyFont="1" applyFill="1" applyBorder="1" applyAlignment="1">
      <alignment horizontal="center" vertical="center"/>
    </xf>
    <xf numFmtId="0" fontId="5" fillId="27" borderId="109" xfId="0" applyFont="1" applyFill="1" applyBorder="1" applyAlignment="1">
      <alignment horizontal="center" vertical="center"/>
    </xf>
    <xf numFmtId="0" fontId="5" fillId="9" borderId="151" xfId="0" applyFont="1" applyFill="1" applyBorder="1" applyAlignment="1">
      <alignment horizontal="center" vertical="center"/>
    </xf>
    <xf numFmtId="0" fontId="5" fillId="9" borderId="74" xfId="0" applyFont="1" applyFill="1" applyBorder="1" applyAlignment="1">
      <alignment horizontal="center" vertical="center"/>
    </xf>
    <xf numFmtId="0" fontId="5" fillId="9" borderId="76" xfId="0" applyFont="1" applyFill="1" applyBorder="1" applyAlignment="1">
      <alignment horizontal="center" vertical="center"/>
    </xf>
    <xf numFmtId="0" fontId="5" fillId="22" borderId="96" xfId="0" applyFont="1" applyFill="1" applyBorder="1" applyAlignment="1">
      <alignment horizontal="center" vertical="center"/>
    </xf>
    <xf numFmtId="0" fontId="5" fillId="22" borderId="97" xfId="0" applyFont="1" applyFill="1" applyBorder="1" applyAlignment="1">
      <alignment horizontal="center" vertical="center"/>
    </xf>
    <xf numFmtId="0" fontId="5" fillId="22" borderId="98" xfId="0" applyFont="1" applyFill="1" applyBorder="1" applyAlignment="1">
      <alignment horizontal="center" vertical="center"/>
    </xf>
    <xf numFmtId="0" fontId="12" fillId="22" borderId="96" xfId="0" applyFont="1" applyFill="1" applyBorder="1" applyAlignment="1">
      <alignment horizontal="center" vertical="center"/>
    </xf>
    <xf numFmtId="0" fontId="13" fillId="22" borderId="98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76" fontId="0" fillId="0" borderId="144" xfId="0" applyNumberFormat="1" applyBorder="1" applyAlignment="1">
      <alignment horizontal="center" vertical="center"/>
    </xf>
    <xf numFmtId="176" fontId="5" fillId="0" borderId="144" xfId="0" applyNumberFormat="1" applyFont="1" applyBorder="1" applyAlignment="1">
      <alignment horizontal="center" vertical="center"/>
    </xf>
    <xf numFmtId="0" fontId="12" fillId="8" borderId="91" xfId="0" applyFont="1" applyFill="1" applyBorder="1" applyAlignment="1">
      <alignment horizontal="center" vertical="center"/>
    </xf>
    <xf numFmtId="0" fontId="13" fillId="8" borderId="92" xfId="0" applyFont="1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176" fontId="0" fillId="0" borderId="140" xfId="0" applyNumberFormat="1" applyBorder="1" applyAlignment="1">
      <alignment horizontal="center" vertical="center"/>
    </xf>
    <xf numFmtId="176" fontId="5" fillId="0" borderId="140" xfId="0" applyNumberFormat="1" applyFont="1" applyBorder="1" applyAlignment="1">
      <alignment horizontal="center" vertical="center"/>
    </xf>
    <xf numFmtId="177" fontId="14" fillId="8" borderId="91" xfId="0" applyNumberFormat="1" applyFont="1" applyFill="1" applyBorder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7" fontId="14" fillId="8" borderId="92" xfId="0" applyNumberFormat="1" applyFont="1" applyFill="1" applyBorder="1" applyAlignment="1">
      <alignment horizontal="center" vertical="center"/>
    </xf>
    <xf numFmtId="0" fontId="0" fillId="8" borderId="92" xfId="0" applyFill="1" applyBorder="1" applyAlignment="1">
      <alignment horizontal="center" vertical="center"/>
    </xf>
    <xf numFmtId="0" fontId="0" fillId="8" borderId="91" xfId="0" applyFill="1" applyBorder="1" applyAlignment="1">
      <alignment horizontal="center" vertical="center"/>
    </xf>
    <xf numFmtId="177" fontId="14" fillId="8" borderId="93" xfId="0" applyNumberFormat="1" applyFont="1" applyFill="1" applyBorder="1" applyAlignment="1">
      <alignment horizontal="center" vertical="center"/>
    </xf>
    <xf numFmtId="177" fontId="14" fillId="8" borderId="94" xfId="0" applyNumberFormat="1" applyFont="1" applyFill="1" applyBorder="1" applyAlignment="1">
      <alignment horizontal="center" vertical="center"/>
    </xf>
    <xf numFmtId="177" fontId="14" fillId="8" borderId="95" xfId="0" applyNumberFormat="1" applyFont="1" applyFill="1" applyBorder="1" applyAlignment="1">
      <alignment horizontal="center" vertical="center"/>
    </xf>
    <xf numFmtId="0" fontId="5" fillId="22" borderId="93" xfId="0" applyFont="1" applyFill="1" applyBorder="1" applyAlignment="1">
      <alignment horizontal="center" vertical="center"/>
    </xf>
    <xf numFmtId="176" fontId="5" fillId="22" borderId="94" xfId="0" applyNumberFormat="1" applyFont="1" applyFill="1" applyBorder="1" applyAlignment="1">
      <alignment horizontal="center" vertical="center"/>
    </xf>
    <xf numFmtId="0" fontId="5" fillId="27" borderId="112" xfId="0" applyFont="1" applyFill="1" applyBorder="1" applyAlignment="1" applyProtection="1">
      <alignment horizontal="center" vertical="center"/>
      <protection locked="0"/>
    </xf>
    <xf numFmtId="0" fontId="5" fillId="9" borderId="120" xfId="0" applyFont="1" applyFill="1" applyBorder="1" applyAlignment="1" applyProtection="1">
      <alignment horizontal="center" vertical="center"/>
      <protection locked="0"/>
    </xf>
    <xf numFmtId="0" fontId="5" fillId="8" borderId="92" xfId="0" applyFont="1" applyFill="1" applyBorder="1" applyAlignment="1">
      <alignment horizontal="center" vertical="center"/>
    </xf>
    <xf numFmtId="0" fontId="5" fillId="8" borderId="91" xfId="0" applyFont="1" applyFill="1" applyBorder="1" applyAlignment="1">
      <alignment horizontal="center" vertical="center"/>
    </xf>
    <xf numFmtId="176" fontId="5" fillId="8" borderId="0" xfId="0" applyNumberFormat="1" applyFont="1" applyFill="1" applyAlignment="1">
      <alignment horizontal="center" vertical="center"/>
    </xf>
    <xf numFmtId="41" fontId="0" fillId="8" borderId="57" xfId="1" applyFont="1" applyFill="1" applyBorder="1" applyAlignment="1" applyProtection="1">
      <alignment horizontal="center" vertical="center"/>
      <protection locked="0"/>
    </xf>
    <xf numFmtId="41" fontId="0" fillId="8" borderId="58" xfId="1" applyFont="1" applyFill="1" applyBorder="1" applyAlignment="1" applyProtection="1">
      <alignment horizontal="center" vertical="center"/>
      <protection locked="0"/>
    </xf>
    <xf numFmtId="41" fontId="0" fillId="8" borderId="0" xfId="1" applyFont="1" applyFill="1" applyBorder="1" applyAlignment="1" applyProtection="1">
      <alignment horizontal="center" vertical="center"/>
      <protection locked="0"/>
    </xf>
    <xf numFmtId="41" fontId="0" fillId="8" borderId="55" xfId="1" applyFont="1" applyFill="1" applyBorder="1" applyAlignment="1" applyProtection="1">
      <alignment horizontal="center" vertical="center"/>
      <protection locked="0"/>
    </xf>
    <xf numFmtId="176" fontId="0" fillId="8" borderId="0" xfId="1" applyNumberFormat="1" applyFont="1" applyFill="1" applyBorder="1" applyAlignment="1" applyProtection="1">
      <alignment horizontal="center" vertical="center"/>
      <protection locked="0"/>
    </xf>
    <xf numFmtId="176" fontId="0" fillId="8" borderId="57" xfId="1" applyNumberFormat="1" applyFont="1" applyFill="1" applyBorder="1" applyAlignment="1" applyProtection="1">
      <alignment horizontal="center" vertical="center"/>
      <protection locked="0"/>
    </xf>
    <xf numFmtId="41" fontId="0" fillId="0" borderId="51" xfId="1" applyFont="1" applyBorder="1" applyAlignment="1">
      <alignment horizontal="center" vertical="center"/>
    </xf>
    <xf numFmtId="41" fontId="0" fillId="0" borderId="52" xfId="1" applyFont="1" applyBorder="1" applyAlignment="1">
      <alignment horizontal="center" vertical="center"/>
    </xf>
    <xf numFmtId="41" fontId="0" fillId="0" borderId="53" xfId="1" applyFont="1" applyBorder="1" applyAlignment="1">
      <alignment horizontal="center" vertical="center"/>
    </xf>
    <xf numFmtId="41" fontId="0" fillId="0" borderId="54" xfId="1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41" fontId="0" fillId="0" borderId="55" xfId="1" applyFont="1" applyBorder="1" applyAlignment="1">
      <alignment horizontal="center" vertical="center"/>
    </xf>
    <xf numFmtId="41" fontId="0" fillId="0" borderId="56" xfId="1" applyFont="1" applyBorder="1" applyAlignment="1">
      <alignment horizontal="center" vertical="center"/>
    </xf>
    <xf numFmtId="41" fontId="0" fillId="0" borderId="57" xfId="1" applyFont="1" applyBorder="1" applyAlignment="1">
      <alignment horizontal="center" vertical="center"/>
    </xf>
    <xf numFmtId="41" fontId="0" fillId="0" borderId="58" xfId="1" applyFont="1" applyBorder="1" applyAlignment="1">
      <alignment horizontal="center" vertical="center"/>
    </xf>
    <xf numFmtId="41" fontId="0" fillId="8" borderId="52" xfId="1" applyFont="1" applyFill="1" applyBorder="1" applyAlignment="1" applyProtection="1">
      <alignment horizontal="center" vertical="center"/>
    </xf>
    <xf numFmtId="41" fontId="0" fillId="8" borderId="53" xfId="1" applyFont="1" applyFill="1" applyBorder="1" applyAlignment="1" applyProtection="1">
      <alignment horizontal="center" vertical="center"/>
    </xf>
    <xf numFmtId="41" fontId="3" fillId="6" borderId="45" xfId="1" applyFont="1" applyFill="1" applyBorder="1" applyAlignment="1">
      <alignment horizontal="center" vertical="center"/>
    </xf>
    <xf numFmtId="41" fontId="3" fillId="6" borderId="46" xfId="1" applyFont="1" applyFill="1" applyBorder="1" applyAlignment="1">
      <alignment horizontal="center" vertical="center"/>
    </xf>
    <xf numFmtId="41" fontId="3" fillId="6" borderId="47" xfId="1" applyFont="1" applyFill="1" applyBorder="1" applyAlignment="1">
      <alignment horizontal="center" vertical="center"/>
    </xf>
    <xf numFmtId="41" fontId="0" fillId="0" borderId="4" xfId="1" applyFont="1" applyBorder="1" applyAlignment="1" applyProtection="1">
      <alignment horizontal="center" vertical="center"/>
      <protection locked="0"/>
    </xf>
    <xf numFmtId="41" fontId="0" fillId="0" borderId="60" xfId="1" applyFont="1" applyBorder="1" applyAlignment="1" applyProtection="1">
      <alignment horizontal="center" vertical="center"/>
      <protection locked="0"/>
    </xf>
    <xf numFmtId="41" fontId="0" fillId="0" borderId="16" xfId="1" applyFont="1" applyBorder="1" applyAlignment="1" applyProtection="1">
      <alignment horizontal="center" vertical="center"/>
      <protection locked="0"/>
    </xf>
    <xf numFmtId="41" fontId="0" fillId="0" borderId="18" xfId="1" applyFont="1" applyBorder="1" applyAlignment="1" applyProtection="1">
      <alignment horizontal="center" vertical="center"/>
      <protection locked="0"/>
    </xf>
    <xf numFmtId="41" fontId="0" fillId="0" borderId="61" xfId="1" applyFont="1" applyBorder="1" applyAlignment="1" applyProtection="1">
      <alignment horizontal="center" vertical="center"/>
      <protection locked="0"/>
    </xf>
    <xf numFmtId="41" fontId="0" fillId="0" borderId="19" xfId="1" applyFont="1" applyBorder="1" applyAlignment="1" applyProtection="1">
      <alignment horizontal="center" vertical="center"/>
      <protection locked="0"/>
    </xf>
    <xf numFmtId="41" fontId="3" fillId="4" borderId="23" xfId="1" applyFont="1" applyFill="1" applyBorder="1" applyAlignment="1">
      <alignment horizontal="center" vertical="center"/>
    </xf>
    <xf numFmtId="41" fontId="3" fillId="4" borderId="24" xfId="1" applyFont="1" applyFill="1" applyBorder="1" applyAlignment="1">
      <alignment horizontal="center" vertical="center"/>
    </xf>
    <xf numFmtId="41" fontId="3" fillId="4" borderId="25" xfId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41" fontId="3" fillId="3" borderId="2" xfId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41" fontId="0" fillId="0" borderId="13" xfId="1" applyFont="1" applyBorder="1" applyAlignment="1" applyProtection="1">
      <alignment horizontal="center" vertical="center"/>
      <protection locked="0"/>
    </xf>
    <xf numFmtId="41" fontId="0" fillId="0" borderId="59" xfId="1" applyFont="1" applyBorder="1" applyAlignment="1" applyProtection="1">
      <alignment horizontal="center" vertical="center"/>
      <protection locked="0"/>
    </xf>
    <xf numFmtId="41" fontId="0" fillId="0" borderId="14" xfId="1" applyFont="1" applyBorder="1" applyAlignment="1" applyProtection="1">
      <alignment horizontal="center" vertical="center"/>
      <protection locked="0"/>
    </xf>
    <xf numFmtId="0" fontId="5" fillId="9" borderId="67" xfId="1" applyNumberFormat="1" applyFont="1" applyFill="1" applyBorder="1" applyAlignment="1" applyProtection="1">
      <alignment horizontal="center" vertical="center"/>
    </xf>
    <xf numFmtId="0" fontId="5" fillId="9" borderId="181" xfId="1" applyNumberFormat="1" applyFont="1" applyFill="1" applyBorder="1" applyAlignment="1" applyProtection="1">
      <alignment horizontal="center" vertical="center"/>
    </xf>
    <xf numFmtId="0" fontId="5" fillId="9" borderId="68" xfId="1" applyNumberFormat="1" applyFont="1" applyFill="1" applyBorder="1" applyAlignment="1" applyProtection="1">
      <alignment horizontal="center" vertical="center"/>
    </xf>
    <xf numFmtId="0" fontId="5" fillId="9" borderId="69" xfId="1" applyNumberFormat="1" applyFont="1" applyFill="1" applyBorder="1" applyAlignment="1" applyProtection="1">
      <alignment horizontal="center" vertical="center"/>
    </xf>
    <xf numFmtId="0" fontId="5" fillId="9" borderId="182" xfId="1" applyNumberFormat="1" applyFont="1" applyFill="1" applyBorder="1" applyAlignment="1" applyProtection="1">
      <alignment horizontal="center" vertical="center"/>
    </xf>
    <xf numFmtId="0" fontId="5" fillId="9" borderId="70" xfId="1" applyNumberFormat="1" applyFont="1" applyFill="1" applyBorder="1" applyAlignment="1" applyProtection="1">
      <alignment horizontal="center" vertical="center"/>
    </xf>
    <xf numFmtId="176" fontId="5" fillId="10" borderId="67" xfId="1" applyNumberFormat="1" applyFont="1" applyFill="1" applyBorder="1" applyAlignment="1" applyProtection="1">
      <alignment horizontal="center" vertical="center"/>
      <protection locked="0"/>
    </xf>
    <xf numFmtId="176" fontId="5" fillId="10" borderId="68" xfId="1" applyNumberFormat="1" applyFont="1" applyFill="1" applyBorder="1" applyAlignment="1" applyProtection="1">
      <alignment horizontal="center" vertical="center"/>
      <protection locked="0"/>
    </xf>
    <xf numFmtId="176" fontId="5" fillId="10" borderId="69" xfId="1" applyNumberFormat="1" applyFont="1" applyFill="1" applyBorder="1" applyAlignment="1" applyProtection="1">
      <alignment horizontal="center" vertical="center"/>
      <protection locked="0"/>
    </xf>
    <xf numFmtId="176" fontId="5" fillId="10" borderId="70" xfId="1" applyNumberFormat="1" applyFont="1" applyFill="1" applyBorder="1" applyAlignment="1" applyProtection="1">
      <alignment horizontal="center" vertical="center"/>
      <protection locked="0"/>
    </xf>
    <xf numFmtId="176" fontId="0" fillId="14" borderId="67" xfId="1" applyNumberFormat="1" applyFont="1" applyFill="1" applyBorder="1" applyAlignment="1" applyProtection="1">
      <alignment horizontal="center" vertical="center"/>
      <protection locked="0"/>
    </xf>
    <xf numFmtId="176" fontId="0" fillId="14" borderId="68" xfId="1" applyNumberFormat="1" applyFont="1" applyFill="1" applyBorder="1" applyAlignment="1" applyProtection="1">
      <alignment horizontal="center" vertical="center"/>
      <protection locked="0"/>
    </xf>
    <xf numFmtId="176" fontId="0" fillId="14" borderId="69" xfId="1" applyNumberFormat="1" applyFont="1" applyFill="1" applyBorder="1" applyAlignment="1" applyProtection="1">
      <alignment horizontal="center" vertical="center"/>
      <protection locked="0"/>
    </xf>
    <xf numFmtId="176" fontId="0" fillId="14" borderId="70" xfId="1" applyNumberFormat="1" applyFont="1" applyFill="1" applyBorder="1" applyAlignment="1" applyProtection="1">
      <alignment horizontal="center" vertical="center"/>
      <protection locked="0"/>
    </xf>
    <xf numFmtId="176" fontId="0" fillId="16" borderId="67" xfId="1" applyNumberFormat="1" applyFont="1" applyFill="1" applyBorder="1" applyAlignment="1" applyProtection="1">
      <alignment horizontal="center" vertical="center"/>
      <protection locked="0"/>
    </xf>
    <xf numFmtId="176" fontId="0" fillId="16" borderId="68" xfId="1" applyNumberFormat="1" applyFont="1" applyFill="1" applyBorder="1" applyAlignment="1" applyProtection="1">
      <alignment horizontal="center" vertical="center"/>
      <protection locked="0"/>
    </xf>
    <xf numFmtId="176" fontId="0" fillId="16" borderId="69" xfId="1" applyNumberFormat="1" applyFont="1" applyFill="1" applyBorder="1" applyAlignment="1" applyProtection="1">
      <alignment horizontal="center" vertical="center"/>
      <protection locked="0"/>
    </xf>
    <xf numFmtId="176" fontId="0" fillId="16" borderId="70" xfId="1" applyNumberFormat="1" applyFont="1" applyFill="1" applyBorder="1" applyAlignment="1" applyProtection="1">
      <alignment horizontal="center" vertical="center"/>
      <protection locked="0"/>
    </xf>
    <xf numFmtId="176" fontId="0" fillId="12" borderId="67" xfId="1" applyNumberFormat="1" applyFont="1" applyFill="1" applyBorder="1" applyAlignment="1" applyProtection="1">
      <alignment horizontal="center" vertical="center"/>
      <protection locked="0"/>
    </xf>
    <xf numFmtId="176" fontId="0" fillId="12" borderId="68" xfId="1" applyNumberFormat="1" applyFont="1" applyFill="1" applyBorder="1" applyAlignment="1" applyProtection="1">
      <alignment horizontal="center" vertical="center"/>
      <protection locked="0"/>
    </xf>
    <xf numFmtId="176" fontId="0" fillId="12" borderId="69" xfId="1" applyNumberFormat="1" applyFont="1" applyFill="1" applyBorder="1" applyAlignment="1" applyProtection="1">
      <alignment horizontal="center" vertical="center"/>
      <protection locked="0"/>
    </xf>
    <xf numFmtId="176" fontId="0" fillId="12" borderId="70" xfId="1" applyNumberFormat="1" applyFont="1" applyFill="1" applyBorder="1" applyAlignment="1" applyProtection="1">
      <alignment horizontal="center" vertical="center"/>
      <protection locked="0"/>
    </xf>
    <xf numFmtId="0" fontId="10" fillId="8" borderId="0" xfId="1" applyNumberFormat="1" applyFont="1" applyFill="1" applyBorder="1" applyAlignment="1" applyProtection="1">
      <alignment horizontal="left" vertical="center"/>
    </xf>
    <xf numFmtId="0" fontId="5" fillId="9" borderId="66" xfId="1" applyNumberFormat="1" applyFont="1" applyFill="1" applyBorder="1" applyAlignment="1" applyProtection="1">
      <alignment horizontal="center" vertical="center"/>
    </xf>
    <xf numFmtId="0" fontId="0" fillId="3" borderId="66" xfId="1" applyNumberFormat="1" applyFont="1" applyFill="1" applyBorder="1" applyAlignment="1" applyProtection="1">
      <alignment horizontal="center" vertical="center"/>
    </xf>
    <xf numFmtId="0" fontId="5" fillId="3" borderId="66" xfId="1" applyNumberFormat="1" applyFont="1" applyFill="1" applyBorder="1" applyAlignment="1" applyProtection="1">
      <alignment horizontal="center" vertical="center"/>
    </xf>
    <xf numFmtId="0" fontId="5" fillId="9" borderId="72" xfId="1" applyNumberFormat="1" applyFont="1" applyFill="1" applyBorder="1" applyAlignment="1" applyProtection="1">
      <alignment horizontal="center" vertical="center"/>
    </xf>
    <xf numFmtId="0" fontId="5" fillId="9" borderId="184" xfId="1" applyNumberFormat="1" applyFont="1" applyFill="1" applyBorder="1" applyAlignment="1" applyProtection="1">
      <alignment horizontal="center" vertical="center"/>
    </xf>
    <xf numFmtId="0" fontId="5" fillId="9" borderId="183" xfId="1" applyNumberFormat="1" applyFont="1" applyFill="1" applyBorder="1" applyAlignment="1" applyProtection="1">
      <alignment horizontal="center" vertical="center"/>
    </xf>
    <xf numFmtId="176" fontId="0" fillId="18" borderId="67" xfId="1" applyNumberFormat="1" applyFont="1" applyFill="1" applyBorder="1" applyAlignment="1" applyProtection="1">
      <alignment horizontal="center" vertical="center"/>
      <protection locked="0"/>
    </xf>
    <xf numFmtId="176" fontId="0" fillId="18" borderId="68" xfId="1" applyNumberFormat="1" applyFont="1" applyFill="1" applyBorder="1" applyAlignment="1" applyProtection="1">
      <alignment horizontal="center" vertical="center"/>
      <protection locked="0"/>
    </xf>
    <xf numFmtId="176" fontId="0" fillId="18" borderId="69" xfId="1" applyNumberFormat="1" applyFont="1" applyFill="1" applyBorder="1" applyAlignment="1" applyProtection="1">
      <alignment horizontal="center" vertical="center"/>
      <protection locked="0"/>
    </xf>
    <xf numFmtId="176" fontId="0" fillId="18" borderId="70" xfId="1" applyNumberFormat="1" applyFont="1" applyFill="1" applyBorder="1" applyAlignment="1" applyProtection="1">
      <alignment horizontal="center" vertical="center"/>
      <protection locked="0"/>
    </xf>
    <xf numFmtId="176" fontId="0" fillId="15" borderId="67" xfId="1" applyNumberFormat="1" applyFont="1" applyFill="1" applyBorder="1" applyAlignment="1" applyProtection="1">
      <alignment horizontal="center" vertical="center"/>
      <protection locked="0"/>
    </xf>
    <xf numFmtId="176" fontId="0" fillId="15" borderId="68" xfId="1" applyNumberFormat="1" applyFont="1" applyFill="1" applyBorder="1" applyAlignment="1" applyProtection="1">
      <alignment horizontal="center" vertical="center"/>
      <protection locked="0"/>
    </xf>
    <xf numFmtId="176" fontId="0" fillId="15" borderId="69" xfId="1" applyNumberFormat="1" applyFont="1" applyFill="1" applyBorder="1" applyAlignment="1" applyProtection="1">
      <alignment horizontal="center" vertical="center"/>
      <protection locked="0"/>
    </xf>
    <xf numFmtId="176" fontId="0" fillId="15" borderId="70" xfId="1" applyNumberFormat="1" applyFont="1" applyFill="1" applyBorder="1" applyAlignment="1" applyProtection="1">
      <alignment horizontal="center" vertical="center"/>
      <protection locked="0"/>
    </xf>
    <xf numFmtId="176" fontId="0" fillId="19" borderId="67" xfId="1" applyNumberFormat="1" applyFont="1" applyFill="1" applyBorder="1" applyAlignment="1" applyProtection="1">
      <alignment horizontal="center" vertical="center"/>
      <protection locked="0"/>
    </xf>
    <xf numFmtId="176" fontId="0" fillId="19" borderId="68" xfId="1" applyNumberFormat="1" applyFont="1" applyFill="1" applyBorder="1" applyAlignment="1" applyProtection="1">
      <alignment horizontal="center" vertical="center"/>
      <protection locked="0"/>
    </xf>
    <xf numFmtId="176" fontId="0" fillId="19" borderId="69" xfId="1" applyNumberFormat="1" applyFont="1" applyFill="1" applyBorder="1" applyAlignment="1" applyProtection="1">
      <alignment horizontal="center" vertical="center"/>
      <protection locked="0"/>
    </xf>
    <xf numFmtId="176" fontId="0" fillId="19" borderId="70" xfId="1" applyNumberFormat="1" applyFont="1" applyFill="1" applyBorder="1" applyAlignment="1" applyProtection="1">
      <alignment horizontal="center" vertical="center"/>
      <protection locked="0"/>
    </xf>
    <xf numFmtId="176" fontId="5" fillId="11" borderId="67" xfId="1" applyNumberFormat="1" applyFont="1" applyFill="1" applyBorder="1" applyAlignment="1" applyProtection="1">
      <alignment horizontal="center" vertical="center"/>
      <protection locked="0"/>
    </xf>
    <xf numFmtId="176" fontId="5" fillId="11" borderId="68" xfId="1" applyNumberFormat="1" applyFont="1" applyFill="1" applyBorder="1" applyAlignment="1" applyProtection="1">
      <alignment horizontal="center" vertical="center"/>
      <protection locked="0"/>
    </xf>
    <xf numFmtId="176" fontId="5" fillId="11" borderId="69" xfId="1" applyNumberFormat="1" applyFont="1" applyFill="1" applyBorder="1" applyAlignment="1" applyProtection="1">
      <alignment horizontal="center" vertical="center"/>
      <protection locked="0"/>
    </xf>
    <xf numFmtId="176" fontId="5" fillId="11" borderId="70" xfId="1" applyNumberFormat="1" applyFont="1" applyFill="1" applyBorder="1" applyAlignment="1" applyProtection="1">
      <alignment horizontal="center" vertical="center"/>
      <protection locked="0"/>
    </xf>
    <xf numFmtId="176" fontId="5" fillId="10" borderId="72" xfId="1" applyNumberFormat="1" applyFont="1" applyFill="1" applyBorder="1" applyAlignment="1" applyProtection="1">
      <alignment horizontal="center" vertical="center"/>
    </xf>
    <xf numFmtId="176" fontId="5" fillId="10" borderId="183" xfId="1" applyNumberFormat="1" applyFont="1" applyFill="1" applyBorder="1" applyAlignment="1" applyProtection="1">
      <alignment horizontal="center" vertical="center"/>
    </xf>
    <xf numFmtId="176" fontId="0" fillId="14" borderId="72" xfId="1" applyNumberFormat="1" applyFont="1" applyFill="1" applyBorder="1" applyAlignment="1" applyProtection="1">
      <alignment horizontal="center" vertical="center"/>
    </xf>
    <xf numFmtId="176" fontId="0" fillId="14" borderId="183" xfId="1" applyNumberFormat="1" applyFont="1" applyFill="1" applyBorder="1" applyAlignment="1" applyProtection="1">
      <alignment horizontal="center" vertical="center"/>
    </xf>
    <xf numFmtId="176" fontId="0" fillId="8" borderId="67" xfId="1" applyNumberFormat="1" applyFont="1" applyFill="1" applyBorder="1" applyAlignment="1" applyProtection="1">
      <alignment horizontal="right" vertical="center"/>
    </xf>
    <xf numFmtId="176" fontId="0" fillId="8" borderId="68" xfId="1" applyNumberFormat="1" applyFont="1" applyFill="1" applyBorder="1" applyAlignment="1" applyProtection="1">
      <alignment horizontal="right" vertical="center"/>
    </xf>
    <xf numFmtId="176" fontId="0" fillId="8" borderId="69" xfId="1" applyNumberFormat="1" applyFont="1" applyFill="1" applyBorder="1" applyAlignment="1" applyProtection="1">
      <alignment horizontal="right" vertical="center"/>
    </xf>
    <xf numFmtId="176" fontId="0" fillId="8" borderId="70" xfId="1" applyNumberFormat="1" applyFont="1" applyFill="1" applyBorder="1" applyAlignment="1" applyProtection="1">
      <alignment horizontal="right" vertical="center"/>
    </xf>
    <xf numFmtId="176" fontId="0" fillId="17" borderId="67" xfId="1" applyNumberFormat="1" applyFont="1" applyFill="1" applyBorder="1" applyAlignment="1" applyProtection="1">
      <alignment horizontal="center" vertical="center"/>
      <protection locked="0"/>
    </xf>
    <xf numFmtId="176" fontId="0" fillId="17" borderId="68" xfId="1" applyNumberFormat="1" applyFont="1" applyFill="1" applyBorder="1" applyAlignment="1" applyProtection="1">
      <alignment horizontal="center" vertical="center"/>
      <protection locked="0"/>
    </xf>
    <xf numFmtId="176" fontId="0" fillId="17" borderId="69" xfId="1" applyNumberFormat="1" applyFont="1" applyFill="1" applyBorder="1" applyAlignment="1" applyProtection="1">
      <alignment horizontal="center" vertical="center"/>
      <protection locked="0"/>
    </xf>
    <xf numFmtId="176" fontId="0" fillId="17" borderId="70" xfId="1" applyNumberFormat="1" applyFont="1" applyFill="1" applyBorder="1" applyAlignment="1" applyProtection="1">
      <alignment horizontal="center" vertical="center"/>
      <protection locked="0"/>
    </xf>
    <xf numFmtId="176" fontId="0" fillId="13" borderId="67" xfId="1" applyNumberFormat="1" applyFont="1" applyFill="1" applyBorder="1" applyAlignment="1" applyProtection="1">
      <alignment horizontal="center" vertical="center"/>
      <protection locked="0"/>
    </xf>
    <xf numFmtId="176" fontId="0" fillId="13" borderId="68" xfId="1" applyNumberFormat="1" applyFont="1" applyFill="1" applyBorder="1" applyAlignment="1" applyProtection="1">
      <alignment horizontal="center" vertical="center"/>
      <protection locked="0"/>
    </xf>
    <xf numFmtId="176" fontId="0" fillId="13" borderId="69" xfId="1" applyNumberFormat="1" applyFont="1" applyFill="1" applyBorder="1" applyAlignment="1" applyProtection="1">
      <alignment horizontal="center" vertical="center"/>
      <protection locked="0"/>
    </xf>
    <xf numFmtId="176" fontId="0" fillId="13" borderId="70" xfId="1" applyNumberFormat="1" applyFont="1" applyFill="1" applyBorder="1" applyAlignment="1" applyProtection="1">
      <alignment horizontal="center" vertical="center"/>
      <protection locked="0"/>
    </xf>
    <xf numFmtId="0" fontId="5" fillId="0" borderId="66" xfId="1" applyNumberFormat="1" applyFont="1" applyBorder="1" applyAlignment="1" applyProtection="1">
      <alignment horizontal="center" vertical="center"/>
      <protection locked="0"/>
    </xf>
    <xf numFmtId="0" fontId="5" fillId="0" borderId="71" xfId="1" applyNumberFormat="1" applyFont="1" applyBorder="1" applyAlignment="1" applyProtection="1">
      <alignment horizontal="center" vertical="center"/>
      <protection locked="0"/>
    </xf>
    <xf numFmtId="176" fontId="0" fillId="16" borderId="72" xfId="1" applyNumberFormat="1" applyFont="1" applyFill="1" applyBorder="1" applyAlignment="1" applyProtection="1">
      <alignment horizontal="center" vertical="center"/>
    </xf>
    <xf numFmtId="176" fontId="0" fillId="16" borderId="183" xfId="1" applyNumberFormat="1" applyFont="1" applyFill="1" applyBorder="1" applyAlignment="1" applyProtection="1">
      <alignment horizontal="center" vertical="center"/>
    </xf>
    <xf numFmtId="176" fontId="0" fillId="12" borderId="72" xfId="1" applyNumberFormat="1" applyFont="1" applyFill="1" applyBorder="1" applyAlignment="1" applyProtection="1">
      <alignment horizontal="center" vertical="center"/>
    </xf>
    <xf numFmtId="176" fontId="0" fillId="12" borderId="183" xfId="1" applyNumberFormat="1" applyFont="1" applyFill="1" applyBorder="1" applyAlignment="1" applyProtection="1">
      <alignment horizontal="center" vertical="center"/>
    </xf>
    <xf numFmtId="176" fontId="0" fillId="17" borderId="72" xfId="1" applyNumberFormat="1" applyFont="1" applyFill="1" applyBorder="1" applyAlignment="1" applyProtection="1">
      <alignment horizontal="center" vertical="center"/>
    </xf>
    <xf numFmtId="176" fontId="0" fillId="17" borderId="183" xfId="1" applyNumberFormat="1" applyFont="1" applyFill="1" applyBorder="1" applyAlignment="1" applyProtection="1">
      <alignment horizontal="center" vertical="center"/>
    </xf>
    <xf numFmtId="176" fontId="0" fillId="13" borderId="72" xfId="1" applyNumberFormat="1" applyFont="1" applyFill="1" applyBorder="1" applyAlignment="1" applyProtection="1">
      <alignment horizontal="center" vertical="center"/>
    </xf>
    <xf numFmtId="176" fontId="0" fillId="13" borderId="183" xfId="1" applyNumberFormat="1" applyFont="1" applyFill="1" applyBorder="1" applyAlignment="1" applyProtection="1">
      <alignment horizontal="center" vertical="center"/>
    </xf>
    <xf numFmtId="176" fontId="0" fillId="18" borderId="72" xfId="1" applyNumberFormat="1" applyFont="1" applyFill="1" applyBorder="1" applyAlignment="1" applyProtection="1">
      <alignment horizontal="center" vertical="center"/>
    </xf>
    <xf numFmtId="176" fontId="0" fillId="18" borderId="183" xfId="1" applyNumberFormat="1" applyFont="1" applyFill="1" applyBorder="1" applyAlignment="1" applyProtection="1">
      <alignment horizontal="center" vertical="center"/>
    </xf>
    <xf numFmtId="176" fontId="0" fillId="15" borderId="72" xfId="1" applyNumberFormat="1" applyFont="1" applyFill="1" applyBorder="1" applyAlignment="1" applyProtection="1">
      <alignment horizontal="center" vertical="center"/>
    </xf>
    <xf numFmtId="176" fontId="0" fillId="15" borderId="183" xfId="1" applyNumberFormat="1" applyFont="1" applyFill="1" applyBorder="1" applyAlignment="1" applyProtection="1">
      <alignment horizontal="center" vertical="center"/>
    </xf>
    <xf numFmtId="176" fontId="0" fillId="19" borderId="72" xfId="1" applyNumberFormat="1" applyFont="1" applyFill="1" applyBorder="1" applyAlignment="1" applyProtection="1">
      <alignment horizontal="center" vertical="center"/>
    </xf>
    <xf numFmtId="176" fontId="0" fillId="19" borderId="183" xfId="1" applyNumberFormat="1" applyFont="1" applyFill="1" applyBorder="1" applyAlignment="1" applyProtection="1">
      <alignment horizontal="center" vertical="center"/>
    </xf>
    <xf numFmtId="176" fontId="11" fillId="11" borderId="72" xfId="1" applyNumberFormat="1" applyFont="1" applyFill="1" applyBorder="1" applyAlignment="1" applyProtection="1">
      <alignment horizontal="center" vertical="center"/>
    </xf>
    <xf numFmtId="176" fontId="11" fillId="11" borderId="183" xfId="1" applyNumberFormat="1" applyFont="1" applyFill="1" applyBorder="1" applyAlignment="1" applyProtection="1">
      <alignment horizontal="center" vertical="center"/>
    </xf>
    <xf numFmtId="176" fontId="0" fillId="10" borderId="66" xfId="1" applyNumberFormat="1" applyFont="1" applyFill="1" applyBorder="1" applyAlignment="1" applyProtection="1">
      <alignment horizontal="center" vertical="center"/>
      <protection locked="0"/>
    </xf>
    <xf numFmtId="176" fontId="0" fillId="10" borderId="72" xfId="1" applyNumberFormat="1" applyFont="1" applyFill="1" applyBorder="1" applyAlignment="1" applyProtection="1">
      <alignment horizontal="center" vertical="center"/>
      <protection locked="0"/>
    </xf>
    <xf numFmtId="0" fontId="0" fillId="21" borderId="79" xfId="1" applyNumberFormat="1" applyFont="1" applyFill="1" applyBorder="1" applyAlignment="1" applyProtection="1">
      <alignment horizontal="center" vertical="center"/>
    </xf>
    <xf numFmtId="0" fontId="0" fillId="21" borderId="73" xfId="1" applyNumberFormat="1" applyFont="1" applyFill="1" applyBorder="1" applyAlignment="1" applyProtection="1">
      <alignment horizontal="center" vertical="center"/>
    </xf>
    <xf numFmtId="0" fontId="0" fillId="21" borderId="80" xfId="1" applyNumberFormat="1" applyFont="1" applyFill="1" applyBorder="1" applyAlignment="1" applyProtection="1">
      <alignment horizontal="center" vertical="center"/>
    </xf>
    <xf numFmtId="0" fontId="0" fillId="20" borderId="74" xfId="1" applyNumberFormat="1" applyFont="1" applyFill="1" applyBorder="1" applyAlignment="1" applyProtection="1">
      <alignment horizontal="center" vertical="center"/>
    </xf>
    <xf numFmtId="0" fontId="0" fillId="20" borderId="75" xfId="1" applyNumberFormat="1" applyFont="1" applyFill="1" applyBorder="1" applyAlignment="1" applyProtection="1">
      <alignment horizontal="center" vertical="center"/>
    </xf>
    <xf numFmtId="0" fontId="0" fillId="20" borderId="76" xfId="1" applyNumberFormat="1" applyFont="1" applyFill="1" applyBorder="1" applyAlignment="1" applyProtection="1">
      <alignment horizontal="center" vertical="center"/>
    </xf>
    <xf numFmtId="0" fontId="0" fillId="20" borderId="77" xfId="1" applyNumberFormat="1" applyFont="1" applyFill="1" applyBorder="1" applyAlignment="1" applyProtection="1">
      <alignment horizontal="center" vertical="center"/>
    </xf>
    <xf numFmtId="0" fontId="0" fillId="20" borderId="0" xfId="1" applyNumberFormat="1" applyFont="1" applyFill="1" applyBorder="1" applyAlignment="1" applyProtection="1">
      <alignment horizontal="center" vertical="center"/>
    </xf>
    <xf numFmtId="0" fontId="0" fillId="20" borderId="78" xfId="1" applyNumberFormat="1" applyFont="1" applyFill="1" applyBorder="1" applyAlignment="1" applyProtection="1">
      <alignment horizontal="center" vertical="center"/>
    </xf>
    <xf numFmtId="0" fontId="10" fillId="8" borderId="0" xfId="1" applyNumberFormat="1" applyFont="1" applyFill="1" applyAlignment="1" applyProtection="1">
      <alignment horizontal="left" vertical="center"/>
    </xf>
    <xf numFmtId="0" fontId="0" fillId="10" borderId="66" xfId="1" applyNumberFormat="1" applyFont="1" applyFill="1" applyBorder="1" applyAlignment="1" applyProtection="1">
      <alignment horizontal="center" vertical="center"/>
      <protection locked="0"/>
    </xf>
    <xf numFmtId="0" fontId="0" fillId="0" borderId="79" xfId="1" applyNumberFormat="1" applyFont="1" applyBorder="1" applyAlignment="1" applyProtection="1">
      <alignment horizontal="center" vertical="center"/>
      <protection locked="0"/>
    </xf>
    <xf numFmtId="0" fontId="0" fillId="0" borderId="73" xfId="1" applyNumberFormat="1" applyFont="1" applyBorder="1" applyAlignment="1" applyProtection="1">
      <alignment horizontal="center" vertical="center"/>
      <protection locked="0"/>
    </xf>
    <xf numFmtId="0" fontId="0" fillId="0" borderId="81" xfId="1" applyNumberFormat="1" applyFont="1" applyBorder="1" applyAlignment="1" applyProtection="1">
      <alignment horizontal="center" vertical="center"/>
      <protection locked="0"/>
    </xf>
    <xf numFmtId="0" fontId="0" fillId="0" borderId="82" xfId="1" applyNumberFormat="1" applyFont="1" applyBorder="1" applyAlignment="1" applyProtection="1">
      <alignment horizontal="center" vertical="center"/>
      <protection locked="0"/>
    </xf>
    <xf numFmtId="176" fontId="0" fillId="0" borderId="73" xfId="1" applyNumberFormat="1" applyFont="1" applyBorder="1" applyAlignment="1" applyProtection="1">
      <alignment horizontal="center" vertical="center"/>
      <protection locked="0"/>
    </xf>
    <xf numFmtId="176" fontId="0" fillId="0" borderId="73" xfId="1" applyNumberFormat="1" applyFont="1" applyBorder="1" applyAlignment="1" applyProtection="1">
      <alignment vertical="center"/>
    </xf>
    <xf numFmtId="176" fontId="0" fillId="0" borderId="80" xfId="1" applyNumberFormat="1" applyFont="1" applyBorder="1" applyAlignment="1" applyProtection="1">
      <alignment vertical="center"/>
    </xf>
    <xf numFmtId="176" fontId="0" fillId="0" borderId="86" xfId="1" applyNumberFormat="1" applyFont="1" applyBorder="1" applyAlignment="1" applyProtection="1">
      <alignment vertical="center"/>
    </xf>
    <xf numFmtId="176" fontId="0" fillId="0" borderId="87" xfId="1" applyNumberFormat="1" applyFont="1" applyBorder="1" applyAlignment="1" applyProtection="1">
      <alignment vertical="center"/>
    </xf>
    <xf numFmtId="176" fontId="0" fillId="0" borderId="84" xfId="1" applyNumberFormat="1" applyFont="1" applyBorder="1" applyAlignment="1" applyProtection="1">
      <alignment vertical="center"/>
    </xf>
    <xf numFmtId="176" fontId="0" fillId="0" borderId="85" xfId="1" applyNumberFormat="1" applyFont="1" applyBorder="1" applyAlignment="1" applyProtection="1">
      <alignment vertical="center"/>
    </xf>
    <xf numFmtId="176" fontId="0" fillId="0" borderId="82" xfId="1" applyNumberFormat="1" applyFont="1" applyBorder="1" applyAlignment="1" applyProtection="1">
      <alignment horizontal="center" vertical="center"/>
      <protection locked="0"/>
    </xf>
    <xf numFmtId="176" fontId="0" fillId="0" borderId="82" xfId="1" applyNumberFormat="1" applyFont="1" applyBorder="1" applyAlignment="1" applyProtection="1">
      <alignment vertical="center"/>
    </xf>
    <xf numFmtId="176" fontId="0" fillId="0" borderId="194" xfId="1" applyNumberFormat="1" applyFont="1" applyBorder="1" applyAlignment="1" applyProtection="1">
      <alignment vertical="center"/>
    </xf>
    <xf numFmtId="0" fontId="5" fillId="7" borderId="191" xfId="0" applyFont="1" applyFill="1" applyBorder="1" applyAlignment="1">
      <alignment horizontal="center" vertical="center"/>
    </xf>
    <xf numFmtId="0" fontId="5" fillId="7" borderId="192" xfId="0" applyFont="1" applyFill="1" applyBorder="1" applyAlignment="1">
      <alignment horizontal="center" vertical="center"/>
    </xf>
    <xf numFmtId="176" fontId="0" fillId="7" borderId="188" xfId="0" applyNumberFormat="1" applyFill="1" applyBorder="1" applyAlignment="1">
      <alignment horizontal="center" vertical="center"/>
    </xf>
    <xf numFmtId="176" fontId="0" fillId="7" borderId="190" xfId="0" applyNumberFormat="1" applyFill="1" applyBorder="1" applyAlignment="1">
      <alignment horizontal="center" vertical="center"/>
    </xf>
    <xf numFmtId="176" fontId="0" fillId="7" borderId="192" xfId="0" applyNumberFormat="1" applyFill="1" applyBorder="1" applyAlignment="1">
      <alignment horizontal="center" vertical="center"/>
    </xf>
    <xf numFmtId="176" fontId="0" fillId="7" borderId="192" xfId="0" applyNumberFormat="1" applyFill="1" applyBorder="1" applyAlignment="1" applyProtection="1">
      <alignment horizontal="center" vertical="center"/>
      <protection locked="0"/>
    </xf>
    <xf numFmtId="176" fontId="0" fillId="7" borderId="193" xfId="0" applyNumberFormat="1" applyFill="1" applyBorder="1" applyAlignment="1" applyProtection="1">
      <alignment horizontal="center" vertical="center"/>
      <protection locked="0"/>
    </xf>
    <xf numFmtId="0" fontId="0" fillId="0" borderId="114" xfId="0" applyBorder="1" applyAlignment="1" applyProtection="1">
      <alignment horizontal="center" vertical="center"/>
      <protection locked="0"/>
    </xf>
    <xf numFmtId="0" fontId="5" fillId="27" borderId="107" xfId="0" applyFont="1" applyFill="1" applyBorder="1" applyAlignment="1">
      <alignment horizontal="center" vertical="center"/>
    </xf>
    <xf numFmtId="0" fontId="5" fillId="27" borderId="109" xfId="0" applyFont="1" applyFill="1" applyBorder="1" applyAlignment="1">
      <alignment horizontal="center" vertical="center"/>
    </xf>
    <xf numFmtId="179" fontId="5" fillId="27" borderId="112" xfId="0" applyNumberFormat="1" applyFont="1" applyFill="1" applyBorder="1" applyAlignment="1">
      <alignment horizontal="center" vertical="center"/>
    </xf>
    <xf numFmtId="179" fontId="5" fillId="27" borderId="113" xfId="0" applyNumberFormat="1" applyFont="1" applyFill="1" applyBorder="1" applyAlignment="1">
      <alignment horizontal="center" vertical="center"/>
    </xf>
    <xf numFmtId="0" fontId="15" fillId="26" borderId="107" xfId="0" applyFont="1" applyFill="1" applyBorder="1" applyAlignment="1">
      <alignment horizontal="center" vertical="center"/>
    </xf>
    <xf numFmtId="0" fontId="15" fillId="26" borderId="108" xfId="0" applyFont="1" applyFill="1" applyBorder="1" applyAlignment="1">
      <alignment horizontal="center" vertical="center"/>
    </xf>
    <xf numFmtId="0" fontId="15" fillId="26" borderId="109" xfId="0" applyFont="1" applyFill="1" applyBorder="1" applyAlignment="1">
      <alignment horizontal="center" vertical="center"/>
    </xf>
    <xf numFmtId="0" fontId="15" fillId="26" borderId="110" xfId="0" applyFont="1" applyFill="1" applyBorder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15" fillId="26" borderId="111" xfId="0" applyFont="1" applyFill="1" applyBorder="1" applyAlignment="1">
      <alignment horizontal="center" vertical="center"/>
    </xf>
    <xf numFmtId="0" fontId="16" fillId="24" borderId="99" xfId="0" applyFont="1" applyFill="1" applyBorder="1" applyAlignment="1">
      <alignment horizontal="center" vertical="center"/>
    </xf>
    <xf numFmtId="0" fontId="16" fillId="24" borderId="100" xfId="0" applyFont="1" applyFill="1" applyBorder="1" applyAlignment="1">
      <alignment horizontal="center" vertical="center"/>
    </xf>
    <xf numFmtId="0" fontId="16" fillId="24" borderId="102" xfId="0" applyFont="1" applyFill="1" applyBorder="1" applyAlignment="1">
      <alignment horizontal="center" vertical="center"/>
    </xf>
    <xf numFmtId="0" fontId="16" fillId="24" borderId="0" xfId="0" applyFont="1" applyFill="1" applyAlignment="1">
      <alignment horizontal="center" vertical="center"/>
    </xf>
    <xf numFmtId="0" fontId="16" fillId="24" borderId="104" xfId="0" applyFont="1" applyFill="1" applyBorder="1" applyAlignment="1">
      <alignment horizontal="center" vertical="center"/>
    </xf>
    <xf numFmtId="0" fontId="16" fillId="24" borderId="105" xfId="0" applyFont="1" applyFill="1" applyBorder="1" applyAlignment="1">
      <alignment horizontal="center" vertical="center"/>
    </xf>
    <xf numFmtId="176" fontId="5" fillId="24" borderId="100" xfId="0" applyNumberFormat="1" applyFont="1" applyFill="1" applyBorder="1" applyAlignment="1">
      <alignment horizontal="center" vertical="center"/>
    </xf>
    <xf numFmtId="176" fontId="5" fillId="24" borderId="101" xfId="0" applyNumberFormat="1" applyFont="1" applyFill="1" applyBorder="1" applyAlignment="1">
      <alignment horizontal="center" vertical="center"/>
    </xf>
    <xf numFmtId="176" fontId="5" fillId="24" borderId="0" xfId="0" applyNumberFormat="1" applyFont="1" applyFill="1" applyAlignment="1">
      <alignment horizontal="center" vertical="center"/>
    </xf>
    <xf numFmtId="176" fontId="5" fillId="24" borderId="103" xfId="0" applyNumberFormat="1" applyFont="1" applyFill="1" applyBorder="1" applyAlignment="1">
      <alignment horizontal="center" vertical="center"/>
    </xf>
    <xf numFmtId="176" fontId="5" fillId="24" borderId="105" xfId="0" applyNumberFormat="1" applyFont="1" applyFill="1" applyBorder="1" applyAlignment="1">
      <alignment horizontal="center" vertical="center"/>
    </xf>
    <xf numFmtId="176" fontId="5" fillId="24" borderId="106" xfId="0" applyNumberFormat="1" applyFont="1" applyFill="1" applyBorder="1" applyAlignment="1">
      <alignment horizontal="center" vertical="center"/>
    </xf>
    <xf numFmtId="0" fontId="0" fillId="0" borderId="149" xfId="0" applyBorder="1" applyAlignment="1" applyProtection="1">
      <alignment horizontal="center" vertical="center"/>
      <protection locked="0"/>
    </xf>
    <xf numFmtId="0" fontId="5" fillId="25" borderId="99" xfId="0" applyFont="1" applyFill="1" applyBorder="1" applyAlignment="1">
      <alignment horizontal="center" vertical="center"/>
    </xf>
    <xf numFmtId="0" fontId="5" fillId="25" borderId="100" xfId="0" applyFont="1" applyFill="1" applyBorder="1" applyAlignment="1">
      <alignment horizontal="center" vertical="center"/>
    </xf>
    <xf numFmtId="0" fontId="5" fillId="25" borderId="101" xfId="0" applyFont="1" applyFill="1" applyBorder="1" applyAlignment="1">
      <alignment horizontal="center" vertical="center"/>
    </xf>
    <xf numFmtId="0" fontId="0" fillId="8" borderId="133" xfId="0" applyFill="1" applyBorder="1" applyAlignment="1" applyProtection="1">
      <alignment horizontal="center" vertical="center"/>
      <protection locked="0"/>
    </xf>
    <xf numFmtId="0" fontId="0" fillId="8" borderId="134" xfId="0" applyFill="1" applyBorder="1" applyAlignment="1" applyProtection="1">
      <alignment horizontal="center" vertical="center"/>
      <protection locked="0"/>
    </xf>
    <xf numFmtId="0" fontId="0" fillId="8" borderId="131" xfId="0" applyFill="1" applyBorder="1" applyAlignment="1" applyProtection="1">
      <alignment horizontal="center" vertical="center"/>
      <protection locked="0"/>
    </xf>
    <xf numFmtId="0" fontId="0" fillId="8" borderId="136" xfId="0" applyFill="1" applyBorder="1" applyAlignment="1" applyProtection="1">
      <alignment horizontal="center" vertical="center"/>
      <protection locked="0"/>
    </xf>
    <xf numFmtId="0" fontId="0" fillId="8" borderId="154" xfId="0" applyFill="1" applyBorder="1" applyAlignment="1" applyProtection="1">
      <alignment horizontal="center" vertical="center"/>
      <protection locked="0"/>
    </xf>
    <xf numFmtId="0" fontId="0" fillId="8" borderId="195" xfId="0" applyFill="1" applyBorder="1" applyAlignment="1" applyProtection="1">
      <alignment horizontal="center" vertical="center"/>
      <protection locked="0"/>
    </xf>
    <xf numFmtId="0" fontId="0" fillId="8" borderId="196" xfId="0" applyFill="1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0" fontId="15" fillId="3" borderId="74" xfId="0" applyFont="1" applyFill="1" applyBorder="1" applyAlignment="1">
      <alignment horizontal="center" vertical="center"/>
    </xf>
    <xf numFmtId="0" fontId="15" fillId="3" borderId="75" xfId="0" applyFont="1" applyFill="1" applyBorder="1" applyAlignment="1">
      <alignment horizontal="center" vertical="center"/>
    </xf>
    <xf numFmtId="0" fontId="15" fillId="3" borderId="76" xfId="0" applyFont="1" applyFill="1" applyBorder="1" applyAlignment="1">
      <alignment horizontal="center" vertical="center"/>
    </xf>
    <xf numFmtId="0" fontId="15" fillId="3" borderId="7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78" xfId="0" applyFont="1" applyFill="1" applyBorder="1" applyAlignment="1">
      <alignment horizontal="center" vertical="center"/>
    </xf>
    <xf numFmtId="179" fontId="5" fillId="9" borderId="120" xfId="0" applyNumberFormat="1" applyFont="1" applyFill="1" applyBorder="1" applyAlignment="1">
      <alignment horizontal="center" vertical="center"/>
    </xf>
    <xf numFmtId="179" fontId="5" fillId="9" borderId="121" xfId="0" applyNumberFormat="1" applyFont="1" applyFill="1" applyBorder="1" applyAlignment="1">
      <alignment horizontal="center" vertical="center"/>
    </xf>
    <xf numFmtId="0" fontId="5" fillId="9" borderId="74" xfId="0" applyFont="1" applyFill="1" applyBorder="1" applyAlignment="1">
      <alignment horizontal="center" vertical="center"/>
    </xf>
    <xf numFmtId="0" fontId="5" fillId="9" borderId="76" xfId="0" applyFont="1" applyFill="1" applyBorder="1" applyAlignment="1">
      <alignment horizontal="center" vertical="center"/>
    </xf>
    <xf numFmtId="0" fontId="0" fillId="0" borderId="124" xfId="0" applyBorder="1" applyAlignment="1" applyProtection="1">
      <alignment horizontal="center" vertical="center"/>
      <protection locked="0"/>
    </xf>
    <xf numFmtId="176" fontId="0" fillId="0" borderId="133" xfId="0" applyNumberFormat="1" applyBorder="1" applyAlignment="1">
      <alignment horizontal="center" vertical="center"/>
    </xf>
    <xf numFmtId="176" fontId="0" fillId="0" borderId="131" xfId="0" applyNumberFormat="1" applyBorder="1" applyAlignment="1">
      <alignment horizontal="center" vertical="center"/>
    </xf>
    <xf numFmtId="176" fontId="0" fillId="0" borderId="138" xfId="0" applyNumberFormat="1" applyBorder="1" applyAlignment="1">
      <alignment horizontal="center" vertical="center"/>
    </xf>
    <xf numFmtId="0" fontId="19" fillId="23" borderId="88" xfId="0" applyFont="1" applyFill="1" applyBorder="1" applyAlignment="1">
      <alignment horizontal="center" vertical="center"/>
    </xf>
    <xf numFmtId="0" fontId="19" fillId="23" borderId="89" xfId="0" applyFont="1" applyFill="1" applyBorder="1" applyAlignment="1">
      <alignment horizontal="center" vertical="center"/>
    </xf>
    <xf numFmtId="0" fontId="19" fillId="23" borderId="90" xfId="0" applyFont="1" applyFill="1" applyBorder="1" applyAlignment="1">
      <alignment horizontal="center" vertical="center"/>
    </xf>
    <xf numFmtId="0" fontId="19" fillId="23" borderId="91" xfId="0" applyFont="1" applyFill="1" applyBorder="1" applyAlignment="1">
      <alignment horizontal="center" vertical="center"/>
    </xf>
    <xf numFmtId="0" fontId="19" fillId="23" borderId="0" xfId="0" applyFont="1" applyFill="1" applyAlignment="1">
      <alignment horizontal="center" vertical="center"/>
    </xf>
    <xf numFmtId="0" fontId="19" fillId="23" borderId="92" xfId="0" applyFont="1" applyFill="1" applyBorder="1" applyAlignment="1">
      <alignment horizontal="center" vertical="center"/>
    </xf>
    <xf numFmtId="0" fontId="15" fillId="23" borderId="88" xfId="0" applyFont="1" applyFill="1" applyBorder="1" applyAlignment="1">
      <alignment horizontal="center" vertical="center"/>
    </xf>
    <xf numFmtId="0" fontId="15" fillId="23" borderId="89" xfId="0" applyFont="1" applyFill="1" applyBorder="1" applyAlignment="1">
      <alignment horizontal="center" vertical="center"/>
    </xf>
    <xf numFmtId="0" fontId="15" fillId="23" borderId="90" xfId="0" applyFont="1" applyFill="1" applyBorder="1" applyAlignment="1">
      <alignment horizontal="center" vertical="center"/>
    </xf>
    <xf numFmtId="0" fontId="15" fillId="23" borderId="91" xfId="0" applyFont="1" applyFill="1" applyBorder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23" borderId="92" xfId="0" applyFont="1" applyFill="1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176" fontId="0" fillId="0" borderId="133" xfId="0" applyNumberFormat="1" applyBorder="1" applyAlignment="1" applyProtection="1">
      <alignment horizontal="center" vertical="center"/>
      <protection locked="0"/>
    </xf>
    <xf numFmtId="176" fontId="0" fillId="0" borderId="134" xfId="0" applyNumberFormat="1" applyBorder="1" applyAlignment="1" applyProtection="1">
      <alignment horizontal="center" vertical="center"/>
      <protection locked="0"/>
    </xf>
    <xf numFmtId="176" fontId="0" fillId="0" borderId="131" xfId="0" applyNumberFormat="1" applyBorder="1" applyAlignment="1" applyProtection="1">
      <alignment horizontal="center" vertical="center"/>
      <protection locked="0"/>
    </xf>
    <xf numFmtId="176" fontId="0" fillId="0" borderId="136" xfId="0" applyNumberFormat="1" applyBorder="1" applyAlignment="1" applyProtection="1">
      <alignment horizontal="center" vertical="center"/>
      <protection locked="0"/>
    </xf>
    <xf numFmtId="176" fontId="0" fillId="0" borderId="156" xfId="0" applyNumberFormat="1" applyBorder="1" applyAlignment="1">
      <alignment horizontal="center" vertical="center"/>
    </xf>
    <xf numFmtId="176" fontId="0" fillId="0" borderId="157" xfId="0" applyNumberFormat="1" applyBorder="1" applyAlignment="1">
      <alignment horizontal="center" vertical="center"/>
    </xf>
    <xf numFmtId="176" fontId="0" fillId="0" borderId="154" xfId="0" applyNumberFormat="1" applyBorder="1" applyAlignment="1">
      <alignment horizontal="center" vertical="center"/>
    </xf>
    <xf numFmtId="176" fontId="0" fillId="0" borderId="155" xfId="0" applyNumberFormat="1" applyBorder="1" applyAlignment="1">
      <alignment horizontal="center" vertical="center"/>
    </xf>
    <xf numFmtId="176" fontId="0" fillId="0" borderId="138" xfId="0" applyNumberFormat="1" applyBorder="1" applyAlignment="1" applyProtection="1">
      <alignment horizontal="center" vertical="center"/>
      <protection locked="0"/>
    </xf>
    <xf numFmtId="176" fontId="0" fillId="0" borderId="139" xfId="0" applyNumberFormat="1" applyBorder="1" applyAlignment="1" applyProtection="1">
      <alignment horizontal="center" vertical="center"/>
      <protection locked="0"/>
    </xf>
    <xf numFmtId="0" fontId="5" fillId="6" borderId="186" xfId="0" applyFont="1" applyFill="1" applyBorder="1" applyAlignment="1">
      <alignment horizontal="center" vertical="center"/>
    </xf>
    <xf numFmtId="0" fontId="5" fillId="6" borderId="187" xfId="0" applyFont="1" applyFill="1" applyBorder="1" applyAlignment="1">
      <alignment horizontal="center" vertical="center"/>
    </xf>
    <xf numFmtId="0" fontId="0" fillId="6" borderId="185" xfId="0" applyFill="1" applyBorder="1" applyAlignment="1">
      <alignment horizontal="center" vertical="center"/>
    </xf>
    <xf numFmtId="0" fontId="0" fillId="6" borderId="186" xfId="0" applyFill="1" applyBorder="1" applyAlignment="1">
      <alignment horizontal="center" vertical="center"/>
    </xf>
    <xf numFmtId="0" fontId="5" fillId="7" borderId="189" xfId="0" applyFont="1" applyFill="1" applyBorder="1" applyAlignment="1">
      <alignment horizontal="center" vertical="center"/>
    </xf>
    <xf numFmtId="0" fontId="5" fillId="7" borderId="188" xfId="0" applyFont="1" applyFill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0" borderId="152" xfId="0" applyBorder="1" applyAlignment="1" applyProtection="1">
      <alignment horizontal="center" vertical="center"/>
      <protection locked="0"/>
    </xf>
    <xf numFmtId="0" fontId="0" fillId="0" borderId="153" xfId="0" applyBorder="1" applyAlignment="1" applyProtection="1">
      <alignment horizontal="center" vertical="center"/>
      <protection locked="0"/>
    </xf>
    <xf numFmtId="0" fontId="0" fillId="0" borderId="146" xfId="0" applyBorder="1" applyAlignment="1" applyProtection="1">
      <alignment horizontal="center" vertical="center"/>
      <protection locked="0"/>
    </xf>
    <xf numFmtId="0" fontId="0" fillId="0" borderId="147" xfId="0" applyBorder="1" applyAlignment="1" applyProtection="1">
      <alignment horizontal="center" vertical="center"/>
      <protection locked="0"/>
    </xf>
    <xf numFmtId="0" fontId="0" fillId="8" borderId="138" xfId="0" applyFill="1" applyBorder="1" applyAlignment="1" applyProtection="1">
      <alignment horizontal="center" vertical="center"/>
      <protection locked="0"/>
    </xf>
    <xf numFmtId="0" fontId="0" fillId="8" borderId="139" xfId="0" applyFill="1" applyBorder="1" applyAlignment="1" applyProtection="1">
      <alignment horizontal="center" vertical="center"/>
      <protection locked="0"/>
    </xf>
    <xf numFmtId="0" fontId="0" fillId="25" borderId="100" xfId="0" applyFill="1" applyBorder="1" applyAlignment="1">
      <alignment horizontal="center" vertical="center"/>
    </xf>
    <xf numFmtId="0" fontId="17" fillId="24" borderId="158" xfId="0" applyFont="1" applyFill="1" applyBorder="1" applyAlignment="1">
      <alignment horizontal="center" vertical="center"/>
    </xf>
    <xf numFmtId="0" fontId="18" fillId="25" borderId="161" xfId="0" applyFont="1" applyFill="1" applyBorder="1" applyAlignment="1">
      <alignment horizontal="center" vertical="center"/>
    </xf>
    <xf numFmtId="0" fontId="18" fillId="25" borderId="170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left" vertical="center"/>
    </xf>
    <xf numFmtId="0" fontId="23" fillId="8" borderId="105" xfId="0" applyFont="1" applyFill="1" applyBorder="1" applyAlignment="1">
      <alignment horizontal="left" vertical="center"/>
    </xf>
    <xf numFmtId="0" fontId="18" fillId="25" borderId="162" xfId="0" applyFont="1" applyFill="1" applyBorder="1" applyAlignment="1">
      <alignment horizontal="center" vertical="center"/>
    </xf>
    <xf numFmtId="0" fontId="18" fillId="25" borderId="169" xfId="0" applyFont="1" applyFill="1" applyBorder="1" applyAlignment="1">
      <alignment horizontal="center" vertical="center"/>
    </xf>
    <xf numFmtId="0" fontId="18" fillId="25" borderId="173" xfId="0" applyFont="1" applyFill="1" applyBorder="1" applyAlignment="1">
      <alignment horizontal="center" vertical="center"/>
    </xf>
    <xf numFmtId="0" fontId="0" fillId="25" borderId="99" xfId="0" applyFill="1" applyBorder="1" applyAlignment="1">
      <alignment horizontal="center" vertical="center"/>
    </xf>
    <xf numFmtId="0" fontId="0" fillId="25" borderId="102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18" fillId="25" borderId="197" xfId="0" applyFont="1" applyFill="1" applyBorder="1" applyAlignment="1">
      <alignment horizontal="center" vertical="center"/>
    </xf>
    <xf numFmtId="0" fontId="18" fillId="25" borderId="198" xfId="0" applyFont="1" applyFill="1" applyBorder="1" applyAlignment="1">
      <alignment horizontal="center" vertical="center"/>
    </xf>
    <xf numFmtId="0" fontId="18" fillId="25" borderId="199" xfId="0" applyFont="1" applyFill="1" applyBorder="1" applyAlignment="1">
      <alignment horizontal="center" vertical="center"/>
    </xf>
    <xf numFmtId="0" fontId="18" fillId="25" borderId="176" xfId="0" applyFont="1" applyFill="1" applyBorder="1" applyAlignment="1">
      <alignment horizontal="center" vertical="center"/>
    </xf>
    <xf numFmtId="0" fontId="18" fillId="25" borderId="177" xfId="0" applyFont="1" applyFill="1" applyBorder="1" applyAlignment="1">
      <alignment horizontal="center" vertical="center"/>
    </xf>
    <xf numFmtId="0" fontId="17" fillId="24" borderId="104" xfId="0" applyFont="1" applyFill="1" applyBorder="1" applyAlignment="1">
      <alignment horizontal="center" vertical="center"/>
    </xf>
    <xf numFmtId="0" fontId="17" fillId="24" borderId="105" xfId="0" applyFont="1" applyFill="1" applyBorder="1" applyAlignment="1">
      <alignment horizontal="center" vertical="center"/>
    </xf>
    <xf numFmtId="176" fontId="0" fillId="0" borderId="178" xfId="0" applyNumberFormat="1" applyBorder="1" applyAlignment="1">
      <alignment horizontal="center" vertical="center"/>
    </xf>
    <xf numFmtId="176" fontId="0" fillId="0" borderId="179" xfId="0" applyNumberFormat="1" applyBorder="1" applyAlignment="1">
      <alignment horizontal="center" vertical="center"/>
    </xf>
    <xf numFmtId="176" fontId="0" fillId="0" borderId="180" xfId="0" applyNumberFormat="1" applyBorder="1" applyAlignment="1">
      <alignment horizontal="center" vertical="center"/>
    </xf>
    <xf numFmtId="176" fontId="0" fillId="0" borderId="159" xfId="0" applyNumberForma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17" fillId="25" borderId="131" xfId="0" applyFont="1" applyFill="1" applyBorder="1" applyAlignment="1">
      <alignment horizontal="center" vertical="center"/>
    </xf>
    <xf numFmtId="0" fontId="17" fillId="24" borderId="99" xfId="0" applyFont="1" applyFill="1" applyBorder="1" applyAlignment="1">
      <alignment horizontal="center" vertical="center"/>
    </xf>
    <xf numFmtId="0" fontId="17" fillId="24" borderId="100" xfId="0" applyFont="1" applyFill="1" applyBorder="1" applyAlignment="1">
      <alignment horizontal="center" vertical="center"/>
    </xf>
    <xf numFmtId="176" fontId="0" fillId="24" borderId="200" xfId="0" applyNumberFormat="1" applyFill="1" applyBorder="1" applyAlignment="1">
      <alignment horizontal="center" vertical="center"/>
    </xf>
    <xf numFmtId="176" fontId="0" fillId="24" borderId="201" xfId="0" applyNumberFormat="1" applyFill="1" applyBorder="1" applyAlignment="1">
      <alignment horizontal="center" vertical="center"/>
    </xf>
    <xf numFmtId="176" fontId="0" fillId="24" borderId="202" xfId="0" applyNumberFormat="1" applyFill="1" applyBorder="1" applyAlignment="1">
      <alignment horizontal="center" vertical="center"/>
    </xf>
    <xf numFmtId="176" fontId="0" fillId="24" borderId="203" xfId="0" applyNumberFormat="1" applyFill="1" applyBorder="1" applyAlignment="1">
      <alignment horizontal="center" vertical="center"/>
    </xf>
    <xf numFmtId="0" fontId="0" fillId="24" borderId="101" xfId="0" applyFill="1" applyBorder="1" applyAlignment="1">
      <alignment horizontal="center" vertical="center"/>
    </xf>
    <xf numFmtId="0" fontId="18" fillId="25" borderId="131" xfId="0" applyFont="1" applyFill="1" applyBorder="1" applyAlignment="1">
      <alignment horizontal="center" vertical="center"/>
    </xf>
    <xf numFmtId="176" fontId="0" fillId="25" borderId="131" xfId="0" applyNumberFormat="1" applyFill="1" applyBorder="1" applyAlignment="1">
      <alignment horizontal="center" vertical="center"/>
    </xf>
    <xf numFmtId="179" fontId="0" fillId="25" borderId="131" xfId="0" applyNumberFormat="1" applyFill="1" applyBorder="1" applyAlignment="1">
      <alignment horizontal="center" vertical="center"/>
    </xf>
    <xf numFmtId="0" fontId="17" fillId="25" borderId="135" xfId="0" applyFont="1" applyFill="1" applyBorder="1" applyAlignment="1">
      <alignment horizontal="center" vertical="center"/>
    </xf>
    <xf numFmtId="0" fontId="18" fillId="25" borderId="136" xfId="0" applyFont="1" applyFill="1" applyBorder="1" applyAlignment="1">
      <alignment horizontal="center" vertical="center"/>
    </xf>
    <xf numFmtId="0" fontId="18" fillId="25" borderId="135" xfId="0" applyFont="1" applyFill="1" applyBorder="1" applyAlignment="1">
      <alignment horizontal="center" vertical="center"/>
    </xf>
    <xf numFmtId="0" fontId="0" fillId="25" borderId="136" xfId="0" applyFill="1" applyBorder="1" applyAlignment="1">
      <alignment horizontal="center" vertical="center"/>
    </xf>
    <xf numFmtId="0" fontId="0" fillId="25" borderId="137" xfId="0" applyFill="1" applyBorder="1" applyAlignment="1">
      <alignment horizontal="center" vertical="center"/>
    </xf>
    <xf numFmtId="0" fontId="0" fillId="25" borderId="138" xfId="0" applyFill="1" applyBorder="1" applyAlignment="1">
      <alignment horizontal="center" vertical="center"/>
    </xf>
    <xf numFmtId="179" fontId="0" fillId="25" borderId="138" xfId="0" applyNumberFormat="1" applyFill="1" applyBorder="1" applyAlignment="1">
      <alignment horizontal="center" vertical="center"/>
    </xf>
    <xf numFmtId="0" fontId="0" fillId="25" borderId="138" xfId="0" applyFill="1" applyBorder="1" applyAlignment="1">
      <alignment horizontal="center" vertical="center"/>
    </xf>
    <xf numFmtId="0" fontId="0" fillId="25" borderId="139" xfId="0" applyFill="1" applyBorder="1" applyAlignment="1">
      <alignment horizontal="center" vertical="center"/>
    </xf>
    <xf numFmtId="179" fontId="18" fillId="25" borderId="1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6"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</dxfs>
  <tableStyles count="0" defaultTableStyle="TableStyleMedium2" defaultPivotStyle="PivotStyleLight16"/>
  <colors>
    <mruColors>
      <color rgb="FFFF9966"/>
      <color rgb="FFFF9999"/>
      <color rgb="FFFFCCCC"/>
      <color rgb="FFFF99FF"/>
      <color rgb="FFFFCC99"/>
      <color rgb="FFFF99CC"/>
      <color rgb="FFFF66FF"/>
      <color rgb="FFFFFAB3"/>
      <color rgb="FFFFCC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월별 지출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B81-47AB-970B-4AC25B443CA6}"/>
            </c:ext>
          </c:extLst>
        </c:ser>
        <c:ser>
          <c:idx val="1"/>
          <c:order val="1"/>
          <c:spPr>
            <a:solidFill>
              <a:srgbClr val="FF9999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연말정산!$D$19:$O$19</c:f>
              <c:numCache>
                <c:formatCode>"₩"#,###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7AB-970B-4AC25B443C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1787568"/>
        <c:axId val="981779664"/>
      </c:barChart>
      <c:catAx>
        <c:axId val="9817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981779664"/>
        <c:crosses val="autoZero"/>
        <c:auto val="1"/>
        <c:lblAlgn val="ctr"/>
        <c:lblOffset val="100"/>
        <c:noMultiLvlLbl val="0"/>
      </c:catAx>
      <c:valAx>
        <c:axId val="98177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9817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FF9999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월별 수입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4E-4584-8DF5-03D1490B5CFA}"/>
            </c:ext>
          </c:extLst>
        </c:ser>
        <c:ser>
          <c:idx val="1"/>
          <c:order val="1"/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연말정산!$D$6:$O$6</c:f>
              <c:numCache>
                <c:formatCode>"₩"#,###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E-4584-8DF5-03D1490B5C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0043616"/>
        <c:axId val="990033216"/>
      </c:barChart>
      <c:catAx>
        <c:axId val="9900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990033216"/>
        <c:crosses val="autoZero"/>
        <c:auto val="1"/>
        <c:lblAlgn val="ctr"/>
        <c:lblOffset val="100"/>
        <c:noMultiLvlLbl val="0"/>
      </c:catAx>
      <c:valAx>
        <c:axId val="99003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990043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FF9999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자산 추이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F-47E3-8603-A1F1324F76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연말정산!$D$22:$O$22</c:f>
              <c:numCache>
                <c:formatCode>#,###"원"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F-47E3-8603-A1F1324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2543"/>
        <c:axId val="528549199"/>
      </c:lineChart>
      <c:catAx>
        <c:axId val="5285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528549199"/>
        <c:crosses val="autoZero"/>
        <c:auto val="1"/>
        <c:lblAlgn val="ctr"/>
        <c:lblOffset val="100"/>
        <c:noMultiLvlLbl val="0"/>
      </c:catAx>
      <c:valAx>
        <c:axId val="5285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5285425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r>
              <a:rPr lang="ko-KR" altLang="en-US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정식 수입 </a:t>
            </a:r>
            <a:r>
              <a:rPr lang="en-US" altLang="ko-KR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(</a:t>
            </a:r>
            <a:r>
              <a:rPr lang="ko-KR" altLang="en-US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기타 제외</a:t>
            </a:r>
            <a:r>
              <a:rPr lang="en-US" altLang="ko-KR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9966"/>
              </a:solidFill>
              <a:latin typeface="한컴 말랑말랑 Bold" panose="020F0803000000000000" pitchFamily="50" charset="-127"/>
              <a:ea typeface="한컴 말랑말랑 Bold" panose="020F0803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연말정산!$D$5:$O$5</c:f>
              <c:numCache>
                <c:formatCode>#,###"원"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A5D-A1DD-E21A3E864B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9582064"/>
        <c:axId val="146958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연말정산!$D$3:$O$3</c15:sqref>
                        </c15:formulaRef>
                      </c:ext>
                    </c:extLst>
                    <c:strCache>
                      <c:ptCount val="12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3월</c:v>
                      </c:pt>
                      <c:pt idx="3">
                        <c:v>4월</c:v>
                      </c:pt>
                      <c:pt idx="4">
                        <c:v>5월</c:v>
                      </c:pt>
                      <c:pt idx="5">
                        <c:v>6월</c:v>
                      </c:pt>
                      <c:pt idx="6">
                        <c:v>7월</c:v>
                      </c:pt>
                      <c:pt idx="7">
                        <c:v>8월</c:v>
                      </c:pt>
                      <c:pt idx="8">
                        <c:v>9월</c:v>
                      </c:pt>
                      <c:pt idx="9">
                        <c:v>10월</c:v>
                      </c:pt>
                      <c:pt idx="10">
                        <c:v>11월</c:v>
                      </c:pt>
                      <c:pt idx="11">
                        <c:v>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연말정산!$D$4:$O$4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AE-4A5D-A1DD-E21A3E864B14}"/>
                  </c:ext>
                </c:extLst>
              </c15:ser>
            </c15:filteredLineSeries>
          </c:ext>
        </c:extLst>
      </c:lineChart>
      <c:catAx>
        <c:axId val="14695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1469582480"/>
        <c:crosses val="autoZero"/>
        <c:auto val="1"/>
        <c:lblAlgn val="ctr"/>
        <c:lblOffset val="100"/>
        <c:noMultiLvlLbl val="0"/>
      </c:catAx>
      <c:valAx>
        <c:axId val="1469582480"/>
        <c:scaling>
          <c:orientation val="minMax"/>
        </c:scaling>
        <c:delete val="0"/>
        <c:axPos val="l"/>
        <c:numFmt formatCode="#,###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14695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384759</xdr:colOff>
      <xdr:row>42</xdr:row>
      <xdr:rowOff>43501</xdr:rowOff>
    </xdr:from>
    <xdr:to>
      <xdr:col>17</xdr:col>
      <xdr:colOff>56029</xdr:colOff>
      <xdr:row>58</xdr:row>
      <xdr:rowOff>36019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410212</xdr:colOff>
      <xdr:row>24</xdr:row>
      <xdr:rowOff>20728</xdr:rowOff>
    </xdr:from>
    <xdr:to>
      <xdr:col>17</xdr:col>
      <xdr:colOff>33618</xdr:colOff>
      <xdr:row>40</xdr:row>
      <xdr:rowOff>8802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331372</xdr:colOff>
      <xdr:row>79</xdr:row>
      <xdr:rowOff>20728</xdr:rowOff>
    </xdr:from>
    <xdr:to>
      <xdr:col>17</xdr:col>
      <xdr:colOff>40022</xdr:colOff>
      <xdr:row>95</xdr:row>
      <xdr:rowOff>24811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307359</xdr:colOff>
      <xdr:row>61</xdr:row>
      <xdr:rowOff>53149</xdr:rowOff>
    </xdr:from>
    <xdr:to>
      <xdr:col>16</xdr:col>
      <xdr:colOff>804423</xdr:colOff>
      <xdr:row>77</xdr:row>
      <xdr:rowOff>40822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showZeros="0" zoomScale="85" zoomScaleNormal="85" zoomScaleSheetLayoutView="85" zoomScalePageLayoutView="85" workbookViewId="0">
      <selection activeCell="J18" sqref="J18:K18"/>
    </sheetView>
  </sheetViews>
  <sheetFormatPr defaultColWidth="0" defaultRowHeight="16.5" zeroHeight="1" x14ac:dyDescent="0.3"/>
  <cols>
    <col min="1" max="1" width="6.75" style="2" customWidth="1"/>
    <col min="2" max="2" width="10.875" style="2" customWidth="1"/>
    <col min="3" max="3" width="11.125" style="2" customWidth="1"/>
    <col min="4" max="4" width="14.875" style="2" customWidth="1"/>
    <col min="5" max="6" width="10.625" style="2" customWidth="1"/>
    <col min="7" max="7" width="14.5" style="2" customWidth="1"/>
    <col min="8" max="11" width="9" style="2" customWidth="1"/>
    <col min="12" max="14" width="5.5" style="2" customWidth="1"/>
    <col min="15" max="23" width="9" style="2" customWidth="1"/>
    <col min="24" max="28" width="0" style="2" hidden="1" customWidth="1"/>
    <col min="29" max="16384" width="9" style="2" hidden="1"/>
  </cols>
  <sheetData>
    <row r="1" spans="1:28" ht="17.2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thickBot="1" x14ac:dyDescent="0.35">
      <c r="A2" s="1"/>
      <c r="B2" s="212" t="s">
        <v>5</v>
      </c>
      <c r="C2" s="213"/>
      <c r="D2" s="213"/>
      <c r="E2" s="213"/>
      <c r="F2" s="213"/>
      <c r="G2" s="214"/>
      <c r="H2" s="1"/>
      <c r="I2" s="189" t="s">
        <v>8</v>
      </c>
      <c r="J2" s="190"/>
      <c r="K2" s="190"/>
      <c r="L2" s="190"/>
      <c r="M2" s="190"/>
      <c r="N2" s="191"/>
      <c r="O2" s="1"/>
      <c r="P2" s="1"/>
      <c r="Q2" s="189" t="s">
        <v>9</v>
      </c>
      <c r="R2" s="190"/>
      <c r="S2" s="190"/>
      <c r="T2" s="190"/>
      <c r="U2" s="190"/>
      <c r="V2" s="191"/>
      <c r="W2" s="1"/>
      <c r="X2" s="1"/>
      <c r="Y2" s="1"/>
      <c r="Z2" s="1"/>
      <c r="AA2" s="1"/>
      <c r="AB2" s="1"/>
    </row>
    <row r="3" spans="1:28" ht="17.25" thickBot="1" x14ac:dyDescent="0.35">
      <c r="A3" s="1"/>
      <c r="B3" s="45" t="s">
        <v>0</v>
      </c>
      <c r="C3" s="3" t="s">
        <v>1</v>
      </c>
      <c r="D3" s="46" t="s">
        <v>2</v>
      </c>
      <c r="E3" s="215" t="s">
        <v>3</v>
      </c>
      <c r="F3" s="216"/>
      <c r="G3" s="217"/>
      <c r="H3" s="1"/>
      <c r="I3" s="192"/>
      <c r="J3" s="193"/>
      <c r="K3" s="193"/>
      <c r="L3" s="193"/>
      <c r="M3" s="193"/>
      <c r="N3" s="194"/>
      <c r="O3" s="1"/>
      <c r="P3" s="1"/>
      <c r="Q3" s="195"/>
      <c r="R3" s="196"/>
      <c r="S3" s="196"/>
      <c r="T3" s="196"/>
      <c r="U3" s="196"/>
      <c r="V3" s="197"/>
      <c r="W3" s="1"/>
      <c r="X3" s="1"/>
      <c r="Y3" s="1"/>
      <c r="Z3" s="1"/>
      <c r="AA3" s="1"/>
      <c r="AB3" s="1"/>
    </row>
    <row r="4" spans="1:28" x14ac:dyDescent="0.3">
      <c r="A4" s="1"/>
      <c r="B4" s="90" t="s">
        <v>173</v>
      </c>
      <c r="C4" s="91" t="s">
        <v>174</v>
      </c>
      <c r="D4" s="92">
        <v>200000</v>
      </c>
      <c r="E4" s="218"/>
      <c r="F4" s="219"/>
      <c r="G4" s="220"/>
      <c r="H4" s="1"/>
      <c r="I4" s="134" t="s">
        <v>170</v>
      </c>
      <c r="J4" s="198" t="s">
        <v>171</v>
      </c>
      <c r="K4" s="198"/>
      <c r="L4" s="198" t="s">
        <v>172</v>
      </c>
      <c r="M4" s="198"/>
      <c r="N4" s="199"/>
      <c r="O4" s="1"/>
      <c r="P4" s="1"/>
      <c r="Q4" s="126"/>
      <c r="R4" s="127" t="s">
        <v>178</v>
      </c>
      <c r="S4" s="127"/>
      <c r="T4" s="127"/>
      <c r="U4" s="127"/>
      <c r="V4" s="130"/>
      <c r="W4" s="1"/>
      <c r="X4" s="1"/>
      <c r="Y4" s="1"/>
      <c r="Z4" s="1"/>
      <c r="AA4" s="1"/>
      <c r="AB4" s="1"/>
    </row>
    <row r="5" spans="1:28" x14ac:dyDescent="0.3">
      <c r="A5" s="1"/>
      <c r="B5" s="93"/>
      <c r="C5" s="94"/>
      <c r="D5" s="95"/>
      <c r="E5" s="203"/>
      <c r="F5" s="204"/>
      <c r="G5" s="205"/>
      <c r="H5" s="1"/>
      <c r="I5" s="132" t="s">
        <v>168</v>
      </c>
      <c r="J5" s="187">
        <v>2000000</v>
      </c>
      <c r="K5" s="187"/>
      <c r="L5" s="185" t="s">
        <v>169</v>
      </c>
      <c r="M5" s="185"/>
      <c r="N5" s="186"/>
      <c r="O5" s="1"/>
      <c r="P5" s="1"/>
      <c r="Q5" s="126" t="s">
        <v>177</v>
      </c>
      <c r="R5" s="127"/>
      <c r="S5" s="127"/>
      <c r="T5" s="127"/>
      <c r="U5" s="127"/>
      <c r="V5" s="130"/>
      <c r="W5" s="1"/>
      <c r="X5" s="1"/>
      <c r="Y5" s="1"/>
      <c r="Z5" s="1"/>
      <c r="AA5" s="1"/>
      <c r="AB5" s="1"/>
    </row>
    <row r="6" spans="1:28" x14ac:dyDescent="0.3">
      <c r="A6" s="1"/>
      <c r="B6" s="93"/>
      <c r="C6" s="94"/>
      <c r="D6" s="95"/>
      <c r="E6" s="203"/>
      <c r="F6" s="204"/>
      <c r="G6" s="205"/>
      <c r="H6" s="1"/>
      <c r="I6" s="132"/>
      <c r="J6" s="187"/>
      <c r="K6" s="187"/>
      <c r="L6" s="185"/>
      <c r="M6" s="185"/>
      <c r="N6" s="186"/>
      <c r="O6" s="1"/>
      <c r="P6" s="1"/>
      <c r="Q6" s="126"/>
      <c r="R6" s="127"/>
      <c r="S6" s="127"/>
      <c r="T6" s="127"/>
      <c r="U6" s="127"/>
      <c r="V6" s="130"/>
      <c r="W6" s="1"/>
      <c r="X6" s="1"/>
      <c r="Y6" s="1"/>
      <c r="Z6" s="1"/>
      <c r="AA6" s="1"/>
      <c r="AB6" s="1"/>
    </row>
    <row r="7" spans="1:28" x14ac:dyDescent="0.3">
      <c r="A7" s="1"/>
      <c r="B7" s="93"/>
      <c r="C7" s="94"/>
      <c r="D7" s="95"/>
      <c r="E7" s="203"/>
      <c r="F7" s="204"/>
      <c r="G7" s="205"/>
      <c r="H7" s="1"/>
      <c r="I7" s="132"/>
      <c r="J7" s="187"/>
      <c r="K7" s="187"/>
      <c r="L7" s="185"/>
      <c r="M7" s="185"/>
      <c r="N7" s="186"/>
      <c r="O7" s="1"/>
      <c r="P7" s="1"/>
      <c r="Q7" s="126"/>
      <c r="R7" s="127"/>
      <c r="S7" s="127"/>
      <c r="T7" s="127"/>
      <c r="U7" s="127"/>
      <c r="V7" s="130"/>
      <c r="W7" s="1"/>
      <c r="X7" s="1"/>
      <c r="Y7" s="1"/>
      <c r="Z7" s="1"/>
      <c r="AA7" s="1"/>
      <c r="AB7" s="1"/>
    </row>
    <row r="8" spans="1:28" x14ac:dyDescent="0.3">
      <c r="A8" s="1"/>
      <c r="B8" s="93"/>
      <c r="C8" s="94"/>
      <c r="D8" s="95"/>
      <c r="E8" s="203"/>
      <c r="F8" s="204"/>
      <c r="G8" s="205"/>
      <c r="H8" s="1"/>
      <c r="I8" s="132"/>
      <c r="J8" s="187"/>
      <c r="K8" s="187"/>
      <c r="L8" s="185"/>
      <c r="M8" s="185"/>
      <c r="N8" s="186"/>
      <c r="O8" s="1"/>
      <c r="P8" s="1"/>
      <c r="Q8" s="126"/>
      <c r="R8" s="127"/>
      <c r="S8" s="127"/>
      <c r="T8" s="127"/>
      <c r="U8" s="127"/>
      <c r="V8" s="130"/>
      <c r="W8" s="1"/>
      <c r="X8" s="1"/>
      <c r="Y8" s="1"/>
      <c r="Z8" s="1"/>
      <c r="AA8" s="1"/>
      <c r="AB8" s="1"/>
    </row>
    <row r="9" spans="1:28" ht="17.25" thickBot="1" x14ac:dyDescent="0.35">
      <c r="A9" s="1"/>
      <c r="B9" s="96"/>
      <c r="C9" s="97"/>
      <c r="D9" s="98"/>
      <c r="E9" s="206"/>
      <c r="F9" s="207"/>
      <c r="G9" s="208"/>
      <c r="H9" s="1"/>
      <c r="I9" s="132"/>
      <c r="J9" s="187"/>
      <c r="K9" s="187"/>
      <c r="L9" s="185"/>
      <c r="M9" s="185"/>
      <c r="N9" s="186"/>
      <c r="O9" s="1"/>
      <c r="P9" s="1"/>
      <c r="Q9" s="126"/>
      <c r="R9" s="127"/>
      <c r="S9" s="127"/>
      <c r="T9" s="127"/>
      <c r="U9" s="127"/>
      <c r="V9" s="130"/>
      <c r="W9" s="1"/>
      <c r="X9" s="1"/>
      <c r="Y9" s="1"/>
      <c r="Z9" s="1"/>
      <c r="AA9" s="1"/>
      <c r="AB9" s="1"/>
    </row>
    <row r="10" spans="1:28" ht="17.25" thickBot="1" x14ac:dyDescent="0.35">
      <c r="A10" s="1"/>
      <c r="B10" s="4"/>
      <c r="C10" s="5"/>
      <c r="D10" s="5"/>
      <c r="E10" s="6" t="s">
        <v>4</v>
      </c>
      <c r="F10" s="7"/>
      <c r="G10" s="19">
        <f>D4+D5+D6+D7+D8+D9</f>
        <v>200000</v>
      </c>
      <c r="H10" s="1"/>
      <c r="I10" s="132"/>
      <c r="J10" s="187">
        <v>21323</v>
      </c>
      <c r="K10" s="187"/>
      <c r="L10" s="185"/>
      <c r="M10" s="185"/>
      <c r="N10" s="186"/>
      <c r="O10" s="1"/>
      <c r="P10" s="1"/>
      <c r="Q10" s="126"/>
      <c r="R10" s="127"/>
      <c r="S10" s="127"/>
      <c r="T10" s="127"/>
      <c r="U10" s="127"/>
      <c r="V10" s="130"/>
      <c r="W10" s="1"/>
      <c r="X10" s="1"/>
      <c r="Y10" s="1"/>
      <c r="Z10" s="1"/>
      <c r="AA10" s="1"/>
      <c r="AB10" s="1"/>
    </row>
    <row r="11" spans="1:28" x14ac:dyDescent="0.3">
      <c r="A11" s="1"/>
      <c r="B11" s="1"/>
      <c r="C11" s="1"/>
      <c r="D11" s="1"/>
      <c r="E11" s="1"/>
      <c r="F11" s="1"/>
      <c r="G11" s="1"/>
      <c r="H11" s="1"/>
      <c r="I11" s="132"/>
      <c r="J11" s="187"/>
      <c r="K11" s="187"/>
      <c r="L11" s="185"/>
      <c r="M11" s="185"/>
      <c r="N11" s="186"/>
      <c r="O11" s="1"/>
      <c r="P11" s="1"/>
      <c r="Q11" s="126"/>
      <c r="R11" s="127"/>
      <c r="S11" s="127"/>
      <c r="T11" s="127"/>
      <c r="U11" s="127"/>
      <c r="V11" s="130"/>
      <c r="W11" s="1"/>
      <c r="X11" s="1"/>
      <c r="Y11" s="1"/>
      <c r="Z11" s="1"/>
      <c r="AA11" s="1"/>
      <c r="AB11" s="1"/>
    </row>
    <row r="12" spans="1:28" ht="17.25" thickBot="1" x14ac:dyDescent="0.35">
      <c r="A12" s="1"/>
      <c r="B12" s="1"/>
      <c r="C12" s="1"/>
      <c r="D12" s="1"/>
      <c r="E12" s="1"/>
      <c r="F12" s="1"/>
      <c r="G12" s="1"/>
      <c r="H12" s="1"/>
      <c r="I12" s="132"/>
      <c r="J12" s="187"/>
      <c r="K12" s="187"/>
      <c r="L12" s="185"/>
      <c r="M12" s="185"/>
      <c r="N12" s="186"/>
      <c r="O12" s="1"/>
      <c r="P12" s="1"/>
      <c r="Q12" s="126"/>
      <c r="R12" s="127"/>
      <c r="S12" s="127"/>
      <c r="T12" s="127"/>
      <c r="U12" s="127"/>
      <c r="V12" s="130"/>
      <c r="W12" s="1"/>
      <c r="X12" s="1"/>
      <c r="Y12" s="1"/>
      <c r="Z12" s="1"/>
      <c r="AA12" s="1"/>
      <c r="AB12" s="1"/>
    </row>
    <row r="13" spans="1:28" ht="21" thickBot="1" x14ac:dyDescent="0.35">
      <c r="A13" s="1"/>
      <c r="B13" s="209" t="s">
        <v>6</v>
      </c>
      <c r="C13" s="210"/>
      <c r="D13" s="210"/>
      <c r="E13" s="210"/>
      <c r="F13" s="210"/>
      <c r="G13" s="211"/>
      <c r="H13" s="1"/>
      <c r="I13" s="132"/>
      <c r="J13" s="187"/>
      <c r="K13" s="187"/>
      <c r="L13" s="185"/>
      <c r="M13" s="185"/>
      <c r="N13" s="186"/>
      <c r="O13" s="1"/>
      <c r="P13" s="1"/>
      <c r="Q13" s="126"/>
      <c r="R13" s="127"/>
      <c r="S13" s="127"/>
      <c r="T13" s="127"/>
      <c r="U13" s="127"/>
      <c r="V13" s="130"/>
      <c r="W13" s="1"/>
      <c r="X13" s="1"/>
      <c r="Y13" s="1"/>
      <c r="Z13" s="1"/>
      <c r="AA13" s="1"/>
      <c r="AB13" s="1"/>
    </row>
    <row r="14" spans="1:28" ht="17.25" thickBot="1" x14ac:dyDescent="0.35">
      <c r="A14" s="1"/>
      <c r="B14" s="8" t="s">
        <v>0</v>
      </c>
      <c r="C14" s="9" t="s">
        <v>1</v>
      </c>
      <c r="D14" s="9" t="s">
        <v>2</v>
      </c>
      <c r="E14" s="10" t="s">
        <v>10</v>
      </c>
      <c r="F14" s="10" t="s">
        <v>11</v>
      </c>
      <c r="G14" s="11" t="s">
        <v>12</v>
      </c>
      <c r="H14" s="1"/>
      <c r="I14" s="132"/>
      <c r="J14" s="187"/>
      <c r="K14" s="187"/>
      <c r="L14" s="185"/>
      <c r="M14" s="185"/>
      <c r="N14" s="186"/>
      <c r="O14" s="1"/>
      <c r="P14" s="1"/>
      <c r="Q14" s="126"/>
      <c r="R14" s="127"/>
      <c r="S14" s="127"/>
      <c r="T14" s="127"/>
      <c r="U14" s="127"/>
      <c r="V14" s="130"/>
      <c r="W14" s="1"/>
      <c r="X14" s="1"/>
      <c r="Y14" s="1"/>
      <c r="Z14" s="1"/>
      <c r="AA14" s="1"/>
      <c r="AB14" s="1"/>
    </row>
    <row r="15" spans="1:28" x14ac:dyDescent="0.3">
      <c r="A15" s="1"/>
      <c r="B15" s="99" t="s">
        <v>173</v>
      </c>
      <c r="C15" s="100" t="s">
        <v>175</v>
      </c>
      <c r="D15" s="101">
        <v>400000</v>
      </c>
      <c r="E15" s="102">
        <v>0.1</v>
      </c>
      <c r="F15" s="103">
        <v>12</v>
      </c>
      <c r="G15" s="39">
        <f>(D15+(D15*E15/100)*F15/12)-((D15*E15/100)*F15/12*15.4%)/2*E27%/12</f>
        <v>400400</v>
      </c>
      <c r="H15" s="1"/>
      <c r="I15" s="132"/>
      <c r="J15" s="187"/>
      <c r="K15" s="187"/>
      <c r="L15" s="185"/>
      <c r="M15" s="185"/>
      <c r="N15" s="186"/>
      <c r="O15" s="1"/>
      <c r="P15" s="1"/>
      <c r="Q15" s="126"/>
      <c r="R15" s="127"/>
      <c r="S15" s="127"/>
      <c r="T15" s="127"/>
      <c r="U15" s="127"/>
      <c r="V15" s="130"/>
      <c r="W15" s="1"/>
      <c r="X15" s="1"/>
      <c r="Y15" s="1"/>
      <c r="Z15" s="1"/>
      <c r="AA15" s="1"/>
      <c r="AB15" s="1"/>
    </row>
    <row r="16" spans="1:28" x14ac:dyDescent="0.3">
      <c r="A16" s="1"/>
      <c r="B16" s="104"/>
      <c r="C16" s="105"/>
      <c r="D16" s="106"/>
      <c r="E16" s="107"/>
      <c r="F16" s="108"/>
      <c r="G16" s="40">
        <f t="shared" ref="G16:G20" si="0">(D16+(D16*E16/100)*F16/12)-((D16*E16/100)*F16/12*15.4%)</f>
        <v>0</v>
      </c>
      <c r="H16" s="1"/>
      <c r="I16" s="132"/>
      <c r="J16" s="187"/>
      <c r="K16" s="187"/>
      <c r="L16" s="185"/>
      <c r="M16" s="185"/>
      <c r="N16" s="186"/>
      <c r="O16" s="1"/>
      <c r="P16" s="1"/>
      <c r="Q16" s="126"/>
      <c r="R16" s="127"/>
      <c r="S16" s="127"/>
      <c r="T16" s="127"/>
      <c r="U16" s="127"/>
      <c r="V16" s="130"/>
      <c r="W16" s="1"/>
      <c r="X16" s="1"/>
      <c r="Y16" s="1"/>
      <c r="Z16" s="1"/>
      <c r="AA16" s="1"/>
      <c r="AB16" s="1"/>
    </row>
    <row r="17" spans="1:28" x14ac:dyDescent="0.3">
      <c r="A17" s="1"/>
      <c r="B17" s="104"/>
      <c r="C17" s="105"/>
      <c r="D17" s="106"/>
      <c r="E17" s="107"/>
      <c r="F17" s="108"/>
      <c r="G17" s="40">
        <f t="shared" si="0"/>
        <v>0</v>
      </c>
      <c r="H17" s="1"/>
      <c r="I17" s="132"/>
      <c r="J17" s="187"/>
      <c r="K17" s="187"/>
      <c r="L17" s="185"/>
      <c r="M17" s="185"/>
      <c r="N17" s="186"/>
      <c r="O17" s="1"/>
      <c r="P17" s="1"/>
      <c r="Q17" s="126"/>
      <c r="R17" s="127"/>
      <c r="S17" s="127"/>
      <c r="T17" s="127"/>
      <c r="U17" s="127"/>
      <c r="V17" s="130"/>
      <c r="W17" s="1"/>
      <c r="X17" s="1"/>
      <c r="Y17" s="1"/>
      <c r="Z17" s="1"/>
      <c r="AA17" s="1"/>
      <c r="AB17" s="1"/>
    </row>
    <row r="18" spans="1:28" x14ac:dyDescent="0.3">
      <c r="A18" s="1"/>
      <c r="B18" s="104"/>
      <c r="C18" s="105"/>
      <c r="D18" s="106"/>
      <c r="E18" s="107"/>
      <c r="F18" s="108"/>
      <c r="G18" s="40">
        <f t="shared" si="0"/>
        <v>0</v>
      </c>
      <c r="H18" s="1"/>
      <c r="I18" s="132"/>
      <c r="J18" s="187"/>
      <c r="K18" s="187"/>
      <c r="L18" s="185"/>
      <c r="M18" s="185"/>
      <c r="N18" s="186"/>
      <c r="O18" s="1"/>
      <c r="P18" s="1"/>
      <c r="Q18" s="126"/>
      <c r="R18" s="127"/>
      <c r="S18" s="127"/>
      <c r="T18" s="127"/>
      <c r="U18" s="127"/>
      <c r="V18" s="130"/>
      <c r="W18" s="1"/>
      <c r="X18" s="1"/>
      <c r="Y18" s="1"/>
      <c r="Z18" s="1"/>
      <c r="AA18" s="1"/>
      <c r="AB18" s="1"/>
    </row>
    <row r="19" spans="1:28" x14ac:dyDescent="0.3">
      <c r="A19" s="1"/>
      <c r="B19" s="104"/>
      <c r="C19" s="105"/>
      <c r="D19" s="106"/>
      <c r="E19" s="107"/>
      <c r="F19" s="108"/>
      <c r="G19" s="40">
        <f t="shared" si="0"/>
        <v>0</v>
      </c>
      <c r="H19" s="1"/>
      <c r="I19" s="132"/>
      <c r="J19" s="187"/>
      <c r="K19" s="187"/>
      <c r="L19" s="185"/>
      <c r="M19" s="185"/>
      <c r="N19" s="186"/>
      <c r="O19" s="1"/>
      <c r="P19" s="1"/>
      <c r="Q19" s="126"/>
      <c r="R19" s="127"/>
      <c r="S19" s="127"/>
      <c r="T19" s="127"/>
      <c r="U19" s="127"/>
      <c r="V19" s="130"/>
      <c r="W19" s="1"/>
      <c r="X19" s="1"/>
      <c r="Y19" s="1"/>
      <c r="Z19" s="1"/>
      <c r="AA19" s="1"/>
      <c r="AB19" s="1"/>
    </row>
    <row r="20" spans="1:28" ht="17.25" thickBot="1" x14ac:dyDescent="0.35">
      <c r="A20" s="1"/>
      <c r="B20" s="109"/>
      <c r="C20" s="110"/>
      <c r="D20" s="111"/>
      <c r="E20" s="112"/>
      <c r="F20" s="113"/>
      <c r="G20" s="41">
        <f t="shared" si="0"/>
        <v>0</v>
      </c>
      <c r="H20" s="1"/>
      <c r="I20" s="132"/>
      <c r="J20" s="187"/>
      <c r="K20" s="187"/>
      <c r="L20" s="185"/>
      <c r="M20" s="185"/>
      <c r="N20" s="186"/>
      <c r="O20" s="1"/>
      <c r="P20" s="1"/>
      <c r="Q20" s="126"/>
      <c r="R20" s="127"/>
      <c r="S20" s="127"/>
      <c r="T20" s="127"/>
      <c r="U20" s="127"/>
      <c r="V20" s="130"/>
      <c r="W20" s="1"/>
      <c r="X20" s="1"/>
      <c r="Y20" s="1"/>
      <c r="Z20" s="1"/>
      <c r="AA20" s="1"/>
      <c r="AB20" s="1"/>
    </row>
    <row r="21" spans="1:28" ht="17.25" thickBot="1" x14ac:dyDescent="0.35">
      <c r="A21" s="1"/>
      <c r="B21" s="12"/>
      <c r="C21" s="13"/>
      <c r="D21" s="13"/>
      <c r="E21" s="14" t="s">
        <v>4</v>
      </c>
      <c r="F21" s="15"/>
      <c r="G21" s="18">
        <f>G15+G16+G17+G18+G19+G20</f>
        <v>400400</v>
      </c>
      <c r="H21" s="1"/>
      <c r="I21" s="132"/>
      <c r="J21" s="187"/>
      <c r="K21" s="187"/>
      <c r="L21" s="185"/>
      <c r="M21" s="185"/>
      <c r="N21" s="186"/>
      <c r="O21" s="1"/>
      <c r="P21" s="1"/>
      <c r="Q21" s="126"/>
      <c r="R21" s="127"/>
      <c r="S21" s="127"/>
      <c r="T21" s="127"/>
      <c r="U21" s="127"/>
      <c r="V21" s="130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32"/>
      <c r="J22" s="187"/>
      <c r="K22" s="187"/>
      <c r="L22" s="185"/>
      <c r="M22" s="185"/>
      <c r="N22" s="186"/>
      <c r="O22" s="1"/>
      <c r="P22" s="1"/>
      <c r="Q22" s="126"/>
      <c r="R22" s="127"/>
      <c r="S22" s="127"/>
      <c r="T22" s="127"/>
      <c r="U22" s="127"/>
      <c r="V22" s="130"/>
      <c r="W22" s="1"/>
      <c r="X22" s="1"/>
      <c r="Y22" s="1"/>
      <c r="Z22" s="1"/>
      <c r="AA22" s="1"/>
      <c r="AB22" s="1"/>
    </row>
    <row r="23" spans="1:28" ht="17.25" thickBot="1" x14ac:dyDescent="0.35">
      <c r="A23" s="1"/>
      <c r="B23" s="1"/>
      <c r="C23" s="1"/>
      <c r="D23" s="1"/>
      <c r="E23" s="1"/>
      <c r="F23" s="1"/>
      <c r="G23" s="1"/>
      <c r="H23" s="1"/>
      <c r="I23" s="132"/>
      <c r="J23" s="187"/>
      <c r="K23" s="187"/>
      <c r="L23" s="185"/>
      <c r="M23" s="185"/>
      <c r="N23" s="186"/>
      <c r="O23" s="1"/>
      <c r="P23" s="1"/>
      <c r="Q23" s="126"/>
      <c r="R23" s="127"/>
      <c r="S23" s="127"/>
      <c r="T23" s="127"/>
      <c r="U23" s="127"/>
      <c r="V23" s="130"/>
      <c r="W23" s="1"/>
      <c r="X23" s="1"/>
      <c r="Y23" s="1"/>
      <c r="Z23" s="1"/>
      <c r="AA23" s="1"/>
      <c r="AB23" s="1"/>
    </row>
    <row r="24" spans="1:28" ht="21" thickBot="1" x14ac:dyDescent="0.35">
      <c r="A24" s="1"/>
      <c r="B24" s="200" t="s">
        <v>7</v>
      </c>
      <c r="C24" s="201"/>
      <c r="D24" s="201"/>
      <c r="E24" s="201"/>
      <c r="F24" s="201"/>
      <c r="G24" s="202"/>
      <c r="H24" s="1"/>
      <c r="I24" s="132"/>
      <c r="J24" s="187"/>
      <c r="K24" s="187"/>
      <c r="L24" s="185"/>
      <c r="M24" s="185"/>
      <c r="N24" s="186"/>
      <c r="O24" s="1"/>
      <c r="P24" s="1"/>
      <c r="Q24" s="126"/>
      <c r="R24" s="127"/>
      <c r="S24" s="127"/>
      <c r="T24" s="127"/>
      <c r="U24" s="127"/>
      <c r="V24" s="130"/>
      <c r="W24" s="1"/>
      <c r="X24" s="1"/>
      <c r="Y24" s="1"/>
      <c r="Z24" s="1"/>
      <c r="AA24" s="1"/>
      <c r="AB24" s="1"/>
    </row>
    <row r="25" spans="1:28" ht="17.25" thickBot="1" x14ac:dyDescent="0.35">
      <c r="A25" s="1"/>
      <c r="B25" s="25" t="s">
        <v>0</v>
      </c>
      <c r="C25" s="26" t="s">
        <v>16</v>
      </c>
      <c r="D25" s="26" t="s">
        <v>17</v>
      </c>
      <c r="E25" s="27" t="s">
        <v>13</v>
      </c>
      <c r="F25" s="27" t="s">
        <v>14</v>
      </c>
      <c r="G25" s="28" t="s">
        <v>15</v>
      </c>
      <c r="H25" s="1"/>
      <c r="I25" s="132"/>
      <c r="J25" s="187"/>
      <c r="K25" s="187"/>
      <c r="L25" s="185"/>
      <c r="M25" s="185"/>
      <c r="N25" s="186"/>
      <c r="O25" s="1"/>
      <c r="P25" s="1"/>
      <c r="Q25" s="126"/>
      <c r="R25" s="127"/>
      <c r="S25" s="127"/>
      <c r="T25" s="127"/>
      <c r="U25" s="127"/>
      <c r="V25" s="130"/>
      <c r="W25" s="1"/>
      <c r="X25" s="1"/>
      <c r="Y25" s="1"/>
      <c r="Z25" s="1"/>
      <c r="AA25" s="1"/>
      <c r="AB25" s="1"/>
    </row>
    <row r="26" spans="1:28" x14ac:dyDescent="0.3">
      <c r="A26" s="1"/>
      <c r="B26" s="114" t="s">
        <v>173</v>
      </c>
      <c r="C26" s="115" t="s">
        <v>176</v>
      </c>
      <c r="D26" s="116">
        <v>250000</v>
      </c>
      <c r="E26" s="117">
        <v>2.7</v>
      </c>
      <c r="F26" s="117">
        <v>24</v>
      </c>
      <c r="G26" s="20">
        <f>'창고(삭제금지)'!F3-'창고(삭제금지)'!G3</f>
        <v>6142762.5</v>
      </c>
      <c r="H26" s="1"/>
      <c r="I26" s="132"/>
      <c r="J26" s="187"/>
      <c r="K26" s="187"/>
      <c r="L26" s="185"/>
      <c r="M26" s="185"/>
      <c r="N26" s="186"/>
      <c r="O26" s="1"/>
      <c r="P26" s="1"/>
      <c r="Q26" s="126"/>
      <c r="R26" s="127"/>
      <c r="S26" s="127"/>
      <c r="T26" s="127"/>
      <c r="U26" s="127"/>
      <c r="V26" s="130"/>
      <c r="W26" s="1"/>
      <c r="X26" s="1"/>
      <c r="Y26" s="1"/>
      <c r="Z26" s="1"/>
      <c r="AA26" s="1"/>
      <c r="AB26" s="1"/>
    </row>
    <row r="27" spans="1:28" x14ac:dyDescent="0.3">
      <c r="A27" s="1"/>
      <c r="B27" s="118"/>
      <c r="C27" s="119"/>
      <c r="D27" s="120"/>
      <c r="E27" s="121"/>
      <c r="F27" s="121"/>
      <c r="G27" s="21">
        <f>'창고(삭제금지)'!F4-'창고(삭제금지)'!G4</f>
        <v>0</v>
      </c>
      <c r="H27" s="1"/>
      <c r="I27" s="132"/>
      <c r="J27" s="187"/>
      <c r="K27" s="187"/>
      <c r="L27" s="185"/>
      <c r="M27" s="185"/>
      <c r="N27" s="186"/>
      <c r="O27" s="1"/>
      <c r="P27" s="1"/>
      <c r="Q27" s="126"/>
      <c r="R27" s="127"/>
      <c r="S27" s="127"/>
      <c r="T27" s="127"/>
      <c r="U27" s="127"/>
      <c r="V27" s="130"/>
      <c r="W27" s="1"/>
      <c r="X27" s="1"/>
      <c r="Y27" s="1"/>
      <c r="Z27" s="1"/>
      <c r="AA27" s="1"/>
      <c r="AB27" s="1"/>
    </row>
    <row r="28" spans="1:28" x14ac:dyDescent="0.3">
      <c r="A28" s="1"/>
      <c r="B28" s="118"/>
      <c r="C28" s="119"/>
      <c r="D28" s="120"/>
      <c r="E28" s="121"/>
      <c r="F28" s="121"/>
      <c r="G28" s="21">
        <f>'창고(삭제금지)'!F5-'창고(삭제금지)'!G5</f>
        <v>0</v>
      </c>
      <c r="H28" s="1"/>
      <c r="I28" s="132"/>
      <c r="J28" s="187"/>
      <c r="K28" s="187"/>
      <c r="L28" s="185"/>
      <c r="M28" s="185"/>
      <c r="N28" s="186"/>
      <c r="O28" s="1"/>
      <c r="P28" s="1"/>
      <c r="Q28" s="126"/>
      <c r="R28" s="127"/>
      <c r="S28" s="127"/>
      <c r="T28" s="127"/>
      <c r="U28" s="127"/>
      <c r="V28" s="130"/>
      <c r="W28" s="1"/>
      <c r="X28" s="1"/>
      <c r="Y28" s="1"/>
      <c r="Z28" s="1"/>
      <c r="AA28" s="1"/>
      <c r="AB28" s="1"/>
    </row>
    <row r="29" spans="1:28" x14ac:dyDescent="0.3">
      <c r="A29" s="1"/>
      <c r="B29" s="118"/>
      <c r="C29" s="119"/>
      <c r="D29" s="120"/>
      <c r="E29" s="121"/>
      <c r="F29" s="121"/>
      <c r="G29" s="21">
        <f>'창고(삭제금지)'!F6-'창고(삭제금지)'!G6</f>
        <v>0</v>
      </c>
      <c r="H29" s="1"/>
      <c r="I29" s="132"/>
      <c r="J29" s="187"/>
      <c r="K29" s="187"/>
      <c r="L29" s="185"/>
      <c r="M29" s="185"/>
      <c r="N29" s="186"/>
      <c r="O29" s="1"/>
      <c r="P29" s="1"/>
      <c r="Q29" s="126"/>
      <c r="R29" s="127"/>
      <c r="S29" s="127"/>
      <c r="T29" s="127"/>
      <c r="U29" s="127"/>
      <c r="V29" s="130"/>
      <c r="W29" s="1"/>
      <c r="X29" s="1"/>
      <c r="Y29" s="1"/>
      <c r="Z29" s="1"/>
      <c r="AA29" s="1"/>
      <c r="AB29" s="1"/>
    </row>
    <row r="30" spans="1:28" x14ac:dyDescent="0.3">
      <c r="A30" s="1"/>
      <c r="B30" s="118"/>
      <c r="C30" s="119"/>
      <c r="D30" s="120"/>
      <c r="E30" s="121"/>
      <c r="F30" s="121"/>
      <c r="G30" s="21">
        <f>'창고(삭제금지)'!F7-'창고(삭제금지)'!G7</f>
        <v>0</v>
      </c>
      <c r="H30" s="1"/>
      <c r="I30" s="132"/>
      <c r="J30" s="187"/>
      <c r="K30" s="187"/>
      <c r="L30" s="185"/>
      <c r="M30" s="185"/>
      <c r="N30" s="186"/>
      <c r="O30" s="1"/>
      <c r="P30" s="1"/>
      <c r="Q30" s="126"/>
      <c r="R30" s="127"/>
      <c r="S30" s="127"/>
      <c r="T30" s="127"/>
      <c r="U30" s="127"/>
      <c r="V30" s="130"/>
      <c r="W30" s="1"/>
      <c r="X30" s="1"/>
      <c r="Y30" s="1"/>
      <c r="Z30" s="1"/>
      <c r="AA30" s="1"/>
      <c r="AB30" s="1"/>
    </row>
    <row r="31" spans="1:28" ht="17.25" thickBot="1" x14ac:dyDescent="0.35">
      <c r="A31" s="1"/>
      <c r="B31" s="122"/>
      <c r="C31" s="123"/>
      <c r="D31" s="124"/>
      <c r="E31" s="125"/>
      <c r="F31" s="125"/>
      <c r="G31" s="22">
        <f>'창고(삭제금지)'!F8-'창고(삭제금지)'!G8</f>
        <v>0</v>
      </c>
      <c r="H31" s="1"/>
      <c r="I31" s="132"/>
      <c r="J31" s="187"/>
      <c r="K31" s="187"/>
      <c r="L31" s="185"/>
      <c r="M31" s="185"/>
      <c r="N31" s="186"/>
      <c r="O31" s="1"/>
      <c r="P31" s="1"/>
      <c r="Q31" s="126"/>
      <c r="R31" s="127"/>
      <c r="S31" s="127"/>
      <c r="T31" s="127"/>
      <c r="U31" s="127"/>
      <c r="V31" s="130"/>
      <c r="W31" s="1"/>
      <c r="X31" s="1"/>
      <c r="Y31" s="1"/>
      <c r="Z31" s="1"/>
      <c r="AA31" s="1"/>
      <c r="AB31" s="1"/>
    </row>
    <row r="32" spans="1:28" ht="17.25" thickBot="1" x14ac:dyDescent="0.35">
      <c r="A32" s="1"/>
      <c r="B32" s="16"/>
      <c r="C32" s="17"/>
      <c r="D32" s="17"/>
      <c r="E32" s="29" t="s">
        <v>4</v>
      </c>
      <c r="F32" s="30"/>
      <c r="G32" s="31">
        <f>G26+G27+G28+G29+G30+G31</f>
        <v>6142762.5</v>
      </c>
      <c r="H32" s="1"/>
      <c r="I32" s="133"/>
      <c r="J32" s="188"/>
      <c r="K32" s="188"/>
      <c r="L32" s="183"/>
      <c r="M32" s="183"/>
      <c r="N32" s="184"/>
      <c r="O32" s="1"/>
      <c r="P32" s="1"/>
      <c r="Q32" s="128"/>
      <c r="R32" s="129"/>
      <c r="S32" s="129"/>
      <c r="T32" s="129"/>
      <c r="U32" s="129"/>
      <c r="V32" s="131"/>
      <c r="W32" s="1"/>
      <c r="X32" s="1"/>
      <c r="Y32" s="1"/>
      <c r="Z32" s="1"/>
      <c r="AA32" s="1"/>
      <c r="AB32" s="1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/>
      <c r="B34" s="1"/>
      <c r="C34" s="1"/>
      <c r="D34" s="37">
        <v>1</v>
      </c>
      <c r="E34" s="34" t="s">
        <v>25</v>
      </c>
      <c r="F34" s="35"/>
      <c r="G34" s="36">
        <f>G10+G21</f>
        <v>600400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37">
        <v>2</v>
      </c>
      <c r="E35" s="34" t="s">
        <v>26</v>
      </c>
      <c r="F35" s="35"/>
      <c r="G35" s="36">
        <f>G10+G21+G32</f>
        <v>6743162.5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idden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idden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idden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idden="1" x14ac:dyDescent="0.3">
      <c r="Z40" s="1"/>
      <c r="AA40" s="1"/>
      <c r="AB40" s="1"/>
    </row>
  </sheetData>
  <sheetProtection algorithmName="SHA-512" hashValue="VX0/Fos9ZWxyTW3jthEYzCwJUKyYDZQyQqiAkk3A/+PdRrj+BXpAmPFiCsPflt1W2nY1CESJCelAxmT81/rRyg==" saltValue="//BABcBP+2BIc3oHlblA6Q==" spinCount="100000" sheet="1" objects="1" scenarios="1"/>
  <customSheetViews>
    <customSheetView guid="{E0974A86-EF2A-47E2-A704-81ECF683F094}" scale="85" showPageBreaks="1" fitToPage="1" printArea="1" view="pageBreakPreview">
      <selection activeCell="G21" sqref="G21"/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56" orientation="landscape" r:id="rId1"/>
    </customSheetView>
  </customSheetViews>
  <mergeCells count="70">
    <mergeCell ref="B2:G2"/>
    <mergeCell ref="E3:G3"/>
    <mergeCell ref="E4:G4"/>
    <mergeCell ref="E5:G5"/>
    <mergeCell ref="E6:G6"/>
    <mergeCell ref="J7:K7"/>
    <mergeCell ref="J8:K8"/>
    <mergeCell ref="J9:K9"/>
    <mergeCell ref="J10:K10"/>
    <mergeCell ref="B24:G24"/>
    <mergeCell ref="E7:G7"/>
    <mergeCell ref="E8:G8"/>
    <mergeCell ref="E9:G9"/>
    <mergeCell ref="B13:G13"/>
    <mergeCell ref="I2:N3"/>
    <mergeCell ref="Q2:V3"/>
    <mergeCell ref="J4:K4"/>
    <mergeCell ref="J5:K5"/>
    <mergeCell ref="J6:K6"/>
    <mergeCell ref="L4:N4"/>
    <mergeCell ref="L5:N5"/>
    <mergeCell ref="L6:N6"/>
    <mergeCell ref="L9:N9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J22:K22"/>
    <mergeCell ref="J11:K11"/>
    <mergeCell ref="J12:K12"/>
    <mergeCell ref="J13:K13"/>
    <mergeCell ref="J14:K14"/>
    <mergeCell ref="J15:K15"/>
    <mergeCell ref="L7:N7"/>
    <mergeCell ref="L8:N8"/>
    <mergeCell ref="L15:N15"/>
    <mergeCell ref="J29:K29"/>
    <mergeCell ref="J30:K30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J31:K31"/>
    <mergeCell ref="J32:K32"/>
    <mergeCell ref="J27:K27"/>
    <mergeCell ref="J28:K28"/>
    <mergeCell ref="J16:K16"/>
    <mergeCell ref="L21:N21"/>
    <mergeCell ref="L22:N22"/>
    <mergeCell ref="L23:N23"/>
    <mergeCell ref="L24:N24"/>
    <mergeCell ref="L25:N25"/>
    <mergeCell ref="L32:N32"/>
    <mergeCell ref="L26:N26"/>
    <mergeCell ref="L28:N28"/>
    <mergeCell ref="L29:N29"/>
    <mergeCell ref="L30:N30"/>
    <mergeCell ref="L31:N3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136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목표!Z30</f>
        <v>0</v>
      </c>
      <c r="O3" s="380">
        <f>목표!AB30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목표!Z31</f>
        <v>0</v>
      </c>
      <c r="O4" s="401">
        <f>목표!AB31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목표!Z32</f>
        <v>0</v>
      </c>
      <c r="O5" s="403">
        <f>목표!AB32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>
        <v>1</v>
      </c>
      <c r="W11" s="145">
        <v>2</v>
      </c>
      <c r="X11" s="145">
        <v>3</v>
      </c>
      <c r="Y11" s="145">
        <v>4</v>
      </c>
      <c r="Z11" s="164">
        <v>5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6</v>
      </c>
      <c r="U13" s="145">
        <v>7</v>
      </c>
      <c r="V13" s="145">
        <v>8</v>
      </c>
      <c r="W13" s="145">
        <v>9</v>
      </c>
      <c r="X13" s="145">
        <v>10</v>
      </c>
      <c r="Y13" s="145">
        <v>11</v>
      </c>
      <c r="Z13" s="164">
        <v>12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13</v>
      </c>
      <c r="U15" s="145">
        <v>14</v>
      </c>
      <c r="V15" s="145">
        <v>15</v>
      </c>
      <c r="W15" s="145">
        <v>16</v>
      </c>
      <c r="X15" s="145">
        <v>17</v>
      </c>
      <c r="Y15" s="145">
        <v>18</v>
      </c>
      <c r="Z15" s="164">
        <v>19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20</v>
      </c>
      <c r="U17" s="145">
        <v>21</v>
      </c>
      <c r="V17" s="145">
        <v>22</v>
      </c>
      <c r="W17" s="145">
        <v>23</v>
      </c>
      <c r="X17" s="145">
        <v>24</v>
      </c>
      <c r="Y17" s="145">
        <v>25</v>
      </c>
      <c r="Z17" s="164">
        <v>26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27</v>
      </c>
      <c r="U19" s="145">
        <v>28</v>
      </c>
      <c r="V19" s="145">
        <v>29</v>
      </c>
      <c r="W19" s="145">
        <v>30</v>
      </c>
      <c r="X19" s="145">
        <v>31</v>
      </c>
      <c r="Y19" s="145"/>
      <c r="Z19" s="180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'7월'!Y26</f>
        <v>0</v>
      </c>
      <c r="X26" s="329"/>
      <c r="Y26" s="329">
        <f>목표!V5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'7월'!Y27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64"/>
      <c r="C131" s="64"/>
      <c r="D131" s="64"/>
      <c r="E131" s="64"/>
      <c r="F131" s="6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64"/>
      <c r="C132" s="64"/>
      <c r="D132" s="64"/>
      <c r="E132" s="64"/>
      <c r="F132" s="6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MvYENBr7FqY2mL8KB5DSTGaloQujBVXQbgTEdP8MZvUViHamEqg+WL7t1cDV/qbKZK+KDrfl2m8xT+CkqOTaow==" saltValue="+NXpQhSMso6QCt8U8PZBDQ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14" priority="3" operator="greaterThan">
      <formula>0</formula>
    </cfRule>
    <cfRule type="cellIs" dxfId="13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{034CF358-98BC-4BC5-929D-87288BEDBE77}</x14:id>
        </ext>
      </extLst>
    </cfRule>
  </conditionalFormatting>
  <conditionalFormatting sqref="T14:Z14 T16:Z16 T18:Z18 T20:Z20 T22:Z22 T12:Z12">
    <cfRule type="cellIs" dxfId="12" priority="1" operator="greaterThan">
      <formula>$E$5*150%</formula>
    </cfRule>
  </conditionalFormatting>
  <dataValidations count="4"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CF358-98BC-4BC5-929D-87288BEDBE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topLeftCell="A2" zoomScale="85" zoomScaleNormal="85" workbookViewId="0">
      <selection activeCell="B14" sqref="B14:F14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137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목표!B37</f>
        <v>0</v>
      </c>
      <c r="O3" s="380">
        <f>목표!D37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목표!B38</f>
        <v>0</v>
      </c>
      <c r="O4" s="401">
        <f>목표!F38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목표!B39</f>
        <v>0</v>
      </c>
      <c r="O5" s="403">
        <f>목표!F39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thickBot="1" x14ac:dyDescent="0.35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/>
      <c r="X11" s="145"/>
      <c r="Y11" s="145">
        <v>1</v>
      </c>
      <c r="Z11" s="164">
        <v>2</v>
      </c>
    </row>
    <row r="12" spans="2:26" ht="18" customHeight="1" thickTop="1" x14ac:dyDescent="0.3">
      <c r="B12" s="50"/>
      <c r="C12" s="51"/>
      <c r="D12" s="357"/>
      <c r="E12" s="357"/>
      <c r="F12" s="52"/>
      <c r="H12" s="53"/>
      <c r="I12" s="54"/>
      <c r="J12" s="379"/>
      <c r="K12" s="379"/>
      <c r="L12" s="55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3</v>
      </c>
      <c r="U13" s="145">
        <v>4</v>
      </c>
      <c r="V13" s="145">
        <v>5</v>
      </c>
      <c r="W13" s="145">
        <v>6</v>
      </c>
      <c r="X13" s="145">
        <v>7</v>
      </c>
      <c r="Y13" s="145">
        <v>8</v>
      </c>
      <c r="Z13" s="164">
        <v>9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10</v>
      </c>
      <c r="U15" s="145">
        <v>11</v>
      </c>
      <c r="V15" s="145">
        <v>12</v>
      </c>
      <c r="W15" s="145">
        <v>13</v>
      </c>
      <c r="X15" s="145">
        <v>14</v>
      </c>
      <c r="Y15" s="145">
        <v>15</v>
      </c>
      <c r="Z15" s="164">
        <v>16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17</v>
      </c>
      <c r="U17" s="145">
        <v>18</v>
      </c>
      <c r="V17" s="145">
        <v>19</v>
      </c>
      <c r="W17" s="145">
        <v>20</v>
      </c>
      <c r="X17" s="145">
        <v>21</v>
      </c>
      <c r="Y17" s="145">
        <v>22</v>
      </c>
      <c r="Z17" s="164">
        <v>23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24</v>
      </c>
      <c r="U19" s="145">
        <v>25</v>
      </c>
      <c r="V19" s="145">
        <v>26</v>
      </c>
      <c r="W19" s="145">
        <v>27</v>
      </c>
      <c r="X19" s="145">
        <v>28</v>
      </c>
      <c r="Y19" s="145">
        <v>29</v>
      </c>
      <c r="Z19" s="180">
        <v>30</v>
      </c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'8월'!Y26</f>
        <v>0</v>
      </c>
      <c r="X26" s="329"/>
      <c r="Y26" s="329">
        <f>목표!X5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'8월'!Y27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0Ik781fOD31C3SDPJhHO+YV4wUlDtsP7GztFDtcrpGJfcuaMKMi4274V8qdiO5CkdO/IwobkLUisaiotvhUhHg==" saltValue="kFXr4p3mfS1h4Cvq8HPhSA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{6837462E-46E5-482A-BA64-707EF7461FEC}</x14:id>
        </ext>
      </extLst>
    </cfRule>
  </conditionalFormatting>
  <conditionalFormatting sqref="T14:Z14 T16:Z16 T18:Z18 T20:Z20 T22:Z22 T12:Z12">
    <cfRule type="cellIs" dxfId="9" priority="1" operator="greaterThan">
      <formula>$E$5*150%</formula>
    </cfRule>
  </conditionalFormatting>
  <dataValidations count="4">
    <dataValidation type="list" allowBlank="1" showInputMessage="1" showErrorMessage="1" sqref="H13:H130 H11 B11 B13:B130">
      <formula1>"1,2,3,4,5,6,7,8,9,10,11,12,13,14,15,16,17,18,19,20,21,22,23,24,25,26,27,28,29,30,"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  <dataValidation type="list" allowBlank="1" showInputMessage="1" showErrorMessage="1" sqref="B12 H12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37462E-46E5-482A-BA64-707EF7461F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138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목표!J37</f>
        <v>0</v>
      </c>
      <c r="O3" s="380">
        <f>목표!L37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목표!J38</f>
        <v>0</v>
      </c>
      <c r="O4" s="401">
        <f>목표!L38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목표!J39</f>
        <v>0</v>
      </c>
      <c r="O5" s="403">
        <f>목표!L39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>
        <v>1</v>
      </c>
      <c r="U11" s="145">
        <v>2</v>
      </c>
      <c r="V11" s="145">
        <v>3</v>
      </c>
      <c r="W11" s="145">
        <v>4</v>
      </c>
      <c r="X11" s="145">
        <v>5</v>
      </c>
      <c r="Y11" s="145">
        <v>6</v>
      </c>
      <c r="Z11" s="164">
        <v>7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8</v>
      </c>
      <c r="U13" s="145">
        <v>9</v>
      </c>
      <c r="V13" s="145">
        <v>10</v>
      </c>
      <c r="W13" s="145">
        <v>11</v>
      </c>
      <c r="X13" s="145">
        <v>12</v>
      </c>
      <c r="Y13" s="145">
        <v>13</v>
      </c>
      <c r="Z13" s="164">
        <v>14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15</v>
      </c>
      <c r="U15" s="145">
        <v>16</v>
      </c>
      <c r="V15" s="145">
        <v>17</v>
      </c>
      <c r="W15" s="145">
        <v>18</v>
      </c>
      <c r="X15" s="145">
        <v>19</v>
      </c>
      <c r="Y15" s="145">
        <v>20</v>
      </c>
      <c r="Z15" s="164">
        <v>21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22</v>
      </c>
      <c r="U17" s="145">
        <v>23</v>
      </c>
      <c r="V17" s="145">
        <v>24</v>
      </c>
      <c r="W17" s="145">
        <v>25</v>
      </c>
      <c r="X17" s="145">
        <v>26</v>
      </c>
      <c r="Y17" s="145">
        <v>27</v>
      </c>
      <c r="Z17" s="164">
        <v>28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29</v>
      </c>
      <c r="U19" s="145">
        <v>30</v>
      </c>
      <c r="V19" s="145">
        <v>31</v>
      </c>
      <c r="W19" s="145"/>
      <c r="X19" s="145"/>
      <c r="Y19" s="145"/>
      <c r="Z19" s="180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'9월'!Y26</f>
        <v>0</v>
      </c>
      <c r="X26" s="329"/>
      <c r="Y26" s="329">
        <f>목표!Z5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'9월'!Y27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wc6k7Qzm2sW3BJk4rQ/2eu6FtmwL8XLa7CbXYP9ulP0JrgaAaL28EG9SGJFv5YCZNk0t3beM/JL5onXVP+ccMg==" saltValue="dhAMwoGol9t6bWeROUMV9w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8" priority="3" operator="greaterThan">
      <formula>0</formula>
    </cfRule>
    <cfRule type="cellIs" dxfId="7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{021A69DE-2AC5-4158-B854-B0D5E7C6FC56}</x14:id>
        </ext>
      </extLst>
    </cfRule>
  </conditionalFormatting>
  <conditionalFormatting sqref="T14:Z14 T16:Z16 T18:Z18 T20:Z20 T22:Z22 T12:Z12">
    <cfRule type="cellIs" dxfId="6" priority="1" operator="greaterThan">
      <formula>$E$5*150%</formula>
    </cfRule>
  </conditionalFormatting>
  <dataValidations count="4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A69DE-2AC5-4158-B854-B0D5E7C6FC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139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목표!R37</f>
        <v>0</v>
      </c>
      <c r="O3" s="380">
        <f>목표!T37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목표!R38</f>
        <v>0</v>
      </c>
      <c r="O4" s="401">
        <f>목표!T38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목표!R39</f>
        <v>0</v>
      </c>
      <c r="O5" s="403">
        <f>목표!T39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>
        <v>1</v>
      </c>
      <c r="X11" s="145">
        <v>2</v>
      </c>
      <c r="Y11" s="145">
        <v>3</v>
      </c>
      <c r="Z11" s="164">
        <v>4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5</v>
      </c>
      <c r="U13" s="145">
        <v>6</v>
      </c>
      <c r="V13" s="145">
        <v>7</v>
      </c>
      <c r="W13" s="145">
        <v>8</v>
      </c>
      <c r="X13" s="145">
        <v>9</v>
      </c>
      <c r="Y13" s="145">
        <v>10</v>
      </c>
      <c r="Z13" s="164">
        <v>11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12</v>
      </c>
      <c r="U15" s="145">
        <v>13</v>
      </c>
      <c r="V15" s="145">
        <v>14</v>
      </c>
      <c r="W15" s="145">
        <v>15</v>
      </c>
      <c r="X15" s="145">
        <v>16</v>
      </c>
      <c r="Y15" s="145">
        <v>17</v>
      </c>
      <c r="Z15" s="164">
        <v>18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19</v>
      </c>
      <c r="U17" s="145">
        <v>20</v>
      </c>
      <c r="V17" s="145">
        <v>21</v>
      </c>
      <c r="W17" s="145">
        <v>22</v>
      </c>
      <c r="X17" s="145">
        <v>23</v>
      </c>
      <c r="Y17" s="145">
        <v>24</v>
      </c>
      <c r="Z17" s="164">
        <v>25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26</v>
      </c>
      <c r="U19" s="145">
        <v>27</v>
      </c>
      <c r="V19" s="145">
        <v>28</v>
      </c>
      <c r="W19" s="145">
        <v>29</v>
      </c>
      <c r="X19" s="145">
        <v>30</v>
      </c>
      <c r="Y19" s="145"/>
      <c r="Z19" s="180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'10월'!Y26</f>
        <v>0</v>
      </c>
      <c r="X26" s="329"/>
      <c r="Y26" s="329">
        <f>목표!AB5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'10월'!Y27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iQfjAG33ULF9bwb3P6VlD+nJUt3MHJHKuax8LkVUN850NDh5ug0OiyyaGxDl25y1BIRhs2tkOC0edNdLARh0Og==" saltValue="+MH7gdnl4xYCCSbsnvxtNg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{8EB91994-68BF-4BC4-A13A-F4A13224BE82}</x14:id>
        </ext>
      </extLst>
    </cfRule>
  </conditionalFormatting>
  <conditionalFormatting sqref="T14:Z14 T16:Z16 T18:Z18 T20:Z20 T22:Z22 T12:Z12">
    <cfRule type="cellIs" dxfId="3" priority="1" operator="greaterThan">
      <formula>$E$5*150%</formula>
    </cfRule>
  </conditionalFormatting>
  <dataValidations count="4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H12:H130 B12:B130">
      <formula1>"1,2,3,4,5,6,7,8,9,10,11,12,13,14,15,16,17,18,19,20,21,22,23,24,25,26,27,28,29,30,"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91994-68BF-4BC4-A13A-F4A13224BE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140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목표!Z37</f>
        <v>0</v>
      </c>
      <c r="O3" s="380">
        <f>목표!AB37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목표!Z38</f>
        <v>0</v>
      </c>
      <c r="O4" s="401">
        <f>목표!AB38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목표!Z39</f>
        <v>0</v>
      </c>
      <c r="O5" s="403">
        <f>목표!AB39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/>
      <c r="X11" s="145"/>
      <c r="Y11" s="145">
        <v>1</v>
      </c>
      <c r="Z11" s="164">
        <v>2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3</v>
      </c>
      <c r="U13" s="145">
        <v>4</v>
      </c>
      <c r="V13" s="145">
        <v>5</v>
      </c>
      <c r="W13" s="145">
        <v>6</v>
      </c>
      <c r="X13" s="145">
        <v>7</v>
      </c>
      <c r="Y13" s="145">
        <v>8</v>
      </c>
      <c r="Z13" s="164">
        <v>9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10</v>
      </c>
      <c r="U15" s="145">
        <v>11</v>
      </c>
      <c r="V15" s="145">
        <v>12</v>
      </c>
      <c r="W15" s="145">
        <v>13</v>
      </c>
      <c r="X15" s="145">
        <v>14</v>
      </c>
      <c r="Y15" s="145">
        <v>15</v>
      </c>
      <c r="Z15" s="164">
        <v>16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17</v>
      </c>
      <c r="U17" s="145">
        <v>18</v>
      </c>
      <c r="V17" s="145">
        <v>19</v>
      </c>
      <c r="W17" s="145">
        <v>20</v>
      </c>
      <c r="X17" s="145">
        <v>21</v>
      </c>
      <c r="Y17" s="145">
        <v>22</v>
      </c>
      <c r="Z17" s="164">
        <v>23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24</v>
      </c>
      <c r="U19" s="145">
        <v>25</v>
      </c>
      <c r="V19" s="145">
        <v>26</v>
      </c>
      <c r="W19" s="145">
        <v>27</v>
      </c>
      <c r="X19" s="145">
        <v>28</v>
      </c>
      <c r="Y19" s="145">
        <v>29</v>
      </c>
      <c r="Z19" s="180">
        <v>30</v>
      </c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>
        <v>31</v>
      </c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'11월'!Y26</f>
        <v>0</v>
      </c>
      <c r="X26" s="329"/>
      <c r="Y26" s="329">
        <f>목표!AD5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'11월'!Y27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H+O0u0R7808T/GI+jdulI2zEnelO8Zi68xXjxW87Wyb3ckgoQ1t3U0bEHcY/00hT+CJFD81F6bcWts2+PdObAw==" saltValue="xRbxdM3lB92pdZg7qgpq4g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2" priority="3" operator="greaterThan">
      <formula>0</formula>
    </cfRule>
    <cfRule type="cellIs" dxfId="1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{E132D95E-A6EF-4F28-90D1-2A11447C0C1E}</x14:id>
        </ext>
      </extLst>
    </cfRule>
  </conditionalFormatting>
  <conditionalFormatting sqref="T14:Z14 T16:Z16 T18:Z18 T20:Z20 T22:Z22 T12:Z12">
    <cfRule type="cellIs" dxfId="0" priority="1" operator="greaterThan">
      <formula>$E$5*150%</formula>
    </cfRule>
  </conditionalFormatting>
  <dataValidations count="4"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32D95E-A6EF-4F28-90D1-2A11447C0C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showZeros="0" tabSelected="1" zoomScale="70" zoomScaleNormal="70" workbookViewId="0">
      <selection activeCell="S18" sqref="S18"/>
    </sheetView>
  </sheetViews>
  <sheetFormatPr defaultColWidth="0" defaultRowHeight="16.5" zeroHeight="1" x14ac:dyDescent="0.3"/>
  <cols>
    <col min="1" max="1" width="5.75" style="44" customWidth="1"/>
    <col min="2" max="2" width="7" style="38" customWidth="1"/>
    <col min="3" max="3" width="11.25" style="38" customWidth="1"/>
    <col min="4" max="15" width="12.875" style="38" customWidth="1"/>
    <col min="16" max="16" width="18.25" style="38" customWidth="1"/>
    <col min="17" max="17" width="10.625" style="38" customWidth="1"/>
    <col min="18" max="20" width="9" style="44" customWidth="1"/>
    <col min="21" max="16384" width="9" style="38" hidden="1"/>
  </cols>
  <sheetData>
    <row r="1" spans="2:17" s="44" customFormat="1" x14ac:dyDescent="0.3">
      <c r="B1" s="427" t="s">
        <v>157</v>
      </c>
      <c r="C1" s="427"/>
      <c r="D1" s="427"/>
    </row>
    <row r="2" spans="2:17" s="44" customFormat="1" ht="17.25" thickBot="1" x14ac:dyDescent="0.35">
      <c r="B2" s="428"/>
      <c r="C2" s="428"/>
      <c r="D2" s="428"/>
    </row>
    <row r="3" spans="2:17" ht="15" customHeight="1" thickTop="1" x14ac:dyDescent="0.3">
      <c r="B3" s="432"/>
      <c r="C3" s="423"/>
      <c r="D3" s="425" t="s">
        <v>69</v>
      </c>
      <c r="E3" s="429" t="s">
        <v>152</v>
      </c>
      <c r="F3" s="429" t="s">
        <v>33</v>
      </c>
      <c r="G3" s="429" t="s">
        <v>34</v>
      </c>
      <c r="H3" s="429" t="s">
        <v>35</v>
      </c>
      <c r="I3" s="429" t="s">
        <v>36</v>
      </c>
      <c r="J3" s="429" t="s">
        <v>37</v>
      </c>
      <c r="K3" s="429" t="s">
        <v>38</v>
      </c>
      <c r="L3" s="429" t="s">
        <v>39</v>
      </c>
      <c r="M3" s="429" t="s">
        <v>40</v>
      </c>
      <c r="N3" s="429" t="s">
        <v>41</v>
      </c>
      <c r="O3" s="430" t="s">
        <v>42</v>
      </c>
      <c r="P3" s="431" t="s">
        <v>153</v>
      </c>
      <c r="Q3" s="426" t="s">
        <v>95</v>
      </c>
    </row>
    <row r="4" spans="2:17" ht="15" customHeight="1" x14ac:dyDescent="0.3">
      <c r="B4" s="433"/>
      <c r="C4" s="434"/>
      <c r="D4" s="435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7"/>
      <c r="P4" s="438"/>
      <c r="Q4" s="439"/>
    </row>
    <row r="5" spans="2:17" ht="22.5" customHeight="1" x14ac:dyDescent="0.3">
      <c r="B5" s="458" t="s">
        <v>185</v>
      </c>
      <c r="C5" s="447"/>
      <c r="D5" s="457">
        <f>'1월'!$O$37</f>
        <v>0</v>
      </c>
      <c r="E5" s="457">
        <f>'2월'!$O$37</f>
        <v>0</v>
      </c>
      <c r="F5" s="457">
        <f>'3월'!$O$37</f>
        <v>0</v>
      </c>
      <c r="G5" s="457">
        <f>'4월'!$O$37</f>
        <v>0</v>
      </c>
      <c r="H5" s="457">
        <f>'5월'!$O$37</f>
        <v>0</v>
      </c>
      <c r="I5" s="457">
        <f>'6월'!$O$37</f>
        <v>0</v>
      </c>
      <c r="J5" s="457">
        <f>'7월'!$O$37</f>
        <v>0</v>
      </c>
      <c r="K5" s="457">
        <f>'8월'!$O$37</f>
        <v>0</v>
      </c>
      <c r="L5" s="457">
        <f>'9월'!$O$37</f>
        <v>0</v>
      </c>
      <c r="M5" s="457">
        <f>'10월'!$O$37</f>
        <v>0</v>
      </c>
      <c r="N5" s="457">
        <f>'11월'!$O$37</f>
        <v>0</v>
      </c>
      <c r="O5" s="457">
        <f>'12월'!$O$37</f>
        <v>0</v>
      </c>
      <c r="P5" s="467">
        <f>SUM(D5:O5)</f>
        <v>0</v>
      </c>
      <c r="Q5" s="459" t="s">
        <v>186</v>
      </c>
    </row>
    <row r="6" spans="2:17" ht="22.5" customHeight="1" thickBot="1" x14ac:dyDescent="0.35">
      <c r="B6" s="440" t="s">
        <v>141</v>
      </c>
      <c r="C6" s="441"/>
      <c r="D6" s="442">
        <f>'1월'!$O$35</f>
        <v>0</v>
      </c>
      <c r="E6" s="443">
        <f>'2월'!$O$35</f>
        <v>0</v>
      </c>
      <c r="F6" s="443">
        <f>'3월'!$O$35</f>
        <v>0</v>
      </c>
      <c r="G6" s="443">
        <f>'4월'!$O$35</f>
        <v>0</v>
      </c>
      <c r="H6" s="443">
        <f>'5월'!$O$35</f>
        <v>0</v>
      </c>
      <c r="I6" s="443">
        <f>'6월'!$O$35</f>
        <v>0</v>
      </c>
      <c r="J6" s="443">
        <f>'7월'!$O$35</f>
        <v>0</v>
      </c>
      <c r="K6" s="443">
        <f>'8월'!$O$35</f>
        <v>0</v>
      </c>
      <c r="L6" s="443">
        <f>'9월'!$O$35</f>
        <v>0</v>
      </c>
      <c r="M6" s="443">
        <f>'10월'!$O$35</f>
        <v>0</v>
      </c>
      <c r="N6" s="443">
        <f>'11월'!$O$35</f>
        <v>0</v>
      </c>
      <c r="O6" s="444">
        <f>'12월'!$O$35</f>
        <v>0</v>
      </c>
      <c r="P6" s="445">
        <f>SUM(D6:O6)</f>
        <v>0</v>
      </c>
      <c r="Q6" s="446" t="s">
        <v>154</v>
      </c>
    </row>
    <row r="7" spans="2:17" ht="22.5" customHeight="1" thickTop="1" x14ac:dyDescent="0.3">
      <c r="B7" s="424" t="s">
        <v>150</v>
      </c>
      <c r="C7" s="74" t="s">
        <v>142</v>
      </c>
      <c r="D7" s="83">
        <f>'1월'!$P$11</f>
        <v>0</v>
      </c>
      <c r="E7" s="84">
        <f>'2월'!P11</f>
        <v>0</v>
      </c>
      <c r="F7" s="84">
        <f>'3월'!P11</f>
        <v>0</v>
      </c>
      <c r="G7" s="84">
        <f>'4월'!P11</f>
        <v>0</v>
      </c>
      <c r="H7" s="84">
        <f>'5월'!P11</f>
        <v>0</v>
      </c>
      <c r="I7" s="84">
        <f>'6월'!P11</f>
        <v>0</v>
      </c>
      <c r="J7" s="84">
        <f>'7월'!P11</f>
        <v>0</v>
      </c>
      <c r="K7" s="84">
        <f>'8월'!P11</f>
        <v>0</v>
      </c>
      <c r="L7" s="84">
        <f>'9월'!P11</f>
        <v>0</v>
      </c>
      <c r="M7" s="84">
        <f>'10월'!P11</f>
        <v>0</v>
      </c>
      <c r="N7" s="84">
        <f>'11월'!P11</f>
        <v>0</v>
      </c>
      <c r="O7" s="85">
        <f>'12월'!P11</f>
        <v>0</v>
      </c>
      <c r="P7" s="78">
        <f t="shared" ref="P7:P19" si="0">SUM(D7:O7)</f>
        <v>0</v>
      </c>
      <c r="Q7" s="80" t="e">
        <f>P7/$P$19</f>
        <v>#DIV/0!</v>
      </c>
    </row>
    <row r="8" spans="2:17" ht="22.5" customHeight="1" x14ac:dyDescent="0.3">
      <c r="B8" s="424"/>
      <c r="C8" s="74" t="s">
        <v>143</v>
      </c>
      <c r="D8" s="76">
        <f>'1월'!$P$12</f>
        <v>0</v>
      </c>
      <c r="E8" s="75">
        <f>'2월'!P12</f>
        <v>0</v>
      </c>
      <c r="F8" s="75">
        <f>'3월'!P12</f>
        <v>0</v>
      </c>
      <c r="G8" s="75">
        <f>'4월'!P12</f>
        <v>0</v>
      </c>
      <c r="H8" s="75">
        <f>'5월'!P12</f>
        <v>0</v>
      </c>
      <c r="I8" s="75">
        <f>'6월'!P12</f>
        <v>0</v>
      </c>
      <c r="J8" s="75">
        <f>'7월'!P12</f>
        <v>0</v>
      </c>
      <c r="K8" s="75">
        <f>'8월'!P12</f>
        <v>0</v>
      </c>
      <c r="L8" s="75">
        <f>'9월'!P12</f>
        <v>0</v>
      </c>
      <c r="M8" s="75">
        <f>'10월'!P12</f>
        <v>0</v>
      </c>
      <c r="N8" s="75">
        <f>'11월'!P12</f>
        <v>0</v>
      </c>
      <c r="O8" s="86">
        <f>'12월'!P12</f>
        <v>0</v>
      </c>
      <c r="P8" s="79">
        <f t="shared" si="0"/>
        <v>0</v>
      </c>
      <c r="Q8" s="77" t="e">
        <f t="shared" ref="Q8:Q18" si="1">P8/$P$19</f>
        <v>#DIV/0!</v>
      </c>
    </row>
    <row r="9" spans="2:17" ht="22.5" customHeight="1" x14ac:dyDescent="0.3">
      <c r="B9" s="424"/>
      <c r="C9" s="74" t="s">
        <v>85</v>
      </c>
      <c r="D9" s="76">
        <f>'1월'!$P$13</f>
        <v>0</v>
      </c>
      <c r="E9" s="75">
        <f>'2월'!P13</f>
        <v>0</v>
      </c>
      <c r="F9" s="75">
        <f>'3월'!P13</f>
        <v>0</v>
      </c>
      <c r="G9" s="75">
        <f>'4월'!P13</f>
        <v>0</v>
      </c>
      <c r="H9" s="75">
        <f>'5월'!P13</f>
        <v>0</v>
      </c>
      <c r="I9" s="75">
        <f>'6월'!P13</f>
        <v>0</v>
      </c>
      <c r="J9" s="75">
        <f>'7월'!P13</f>
        <v>0</v>
      </c>
      <c r="K9" s="75">
        <f>'8월'!P13</f>
        <v>0</v>
      </c>
      <c r="L9" s="75">
        <f>'9월'!P13</f>
        <v>0</v>
      </c>
      <c r="M9" s="75">
        <f>'10월'!P13</f>
        <v>0</v>
      </c>
      <c r="N9" s="75">
        <f>'11월'!P13</f>
        <v>0</v>
      </c>
      <c r="O9" s="86">
        <f>'12월'!P13</f>
        <v>0</v>
      </c>
      <c r="P9" s="79">
        <f t="shared" si="0"/>
        <v>0</v>
      </c>
      <c r="Q9" s="77" t="e">
        <f t="shared" si="1"/>
        <v>#DIV/0!</v>
      </c>
    </row>
    <row r="10" spans="2:17" ht="22.5" customHeight="1" x14ac:dyDescent="0.3">
      <c r="B10" s="424"/>
      <c r="C10" s="74" t="s">
        <v>144</v>
      </c>
      <c r="D10" s="76">
        <f>'1월'!$P$14</f>
        <v>0</v>
      </c>
      <c r="E10" s="75">
        <f>'2월'!P14</f>
        <v>0</v>
      </c>
      <c r="F10" s="75">
        <f>'3월'!P14</f>
        <v>0</v>
      </c>
      <c r="G10" s="75">
        <f>'4월'!P14</f>
        <v>0</v>
      </c>
      <c r="H10" s="75">
        <f>'5월'!P14</f>
        <v>0</v>
      </c>
      <c r="I10" s="75">
        <f>'6월'!P14</f>
        <v>0</v>
      </c>
      <c r="J10" s="75">
        <f>'7월'!P14</f>
        <v>0</v>
      </c>
      <c r="K10" s="75">
        <f>'8월'!P14</f>
        <v>0</v>
      </c>
      <c r="L10" s="75">
        <f>'9월'!P14</f>
        <v>0</v>
      </c>
      <c r="M10" s="75">
        <f>'10월'!P14</f>
        <v>0</v>
      </c>
      <c r="N10" s="75">
        <f>'11월'!P14</f>
        <v>0</v>
      </c>
      <c r="O10" s="86">
        <f>'12월'!P14</f>
        <v>0</v>
      </c>
      <c r="P10" s="79">
        <f t="shared" si="0"/>
        <v>0</v>
      </c>
      <c r="Q10" s="77" t="e">
        <f t="shared" si="1"/>
        <v>#DIV/0!</v>
      </c>
    </row>
    <row r="11" spans="2:17" ht="22.5" customHeight="1" x14ac:dyDescent="0.3">
      <c r="B11" s="424"/>
      <c r="C11" s="74" t="s">
        <v>86</v>
      </c>
      <c r="D11" s="76">
        <f>'1월'!$P$15</f>
        <v>0</v>
      </c>
      <c r="E11" s="75">
        <f>'2월'!P15</f>
        <v>0</v>
      </c>
      <c r="F11" s="75">
        <f>'3월'!P15</f>
        <v>0</v>
      </c>
      <c r="G11" s="75">
        <f>'4월'!P15</f>
        <v>0</v>
      </c>
      <c r="H11" s="75">
        <f>'5월'!P15</f>
        <v>0</v>
      </c>
      <c r="I11" s="75">
        <f>'6월'!P15</f>
        <v>0</v>
      </c>
      <c r="J11" s="75">
        <f>'7월'!P15</f>
        <v>0</v>
      </c>
      <c r="K11" s="75">
        <f>'8월'!P15</f>
        <v>0</v>
      </c>
      <c r="L11" s="75">
        <f>'9월'!P15</f>
        <v>0</v>
      </c>
      <c r="M11" s="75">
        <f>'10월'!P15</f>
        <v>0</v>
      </c>
      <c r="N11" s="75">
        <f>'11월'!P15</f>
        <v>0</v>
      </c>
      <c r="O11" s="86">
        <f>'12월'!P15</f>
        <v>0</v>
      </c>
      <c r="P11" s="79">
        <f t="shared" si="0"/>
        <v>0</v>
      </c>
      <c r="Q11" s="77" t="e">
        <f t="shared" si="1"/>
        <v>#DIV/0!</v>
      </c>
    </row>
    <row r="12" spans="2:17" ht="22.5" customHeight="1" x14ac:dyDescent="0.3">
      <c r="B12" s="424"/>
      <c r="C12" s="74" t="s">
        <v>145</v>
      </c>
      <c r="D12" s="76">
        <f>'1월'!$P$16</f>
        <v>0</v>
      </c>
      <c r="E12" s="75">
        <f>'2월'!P16</f>
        <v>0</v>
      </c>
      <c r="F12" s="75">
        <f>'3월'!P16</f>
        <v>0</v>
      </c>
      <c r="G12" s="75">
        <f>'4월'!P16</f>
        <v>0</v>
      </c>
      <c r="H12" s="75">
        <f>'5월'!P16</f>
        <v>0</v>
      </c>
      <c r="I12" s="75">
        <f>'6월'!P16</f>
        <v>0</v>
      </c>
      <c r="J12" s="75">
        <f>'7월'!P16</f>
        <v>0</v>
      </c>
      <c r="K12" s="75">
        <f>'8월'!P16</f>
        <v>0</v>
      </c>
      <c r="L12" s="75">
        <f>'9월'!P16</f>
        <v>0</v>
      </c>
      <c r="M12" s="75">
        <f>'10월'!P16</f>
        <v>0</v>
      </c>
      <c r="N12" s="75">
        <f>'11월'!P16</f>
        <v>0</v>
      </c>
      <c r="O12" s="86">
        <f>'12월'!P16</f>
        <v>0</v>
      </c>
      <c r="P12" s="79">
        <f t="shared" si="0"/>
        <v>0</v>
      </c>
      <c r="Q12" s="77" t="e">
        <f t="shared" si="1"/>
        <v>#DIV/0!</v>
      </c>
    </row>
    <row r="13" spans="2:17" ht="22.5" customHeight="1" x14ac:dyDescent="0.3">
      <c r="B13" s="424"/>
      <c r="C13" s="74" t="s">
        <v>88</v>
      </c>
      <c r="D13" s="76">
        <f>'1월'!$P$17</f>
        <v>0</v>
      </c>
      <c r="E13" s="75">
        <f>'2월'!P17</f>
        <v>0</v>
      </c>
      <c r="F13" s="75">
        <f>'3월'!P17</f>
        <v>0</v>
      </c>
      <c r="G13" s="75">
        <f>'4월'!P17</f>
        <v>0</v>
      </c>
      <c r="H13" s="75">
        <f>'5월'!P17</f>
        <v>0</v>
      </c>
      <c r="I13" s="75">
        <f>'6월'!P17</f>
        <v>0</v>
      </c>
      <c r="J13" s="75">
        <f>'7월'!P17</f>
        <v>0</v>
      </c>
      <c r="K13" s="75">
        <f>'8월'!P17</f>
        <v>0</v>
      </c>
      <c r="L13" s="75">
        <f>'9월'!P17</f>
        <v>0</v>
      </c>
      <c r="M13" s="75">
        <f>'10월'!P17</f>
        <v>0</v>
      </c>
      <c r="N13" s="75">
        <f>'11월'!P17</f>
        <v>0</v>
      </c>
      <c r="O13" s="86">
        <f>'12월'!P17</f>
        <v>0</v>
      </c>
      <c r="P13" s="79">
        <f t="shared" si="0"/>
        <v>0</v>
      </c>
      <c r="Q13" s="77" t="e">
        <f t="shared" si="1"/>
        <v>#DIV/0!</v>
      </c>
    </row>
    <row r="14" spans="2:17" ht="22.5" customHeight="1" x14ac:dyDescent="0.3">
      <c r="B14" s="424"/>
      <c r="C14" s="74" t="s">
        <v>146</v>
      </c>
      <c r="D14" s="76">
        <f>'1월'!$P$18</f>
        <v>0</v>
      </c>
      <c r="E14" s="75">
        <f>'2월'!P18</f>
        <v>0</v>
      </c>
      <c r="F14" s="75">
        <f>'3월'!P18</f>
        <v>0</v>
      </c>
      <c r="G14" s="75">
        <f>'4월'!P18</f>
        <v>0</v>
      </c>
      <c r="H14" s="75">
        <f>'5월'!P18</f>
        <v>0</v>
      </c>
      <c r="I14" s="75">
        <f>'6월'!P18</f>
        <v>0</v>
      </c>
      <c r="J14" s="75">
        <f>'7월'!P18</f>
        <v>0</v>
      </c>
      <c r="K14" s="75">
        <f>'8월'!P18</f>
        <v>0</v>
      </c>
      <c r="L14" s="75">
        <f>'9월'!P18</f>
        <v>0</v>
      </c>
      <c r="M14" s="75">
        <f>'10월'!P18</f>
        <v>0</v>
      </c>
      <c r="N14" s="75">
        <f>'11월'!P18</f>
        <v>0</v>
      </c>
      <c r="O14" s="86">
        <f>'12월'!P18</f>
        <v>0</v>
      </c>
      <c r="P14" s="79">
        <f t="shared" si="0"/>
        <v>0</v>
      </c>
      <c r="Q14" s="77" t="e">
        <f t="shared" si="1"/>
        <v>#DIV/0!</v>
      </c>
    </row>
    <row r="15" spans="2:17" ht="22.5" customHeight="1" x14ac:dyDescent="0.3">
      <c r="B15" s="424"/>
      <c r="C15" s="74" t="s">
        <v>90</v>
      </c>
      <c r="D15" s="76">
        <f>'1월'!$P$19</f>
        <v>0</v>
      </c>
      <c r="E15" s="75">
        <f>'2월'!P19</f>
        <v>0</v>
      </c>
      <c r="F15" s="75">
        <f>'3월'!P19</f>
        <v>0</v>
      </c>
      <c r="G15" s="75">
        <f>'4월'!P19</f>
        <v>0</v>
      </c>
      <c r="H15" s="75">
        <f>'5월'!P19</f>
        <v>0</v>
      </c>
      <c r="I15" s="75">
        <f>'6월'!P19</f>
        <v>0</v>
      </c>
      <c r="J15" s="75">
        <f>'7월'!P19</f>
        <v>0</v>
      </c>
      <c r="K15" s="75">
        <f>'8월'!P19</f>
        <v>0</v>
      </c>
      <c r="L15" s="75">
        <f>'9월'!P19</f>
        <v>0</v>
      </c>
      <c r="M15" s="75">
        <f>'10월'!P19</f>
        <v>0</v>
      </c>
      <c r="N15" s="75">
        <f>'11월'!P19</f>
        <v>0</v>
      </c>
      <c r="O15" s="86">
        <f>'12월'!P19</f>
        <v>0</v>
      </c>
      <c r="P15" s="79">
        <f t="shared" si="0"/>
        <v>0</v>
      </c>
      <c r="Q15" s="77" t="e">
        <f t="shared" si="1"/>
        <v>#DIV/0!</v>
      </c>
    </row>
    <row r="16" spans="2:17" ht="22.5" customHeight="1" x14ac:dyDescent="0.3">
      <c r="B16" s="424"/>
      <c r="C16" s="74" t="s">
        <v>91</v>
      </c>
      <c r="D16" s="76">
        <f>'1월'!$P$20</f>
        <v>0</v>
      </c>
      <c r="E16" s="75">
        <f>'2월'!P20</f>
        <v>0</v>
      </c>
      <c r="F16" s="75">
        <f>'3월'!P20</f>
        <v>0</v>
      </c>
      <c r="G16" s="75">
        <f>'4월'!P20</f>
        <v>0</v>
      </c>
      <c r="H16" s="75">
        <f>'5월'!P20</f>
        <v>0</v>
      </c>
      <c r="I16" s="75">
        <f>'6월'!P20</f>
        <v>0</v>
      </c>
      <c r="J16" s="75">
        <f>'7월'!P20</f>
        <v>0</v>
      </c>
      <c r="K16" s="75">
        <f>'8월'!P20</f>
        <v>0</v>
      </c>
      <c r="L16" s="75">
        <f>'9월'!P20</f>
        <v>0</v>
      </c>
      <c r="M16" s="75">
        <f>'10월'!P20</f>
        <v>0</v>
      </c>
      <c r="N16" s="75">
        <f>'11월'!P20</f>
        <v>0</v>
      </c>
      <c r="O16" s="86">
        <f>'12월'!P20</f>
        <v>0</v>
      </c>
      <c r="P16" s="79">
        <f t="shared" si="0"/>
        <v>0</v>
      </c>
      <c r="Q16" s="77" t="e">
        <f t="shared" si="1"/>
        <v>#DIV/0!</v>
      </c>
    </row>
    <row r="17" spans="2:17" ht="22.5" customHeight="1" x14ac:dyDescent="0.3">
      <c r="B17" s="424"/>
      <c r="C17" s="74" t="s">
        <v>147</v>
      </c>
      <c r="D17" s="76">
        <f>'1월'!$P$21</f>
        <v>0</v>
      </c>
      <c r="E17" s="75">
        <f>'2월'!P21</f>
        <v>0</v>
      </c>
      <c r="F17" s="75">
        <f>'3월'!P21</f>
        <v>0</v>
      </c>
      <c r="G17" s="75">
        <f>'4월'!P21</f>
        <v>0</v>
      </c>
      <c r="H17" s="75">
        <f>'5월'!P21</f>
        <v>0</v>
      </c>
      <c r="I17" s="75">
        <f>'6월'!P21</f>
        <v>0</v>
      </c>
      <c r="J17" s="75">
        <f>'7월'!P21</f>
        <v>0</v>
      </c>
      <c r="K17" s="75">
        <f>'8월'!P21</f>
        <v>0</v>
      </c>
      <c r="L17" s="75">
        <f>'9월'!P21</f>
        <v>0</v>
      </c>
      <c r="M17" s="75">
        <f>'10월'!P21</f>
        <v>0</v>
      </c>
      <c r="N17" s="75">
        <f>'11월'!P21</f>
        <v>0</v>
      </c>
      <c r="O17" s="86">
        <f>'12월'!P21</f>
        <v>0</v>
      </c>
      <c r="P17" s="79">
        <f t="shared" si="0"/>
        <v>0</v>
      </c>
      <c r="Q17" s="77" t="e">
        <f t="shared" si="1"/>
        <v>#DIV/0!</v>
      </c>
    </row>
    <row r="18" spans="2:17" ht="22.5" customHeight="1" x14ac:dyDescent="0.3">
      <c r="B18" s="424"/>
      <c r="C18" s="74" t="s">
        <v>148</v>
      </c>
      <c r="D18" s="76">
        <f>'1월'!$P$22</f>
        <v>0</v>
      </c>
      <c r="E18" s="75">
        <f>'2월'!P22</f>
        <v>0</v>
      </c>
      <c r="F18" s="75">
        <f>'3월'!P22</f>
        <v>0</v>
      </c>
      <c r="G18" s="75">
        <f>'4월'!P22</f>
        <v>0</v>
      </c>
      <c r="H18" s="75">
        <f>'5월'!P22</f>
        <v>0</v>
      </c>
      <c r="I18" s="75">
        <f>'6월'!P22</f>
        <v>0</v>
      </c>
      <c r="J18" s="75">
        <f>'7월'!P22</f>
        <v>0</v>
      </c>
      <c r="K18" s="75">
        <f>'8월'!P22</f>
        <v>0</v>
      </c>
      <c r="L18" s="75">
        <f>'9월'!P22</f>
        <v>0</v>
      </c>
      <c r="M18" s="75">
        <f>'10월'!P22</f>
        <v>0</v>
      </c>
      <c r="N18" s="75">
        <f>'11월'!P22</f>
        <v>0</v>
      </c>
      <c r="O18" s="86">
        <f>'12월'!P22</f>
        <v>0</v>
      </c>
      <c r="P18" s="79">
        <f t="shared" si="0"/>
        <v>0</v>
      </c>
      <c r="Q18" s="77" t="e">
        <f t="shared" si="1"/>
        <v>#DIV/0!</v>
      </c>
    </row>
    <row r="19" spans="2:17" ht="22.5" customHeight="1" thickBot="1" x14ac:dyDescent="0.35">
      <c r="B19" s="424"/>
      <c r="C19" s="74" t="s">
        <v>149</v>
      </c>
      <c r="D19" s="87">
        <f>'1월'!$P$23</f>
        <v>0</v>
      </c>
      <c r="E19" s="88">
        <f>'2월'!P23</f>
        <v>0</v>
      </c>
      <c r="F19" s="88">
        <f>'3월'!P23</f>
        <v>0</v>
      </c>
      <c r="G19" s="88">
        <f>'4월'!P23</f>
        <v>0</v>
      </c>
      <c r="H19" s="88">
        <f>'5월'!P23</f>
        <v>0</v>
      </c>
      <c r="I19" s="88">
        <f>'6월'!P23</f>
        <v>0</v>
      </c>
      <c r="J19" s="88">
        <f>'7월'!P23</f>
        <v>0</v>
      </c>
      <c r="K19" s="88">
        <f>'8월'!P23</f>
        <v>0</v>
      </c>
      <c r="L19" s="88">
        <f>'9월'!P23</f>
        <v>0</v>
      </c>
      <c r="M19" s="88">
        <f>'10월'!P23</f>
        <v>0</v>
      </c>
      <c r="N19" s="88">
        <f>'11월'!P23</f>
        <v>0</v>
      </c>
      <c r="O19" s="89">
        <f>'12월'!P23</f>
        <v>0</v>
      </c>
      <c r="P19" s="81">
        <f t="shared" si="0"/>
        <v>0</v>
      </c>
      <c r="Q19" s="82" t="s">
        <v>155</v>
      </c>
    </row>
    <row r="20" spans="2:17" ht="22.5" customHeight="1" thickTop="1" x14ac:dyDescent="0.3">
      <c r="B20" s="448" t="s">
        <v>151</v>
      </c>
      <c r="C20" s="449"/>
      <c r="D20" s="450">
        <f>D6-D19</f>
        <v>0</v>
      </c>
      <c r="E20" s="451">
        <f t="shared" ref="E20:P20" si="2">E6-E19</f>
        <v>0</v>
      </c>
      <c r="F20" s="451">
        <f t="shared" si="2"/>
        <v>0</v>
      </c>
      <c r="G20" s="451">
        <f t="shared" si="2"/>
        <v>0</v>
      </c>
      <c r="H20" s="451">
        <f t="shared" si="2"/>
        <v>0</v>
      </c>
      <c r="I20" s="451">
        <f t="shared" si="2"/>
        <v>0</v>
      </c>
      <c r="J20" s="451">
        <f t="shared" si="2"/>
        <v>0</v>
      </c>
      <c r="K20" s="451">
        <f t="shared" si="2"/>
        <v>0</v>
      </c>
      <c r="L20" s="451">
        <f t="shared" si="2"/>
        <v>0</v>
      </c>
      <c r="M20" s="451">
        <f t="shared" si="2"/>
        <v>0</v>
      </c>
      <c r="N20" s="451">
        <f t="shared" si="2"/>
        <v>0</v>
      </c>
      <c r="O20" s="452">
        <f t="shared" si="2"/>
        <v>0</v>
      </c>
      <c r="P20" s="453">
        <f t="shared" si="2"/>
        <v>0</v>
      </c>
      <c r="Q20" s="454" t="s">
        <v>166</v>
      </c>
    </row>
    <row r="21" spans="2:17" ht="22.5" customHeight="1" x14ac:dyDescent="0.3">
      <c r="B21" s="460" t="s">
        <v>156</v>
      </c>
      <c r="C21" s="455"/>
      <c r="D21" s="456">
        <f>'1월'!E5</f>
        <v>0</v>
      </c>
      <c r="E21" s="456">
        <f>'2월'!E5</f>
        <v>0</v>
      </c>
      <c r="F21" s="456">
        <f>'3월'!E5</f>
        <v>0</v>
      </c>
      <c r="G21" s="456">
        <f>'4월'!E5</f>
        <v>0</v>
      </c>
      <c r="H21" s="456">
        <f>'5월'!E5</f>
        <v>0</v>
      </c>
      <c r="I21" s="456">
        <f>'6월'!E5</f>
        <v>0</v>
      </c>
      <c r="J21" s="456">
        <f>'7월'!E5</f>
        <v>0</v>
      </c>
      <c r="K21" s="456">
        <f>'8월'!E5</f>
        <v>0</v>
      </c>
      <c r="L21" s="456">
        <f>'9월'!E5</f>
        <v>0</v>
      </c>
      <c r="M21" s="456">
        <f>'10월'!E5</f>
        <v>0</v>
      </c>
      <c r="N21" s="456">
        <f>'11월'!E5</f>
        <v>0</v>
      </c>
      <c r="O21" s="456">
        <f>'12월'!E5</f>
        <v>0</v>
      </c>
      <c r="P21" s="456" t="s">
        <v>167</v>
      </c>
      <c r="Q21" s="461" t="s">
        <v>166</v>
      </c>
    </row>
    <row r="22" spans="2:17" ht="22.5" customHeight="1" thickBot="1" x14ac:dyDescent="0.35">
      <c r="B22" s="462" t="s">
        <v>158</v>
      </c>
      <c r="C22" s="463"/>
      <c r="D22" s="464">
        <f>'1월'!Y27</f>
        <v>0</v>
      </c>
      <c r="E22" s="464">
        <f>'2월'!Y27</f>
        <v>0</v>
      </c>
      <c r="F22" s="464">
        <f>'3월'!Y27</f>
        <v>0</v>
      </c>
      <c r="G22" s="464">
        <f>'4월'!Y27</f>
        <v>0</v>
      </c>
      <c r="H22" s="464">
        <f>'5월'!Y27</f>
        <v>0</v>
      </c>
      <c r="I22" s="464">
        <f>'6월'!Y27</f>
        <v>0</v>
      </c>
      <c r="J22" s="464">
        <f>'7월'!Y27</f>
        <v>0</v>
      </c>
      <c r="K22" s="464">
        <f>'8월'!Y27</f>
        <v>0</v>
      </c>
      <c r="L22" s="464">
        <f>'9월'!Y27</f>
        <v>0</v>
      </c>
      <c r="M22" s="464">
        <f>'10월'!Y27</f>
        <v>0</v>
      </c>
      <c r="N22" s="464">
        <f>'11월'!Y27</f>
        <v>0</v>
      </c>
      <c r="O22" s="464">
        <f>'12월'!Y27</f>
        <v>0</v>
      </c>
      <c r="P22" s="465" t="s">
        <v>165</v>
      </c>
      <c r="Q22" s="466" t="s">
        <v>166</v>
      </c>
    </row>
    <row r="23" spans="2:17" s="44" customFormat="1" ht="17.25" thickTop="1" x14ac:dyDescent="0.3"/>
    <row r="24" spans="2:17" s="44" customFormat="1" x14ac:dyDescent="0.3"/>
    <row r="25" spans="2:17" s="44" customFormat="1" x14ac:dyDescent="0.3"/>
    <row r="26" spans="2:17" s="44" customFormat="1" x14ac:dyDescent="0.3"/>
    <row r="27" spans="2:17" s="44" customFormat="1" x14ac:dyDescent="0.3"/>
    <row r="28" spans="2:17" s="44" customFormat="1" x14ac:dyDescent="0.3"/>
    <row r="29" spans="2:17" s="44" customFormat="1" x14ac:dyDescent="0.3"/>
    <row r="30" spans="2:17" s="44" customFormat="1" x14ac:dyDescent="0.3"/>
    <row r="31" spans="2:17" s="44" customFormat="1" x14ac:dyDescent="0.3"/>
    <row r="32" spans="2:17" s="44" customFormat="1" x14ac:dyDescent="0.3"/>
    <row r="33" s="44" customFormat="1" x14ac:dyDescent="0.3"/>
    <row r="34" s="44" customFormat="1" x14ac:dyDescent="0.3"/>
    <row r="35" s="44" customFormat="1" x14ac:dyDescent="0.3"/>
    <row r="36" s="44" customFormat="1" x14ac:dyDescent="0.3"/>
    <row r="37" s="44" customFormat="1" x14ac:dyDescent="0.3"/>
    <row r="38" s="44" customFormat="1" x14ac:dyDescent="0.3"/>
    <row r="39" s="44" customFormat="1" x14ac:dyDescent="0.3"/>
    <row r="40" s="44" customFormat="1" x14ac:dyDescent="0.3"/>
    <row r="41" s="44" customFormat="1" x14ac:dyDescent="0.3"/>
    <row r="42" s="44" customFormat="1" x14ac:dyDescent="0.3"/>
    <row r="43" s="44" customFormat="1" x14ac:dyDescent="0.3"/>
    <row r="44" s="44" customFormat="1" x14ac:dyDescent="0.3"/>
    <row r="45" s="44" customFormat="1" x14ac:dyDescent="0.3"/>
    <row r="46" s="44" customFormat="1" x14ac:dyDescent="0.3"/>
    <row r="47" s="44" customFormat="1" x14ac:dyDescent="0.3"/>
    <row r="48" s="44" customFormat="1" x14ac:dyDescent="0.3"/>
    <row r="49" s="44" customFormat="1" x14ac:dyDescent="0.3"/>
    <row r="50" s="44" customFormat="1" x14ac:dyDescent="0.3"/>
    <row r="51" s="44" customFormat="1" x14ac:dyDescent="0.3"/>
    <row r="52" s="44" customFormat="1" x14ac:dyDescent="0.3"/>
    <row r="53" s="44" customFormat="1" x14ac:dyDescent="0.3"/>
    <row r="54" s="44" customFormat="1" x14ac:dyDescent="0.3"/>
    <row r="55" s="44" customFormat="1" x14ac:dyDescent="0.3"/>
    <row r="56" s="44" customFormat="1" x14ac:dyDescent="0.3"/>
    <row r="57" s="44" customFormat="1" x14ac:dyDescent="0.3"/>
    <row r="58" s="44" customFormat="1" x14ac:dyDescent="0.3"/>
    <row r="59" s="44" customFormat="1" x14ac:dyDescent="0.3"/>
    <row r="60" s="44" customFormat="1" x14ac:dyDescent="0.3"/>
    <row r="61" s="44" customFormat="1" x14ac:dyDescent="0.3"/>
    <row r="62" s="44" customFormat="1" x14ac:dyDescent="0.3"/>
    <row r="63" s="44" customFormat="1" x14ac:dyDescent="0.3"/>
    <row r="64" s="44" customFormat="1" x14ac:dyDescent="0.3"/>
    <row r="65" s="44" customFormat="1" x14ac:dyDescent="0.3"/>
    <row r="66" s="44" customFormat="1" x14ac:dyDescent="0.3"/>
    <row r="67" s="44" customFormat="1" x14ac:dyDescent="0.3"/>
    <row r="68" s="44" customFormat="1" x14ac:dyDescent="0.3"/>
    <row r="69" s="44" customFormat="1" x14ac:dyDescent="0.3"/>
    <row r="70" s="44" customFormat="1" x14ac:dyDescent="0.3"/>
    <row r="71" s="44" customFormat="1" x14ac:dyDescent="0.3"/>
    <row r="72" s="44" customFormat="1" x14ac:dyDescent="0.3"/>
    <row r="73" s="44" customFormat="1" x14ac:dyDescent="0.3"/>
    <row r="74" s="44" customFormat="1" x14ac:dyDescent="0.3"/>
    <row r="75" s="44" customFormat="1" x14ac:dyDescent="0.3"/>
    <row r="76" s="44" customFormat="1" x14ac:dyDescent="0.3"/>
    <row r="77" s="44" customFormat="1" x14ac:dyDescent="0.3"/>
    <row r="78" s="44" customFormat="1" x14ac:dyDescent="0.3"/>
    <row r="79" s="44" customFormat="1" x14ac:dyDescent="0.3"/>
    <row r="80" s="44" customFormat="1" x14ac:dyDescent="0.3"/>
    <row r="81" s="44" customFormat="1" x14ac:dyDescent="0.3"/>
    <row r="82" s="44" customFormat="1" x14ac:dyDescent="0.3"/>
    <row r="83" s="44" customFormat="1" x14ac:dyDescent="0.3"/>
    <row r="84" s="44" customFormat="1" x14ac:dyDescent="0.3"/>
    <row r="85" s="44" customFormat="1" x14ac:dyDescent="0.3"/>
    <row r="86" s="44" customFormat="1" x14ac:dyDescent="0.3"/>
    <row r="87" s="44" customFormat="1" x14ac:dyDescent="0.3"/>
    <row r="88" s="44" customFormat="1" x14ac:dyDescent="0.3"/>
    <row r="89" s="44" customFormat="1" x14ac:dyDescent="0.3"/>
    <row r="90" s="44" customFormat="1" x14ac:dyDescent="0.3"/>
    <row r="91" s="44" customFormat="1" x14ac:dyDescent="0.3"/>
    <row r="92" s="44" customFormat="1" x14ac:dyDescent="0.3"/>
    <row r="93" s="44" customFormat="1" x14ac:dyDescent="0.3"/>
    <row r="94" s="44" customFormat="1" x14ac:dyDescent="0.3"/>
    <row r="95" s="44" customFormat="1" x14ac:dyDescent="0.3"/>
    <row r="96" s="44" customFormat="1" x14ac:dyDescent="0.3"/>
    <row r="97" s="44" customFormat="1" x14ac:dyDescent="0.3"/>
    <row r="98" s="44" customFormat="1" x14ac:dyDescent="0.3"/>
    <row r="99" s="44" customFormat="1" hidden="1" x14ac:dyDescent="0.3"/>
    <row r="100" s="44" customFormat="1" hidden="1" x14ac:dyDescent="0.3"/>
    <row r="101" s="44" customFormat="1" hidden="1" x14ac:dyDescent="0.3"/>
  </sheetData>
  <sheetProtection algorithmName="SHA-512" hashValue="323BfQrf9sLHio4S8KxLbxJwUi96f0T1NohGB2GGC3xn3sCt9RPYJoFs2XWIHIyQVhLUGAjXZAuEW3jjk6tjHg==" saltValue="/r5Z0BFapOXTJ3RgSLiUWw==" spinCount="100000" sheet="1" objects="1" scenarios="1"/>
  <mergeCells count="22">
    <mergeCell ref="B5:C5"/>
    <mergeCell ref="D3:D4"/>
    <mergeCell ref="Q3:Q4"/>
    <mergeCell ref="B1:D2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  <mergeCell ref="B3:C4"/>
    <mergeCell ref="B22:C22"/>
    <mergeCell ref="B6:C6"/>
    <mergeCell ref="B7:B19"/>
    <mergeCell ref="B20:C20"/>
    <mergeCell ref="B21:C21"/>
  </mergeCells>
  <phoneticPr fontId="2" type="noConversion"/>
  <conditionalFormatting sqref="C7:C18 P7:P1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{20D91FE8-F1C6-4382-B966-01636C835793}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91FE8-F1C6-4382-B966-01636C8357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C7:C18 P7:P18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="85" zoomScaleNormal="85" zoomScaleSheetLayoutView="85" workbookViewId="0">
      <selection sqref="A1:XFD1048576"/>
    </sheetView>
  </sheetViews>
  <sheetFormatPr defaultRowHeight="16.5" x14ac:dyDescent="0.3"/>
  <cols>
    <col min="2" max="2" width="44.625" customWidth="1"/>
    <col min="6" max="6" width="12.875" customWidth="1"/>
    <col min="7" max="7" width="15.875" customWidth="1"/>
    <col min="9" max="10" width="9" style="38"/>
    <col min="14" max="14" width="10.125" customWidth="1"/>
  </cols>
  <sheetData>
    <row r="1" spans="2:12" x14ac:dyDescent="0.3">
      <c r="B1" s="23"/>
    </row>
    <row r="2" spans="2:12" x14ac:dyDescent="0.3">
      <c r="F2" t="s">
        <v>20</v>
      </c>
      <c r="G2" t="s">
        <v>21</v>
      </c>
    </row>
    <row r="3" spans="2:12" x14ac:dyDescent="0.3">
      <c r="E3">
        <v>1</v>
      </c>
      <c r="F3" s="23">
        <f>자산관리!D26*자산관리!F26+자산관리!D26*자산관리!F26*(자산관리!F26+1)/2*자산관리!E26%/12</f>
        <v>6168750</v>
      </c>
      <c r="G3" s="24">
        <f>(F3-(자산관리!D26*자산관리!F26))*15.4%</f>
        <v>25987.5</v>
      </c>
    </row>
    <row r="4" spans="2:12" ht="21.75" x14ac:dyDescent="0.3">
      <c r="B4" t="s">
        <v>19</v>
      </c>
      <c r="E4">
        <v>2</v>
      </c>
      <c r="F4" s="23">
        <f>자산관리!D27*자산관리!F27+자산관리!D27*자산관리!F27*(자산관리!F27+1)/2*자산관리!E27%/12</f>
        <v>0</v>
      </c>
      <c r="G4" s="24">
        <f>(F4-(자산관리!D27*자산관리!F27))*15.4%</f>
        <v>0</v>
      </c>
      <c r="L4" s="42" t="s">
        <v>43</v>
      </c>
    </row>
    <row r="5" spans="2:12" ht="21.75" x14ac:dyDescent="0.3">
      <c r="B5" t="s">
        <v>18</v>
      </c>
      <c r="E5">
        <v>3</v>
      </c>
      <c r="F5" s="23">
        <f>자산관리!D28*자산관리!F28+자산관리!D28*자산관리!F28*(자산관리!F28+1)/2*자산관리!E28%/12</f>
        <v>0</v>
      </c>
      <c r="G5" s="24">
        <f>(F5-(자산관리!D28*자산관리!F28))*15.4%</f>
        <v>0</v>
      </c>
      <c r="L5" s="43" t="s">
        <v>44</v>
      </c>
    </row>
    <row r="6" spans="2:12" x14ac:dyDescent="0.3">
      <c r="E6">
        <v>4</v>
      </c>
      <c r="F6" s="23">
        <f>자산관리!D29*자산관리!F29+자산관리!D29*자산관리!F29*(자산관리!F29+1)/2*자산관리!E29%/12</f>
        <v>0</v>
      </c>
      <c r="G6" s="24">
        <f>(F6-(자산관리!D29*자산관리!F29))*15.4%</f>
        <v>0</v>
      </c>
    </row>
    <row r="7" spans="2:12" x14ac:dyDescent="0.3">
      <c r="E7">
        <v>5</v>
      </c>
      <c r="F7" s="23">
        <f>자산관리!D30*자산관리!F30+자산관리!D30*자산관리!F30*(자산관리!F30+1)/2*자산관리!E30%/12</f>
        <v>0</v>
      </c>
      <c r="G7" s="24">
        <f>(F7-(자산관리!D30*자산관리!F30))*15.4%</f>
        <v>0</v>
      </c>
    </row>
    <row r="8" spans="2:12" x14ac:dyDescent="0.3">
      <c r="E8">
        <v>6</v>
      </c>
      <c r="F8" s="23">
        <f>자산관리!D31*자산관리!F31+자산관리!D31*자산관리!F31*(자산관리!F31+1)/2*자산관리!E31%/12</f>
        <v>0</v>
      </c>
      <c r="G8" s="24">
        <f>(F8-(자산관리!D31*자산관리!F31))*15.4%</f>
        <v>0</v>
      </c>
    </row>
    <row r="17" spans="2:16" x14ac:dyDescent="0.3">
      <c r="K17">
        <v>200000</v>
      </c>
      <c r="L17" s="32">
        <v>0.04</v>
      </c>
      <c r="M17" t="s">
        <v>23</v>
      </c>
    </row>
    <row r="19" spans="2:16" x14ac:dyDescent="0.3">
      <c r="B19" t="s">
        <v>22</v>
      </c>
      <c r="F19">
        <f>K17*6*(1+(4/100)*(6/12))</f>
        <v>1224000</v>
      </c>
    </row>
    <row r="25" spans="2:16" x14ac:dyDescent="0.3">
      <c r="I25" s="38" t="s">
        <v>112</v>
      </c>
      <c r="J25" s="38" t="s">
        <v>113</v>
      </c>
      <c r="L25" t="s">
        <v>114</v>
      </c>
      <c r="N25" t="s">
        <v>115</v>
      </c>
      <c r="P25">
        <f>SUM(IFN26:IFN34)</f>
        <v>0</v>
      </c>
    </row>
    <row r="26" spans="2:16" x14ac:dyDescent="0.3">
      <c r="I26" s="38" t="s">
        <v>116</v>
      </c>
      <c r="J26" s="38">
        <v>1000</v>
      </c>
      <c r="L26" s="38" t="s">
        <v>126</v>
      </c>
      <c r="N26">
        <f>LOOKUP(2,1/((COUNTIF($N$25:N25,$J$26:$J$33)=0)*($L$26=$I$26:$I$33)),$J$26:$J$33)</f>
        <v>4416</v>
      </c>
    </row>
    <row r="27" spans="2:16" x14ac:dyDescent="0.3">
      <c r="B27" t="s">
        <v>24</v>
      </c>
      <c r="I27" s="38" t="s">
        <v>117</v>
      </c>
      <c r="J27" s="38">
        <v>20000</v>
      </c>
      <c r="N27" t="e">
        <f>LOOKUP(2,1/((COUNTIF($N$25:N26,$J$26:$J$33)=0)*($L$26=$I$26:$I$33)),$J$26:$J$33)</f>
        <v>#N/A</v>
      </c>
    </row>
    <row r="28" spans="2:16" x14ac:dyDescent="0.3">
      <c r="B28" s="33">
        <f>자산관리!D27*자산관리!F27+자산관리!D27*자산관리!F27*(자산관리!F27+1)/2*자산관리!E27%/12</f>
        <v>0</v>
      </c>
      <c r="I28" s="38" t="s">
        <v>118</v>
      </c>
      <c r="J28" s="38">
        <v>30000</v>
      </c>
      <c r="L28" t="s">
        <v>124</v>
      </c>
      <c r="N28" t="e">
        <f>LOOKUP(2,1/((COUNTIF($N$25:N27,$J$26:$J$33)=0)*($L$26=$I$26:$I$33)),$J$26:$J$33)</f>
        <v>#N/A</v>
      </c>
    </row>
    <row r="29" spans="2:16" x14ac:dyDescent="0.3">
      <c r="I29" s="38" t="s">
        <v>119</v>
      </c>
      <c r="J29" s="38">
        <v>4400</v>
      </c>
      <c r="N29" t="e">
        <f>LOOKUP(2,1/((COUNTIF($N$25:N28,$J$26:$J$33)=0)*($L$26=$I$26:$I$33)),$J$26:$J$33)</f>
        <v>#N/A</v>
      </c>
    </row>
    <row r="30" spans="2:16" x14ac:dyDescent="0.3">
      <c r="I30" s="38" t="s">
        <v>120</v>
      </c>
      <c r="J30" s="38">
        <v>5546</v>
      </c>
      <c r="N30" t="e">
        <f>LOOKUP(2,1/((COUNTIF($N$25:N29,$J$26:$J$33)=0)*($L$26=$I$26:$I$33)),$J$26:$J$33)</f>
        <v>#N/A</v>
      </c>
    </row>
    <row r="31" spans="2:16" x14ac:dyDescent="0.3">
      <c r="I31" s="38" t="s">
        <v>121</v>
      </c>
      <c r="J31" s="38">
        <v>654656</v>
      </c>
      <c r="N31" t="e">
        <f>LOOKUP(2,1/((COUNTIF($N$25:N30,$J$26:$J$33)=0)*($L$26=$I$26:$I$33)),$J$26:$J$33)</f>
        <v>#N/A</v>
      </c>
    </row>
    <row r="32" spans="2:16" x14ac:dyDescent="0.3">
      <c r="I32" s="38" t="s">
        <v>121</v>
      </c>
      <c r="J32" s="38">
        <v>9888</v>
      </c>
      <c r="N32" t="e">
        <f>LOOKUP(2,1/((COUNTIF($N$25:N31,$J$26:$J$33)=0)*($L$26=$I$26:$I$33)),$J$26:$J$33)</f>
        <v>#N/A</v>
      </c>
    </row>
    <row r="33" spans="9:14" x14ac:dyDescent="0.3">
      <c r="I33" s="38" t="s">
        <v>122</v>
      </c>
      <c r="J33" s="38">
        <v>4416</v>
      </c>
      <c r="N33" t="e">
        <f>LOOKUP(2,1/((COUNTIF($N$25:N32,$J$26:$J$33)=0)*($L$26=$I$26:$I$33)),$J$26:$J$33)</f>
        <v>#N/A</v>
      </c>
    </row>
    <row r="34" spans="9:14" x14ac:dyDescent="0.3">
      <c r="N34" t="e">
        <f>LOOKUP(2,1/((COUNTIF($N$25:N33,$J$26:$J$33)=0)*($L$26=$I$26:$I$33)),$J$26:$J$33)</f>
        <v>#N/A</v>
      </c>
    </row>
    <row r="36" spans="9:14" x14ac:dyDescent="0.3">
      <c r="I36" s="38" t="s">
        <v>125</v>
      </c>
      <c r="J36" s="38" t="s">
        <v>123</v>
      </c>
    </row>
  </sheetData>
  <sheetProtection algorithmName="SHA-512" hashValue="pyDEfX77X8+ETyIoj9Y5M+w3CEQzyn2Vx7AwC7EGrgBu3O5kPgy3WNbqfavq8M/nI9yMaRaYNv9vrBryVpzfhg==" saltValue="DGDIskYHgyeaGjP+z4HIzg==" spinCount="100000" sheet="1" objects="1" scenarios="1"/>
  <customSheetViews>
    <customSheetView guid="{E0974A86-EF2A-47E2-A704-81ECF683F094}" topLeftCell="B16">
      <selection activeCell="L28" sqref="L28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4"/>
  <sheetViews>
    <sheetView showZeros="0" zoomScale="85" zoomScaleNormal="85" zoomScaleSheetLayoutView="80" zoomScalePageLayoutView="55" workbookViewId="0">
      <selection activeCell="H5" sqref="H5:I6"/>
    </sheetView>
  </sheetViews>
  <sheetFormatPr defaultColWidth="0" defaultRowHeight="16.5" zeroHeight="1" x14ac:dyDescent="0.3"/>
  <cols>
    <col min="1" max="1" width="5.625" style="136" customWidth="1"/>
    <col min="2" max="31" width="6.75" style="136" customWidth="1"/>
    <col min="32" max="32" width="9" style="135" customWidth="1"/>
    <col min="33" max="34" width="0" style="135" hidden="1" customWidth="1"/>
    <col min="35" max="16384" width="9" style="136" hidden="1"/>
  </cols>
  <sheetData>
    <row r="1" spans="1:31" ht="21" customHeight="1" x14ac:dyDescent="0.3">
      <c r="A1" s="135"/>
      <c r="B1" s="243" t="s">
        <v>27</v>
      </c>
      <c r="C1" s="243"/>
      <c r="D1" s="243"/>
      <c r="E1" s="243"/>
      <c r="F1" s="243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21" customHeight="1" x14ac:dyDescent="0.3">
      <c r="A2" s="135"/>
      <c r="B2" s="243"/>
      <c r="C2" s="243"/>
      <c r="D2" s="243"/>
      <c r="E2" s="243"/>
      <c r="F2" s="243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</row>
    <row r="3" spans="1:31" x14ac:dyDescent="0.3">
      <c r="A3" s="135"/>
      <c r="B3" s="245"/>
      <c r="C3" s="245"/>
      <c r="D3" s="245"/>
      <c r="E3" s="245"/>
      <c r="F3" s="245"/>
      <c r="G3" s="245"/>
      <c r="H3" s="246" t="s">
        <v>31</v>
      </c>
      <c r="I3" s="246"/>
      <c r="J3" s="246" t="s">
        <v>32</v>
      </c>
      <c r="K3" s="246"/>
      <c r="L3" s="246" t="s">
        <v>33</v>
      </c>
      <c r="M3" s="246"/>
      <c r="N3" s="246" t="s">
        <v>34</v>
      </c>
      <c r="O3" s="246"/>
      <c r="P3" s="246" t="s">
        <v>35</v>
      </c>
      <c r="Q3" s="246"/>
      <c r="R3" s="246" t="s">
        <v>36</v>
      </c>
      <c r="S3" s="246"/>
      <c r="T3" s="246" t="s">
        <v>37</v>
      </c>
      <c r="U3" s="246"/>
      <c r="V3" s="246" t="s">
        <v>38</v>
      </c>
      <c r="W3" s="246"/>
      <c r="X3" s="246" t="s">
        <v>39</v>
      </c>
      <c r="Y3" s="246"/>
      <c r="Z3" s="246" t="s">
        <v>40</v>
      </c>
      <c r="AA3" s="246"/>
      <c r="AB3" s="246" t="s">
        <v>41</v>
      </c>
      <c r="AC3" s="246"/>
      <c r="AD3" s="246" t="s">
        <v>42</v>
      </c>
      <c r="AE3" s="246"/>
    </row>
    <row r="4" spans="1:31" x14ac:dyDescent="0.3">
      <c r="A4" s="135"/>
      <c r="B4" s="245"/>
      <c r="C4" s="245"/>
      <c r="D4" s="245"/>
      <c r="E4" s="245"/>
      <c r="F4" s="245"/>
      <c r="G4" s="245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</row>
    <row r="5" spans="1:31" x14ac:dyDescent="0.3">
      <c r="A5" s="135"/>
      <c r="B5" s="221" t="s">
        <v>28</v>
      </c>
      <c r="C5" s="222"/>
      <c r="D5" s="222"/>
      <c r="E5" s="223"/>
      <c r="F5" s="227" t="s">
        <v>190</v>
      </c>
      <c r="G5" s="228"/>
      <c r="H5" s="231"/>
      <c r="I5" s="232"/>
      <c r="J5" s="235"/>
      <c r="K5" s="236"/>
      <c r="L5" s="239"/>
      <c r="M5" s="240"/>
      <c r="N5" s="274"/>
      <c r="O5" s="275"/>
      <c r="P5" s="274"/>
      <c r="Q5" s="275"/>
      <c r="R5" s="278"/>
      <c r="S5" s="279"/>
      <c r="T5" s="250"/>
      <c r="U5" s="251"/>
      <c r="V5" s="250"/>
      <c r="W5" s="251"/>
      <c r="X5" s="254"/>
      <c r="Y5" s="255"/>
      <c r="Z5" s="258"/>
      <c r="AA5" s="259"/>
      <c r="AB5" s="258"/>
      <c r="AC5" s="259"/>
      <c r="AD5" s="262"/>
      <c r="AE5" s="263"/>
    </row>
    <row r="6" spans="1:31" x14ac:dyDescent="0.3">
      <c r="A6" s="135"/>
      <c r="B6" s="224"/>
      <c r="C6" s="225"/>
      <c r="D6" s="225"/>
      <c r="E6" s="226"/>
      <c r="F6" s="229"/>
      <c r="G6" s="230"/>
      <c r="H6" s="233"/>
      <c r="I6" s="234"/>
      <c r="J6" s="237"/>
      <c r="K6" s="238"/>
      <c r="L6" s="241"/>
      <c r="M6" s="242"/>
      <c r="N6" s="276"/>
      <c r="O6" s="277"/>
      <c r="P6" s="276"/>
      <c r="Q6" s="277"/>
      <c r="R6" s="280"/>
      <c r="S6" s="281"/>
      <c r="T6" s="252"/>
      <c r="U6" s="253"/>
      <c r="V6" s="252"/>
      <c r="W6" s="253"/>
      <c r="X6" s="256"/>
      <c r="Y6" s="257"/>
      <c r="Z6" s="260"/>
      <c r="AA6" s="261"/>
      <c r="AB6" s="260"/>
      <c r="AC6" s="261"/>
      <c r="AD6" s="264"/>
      <c r="AE6" s="265"/>
    </row>
    <row r="7" spans="1:31" x14ac:dyDescent="0.3">
      <c r="A7" s="135"/>
      <c r="B7" s="247" t="s">
        <v>163</v>
      </c>
      <c r="C7" s="248"/>
      <c r="D7" s="248"/>
      <c r="E7" s="249"/>
      <c r="F7" s="266">
        <f>AD7</f>
        <v>0</v>
      </c>
      <c r="G7" s="267"/>
      <c r="H7" s="268">
        <f>'1월'!Y27</f>
        <v>0</v>
      </c>
      <c r="I7" s="269"/>
      <c r="J7" s="284">
        <f>'2월'!Y27</f>
        <v>0</v>
      </c>
      <c r="K7" s="285"/>
      <c r="L7" s="286">
        <f>'3월'!Y27</f>
        <v>0</v>
      </c>
      <c r="M7" s="287"/>
      <c r="N7" s="288">
        <f>'4월'!Y27</f>
        <v>0</v>
      </c>
      <c r="O7" s="289"/>
      <c r="P7" s="288">
        <f>'5월'!Y27</f>
        <v>0</v>
      </c>
      <c r="Q7" s="289"/>
      <c r="R7" s="290">
        <f>'6월'!Y27</f>
        <v>0</v>
      </c>
      <c r="S7" s="291"/>
      <c r="T7" s="292">
        <f>'7월'!Y27</f>
        <v>0</v>
      </c>
      <c r="U7" s="293"/>
      <c r="V7" s="292">
        <f>'8월'!Y27</f>
        <v>0</v>
      </c>
      <c r="W7" s="293"/>
      <c r="X7" s="294">
        <f>'9월'!Y27</f>
        <v>0</v>
      </c>
      <c r="Y7" s="295"/>
      <c r="Z7" s="296">
        <f>'10월'!Y27</f>
        <v>0</v>
      </c>
      <c r="AA7" s="297"/>
      <c r="AB7" s="296">
        <f>'11월'!Y27</f>
        <v>0</v>
      </c>
      <c r="AC7" s="297"/>
      <c r="AD7" s="298">
        <f>'12월'!Y27</f>
        <v>0</v>
      </c>
      <c r="AE7" s="299"/>
    </row>
    <row r="8" spans="1:31" x14ac:dyDescent="0.3">
      <c r="A8" s="135"/>
      <c r="B8" s="244" t="s">
        <v>29</v>
      </c>
      <c r="C8" s="244"/>
      <c r="D8" s="244"/>
      <c r="E8" s="244"/>
      <c r="F8" s="244" t="s">
        <v>30</v>
      </c>
      <c r="G8" s="244"/>
      <c r="H8" s="282" t="s">
        <v>181</v>
      </c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</row>
    <row r="9" spans="1:31" x14ac:dyDescent="0.3">
      <c r="A9" s="135"/>
      <c r="B9" s="244"/>
      <c r="C9" s="244"/>
      <c r="D9" s="244"/>
      <c r="E9" s="244"/>
      <c r="F9" s="244"/>
      <c r="G9" s="244"/>
      <c r="H9" s="283"/>
      <c r="I9" s="283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</row>
    <row r="10" spans="1:31" x14ac:dyDescent="0.3">
      <c r="A10" s="135"/>
      <c r="B10" s="221">
        <v>1</v>
      </c>
      <c r="C10" s="223"/>
      <c r="D10" s="312" t="s">
        <v>188</v>
      </c>
      <c r="E10" s="312"/>
      <c r="F10" s="300">
        <v>9999</v>
      </c>
      <c r="G10" s="301"/>
      <c r="H10" s="270">
        <f>'1월'!Y3</f>
        <v>0</v>
      </c>
      <c r="I10" s="271"/>
      <c r="J10" s="270">
        <f>'2월'!Y3</f>
        <v>0</v>
      </c>
      <c r="K10" s="271"/>
      <c r="L10" s="270">
        <f>'3월'!Y3</f>
        <v>0</v>
      </c>
      <c r="M10" s="271"/>
      <c r="N10" s="270">
        <f>'4월'!Y3</f>
        <v>0</v>
      </c>
      <c r="O10" s="271"/>
      <c r="P10" s="270">
        <f>'5월'!Y3</f>
        <v>0</v>
      </c>
      <c r="Q10" s="271"/>
      <c r="R10" s="270">
        <f>'6월'!Y3</f>
        <v>0</v>
      </c>
      <c r="S10" s="271"/>
      <c r="T10" s="270">
        <f>'7월'!Y3</f>
        <v>0</v>
      </c>
      <c r="U10" s="271"/>
      <c r="V10" s="270">
        <f>'8월'!Y3</f>
        <v>0</v>
      </c>
      <c r="W10" s="271"/>
      <c r="X10" s="270">
        <f>'9월'!Y3</f>
        <v>0</v>
      </c>
      <c r="Y10" s="271"/>
      <c r="Z10" s="270">
        <f>'10월'!Y3</f>
        <v>0</v>
      </c>
      <c r="AA10" s="271"/>
      <c r="AB10" s="270">
        <f>'11월'!Y3</f>
        <v>0</v>
      </c>
      <c r="AC10" s="271"/>
      <c r="AD10" s="270">
        <f>'12월'!Y3</f>
        <v>0</v>
      </c>
      <c r="AE10" s="271"/>
    </row>
    <row r="11" spans="1:31" x14ac:dyDescent="0.3">
      <c r="A11" s="135"/>
      <c r="B11" s="224"/>
      <c r="C11" s="226"/>
      <c r="D11" s="312"/>
      <c r="E11" s="312"/>
      <c r="F11" s="300"/>
      <c r="G11" s="301"/>
      <c r="H11" s="272"/>
      <c r="I11" s="273"/>
      <c r="J11" s="272"/>
      <c r="K11" s="273"/>
      <c r="L11" s="272"/>
      <c r="M11" s="273"/>
      <c r="N11" s="272"/>
      <c r="O11" s="273"/>
      <c r="P11" s="272"/>
      <c r="Q11" s="273"/>
      <c r="R11" s="272"/>
      <c r="S11" s="273"/>
      <c r="T11" s="272"/>
      <c r="U11" s="273"/>
      <c r="V11" s="272"/>
      <c r="W11" s="273"/>
      <c r="X11" s="272"/>
      <c r="Y11" s="273"/>
      <c r="Z11" s="272"/>
      <c r="AA11" s="273"/>
      <c r="AB11" s="272"/>
      <c r="AC11" s="273"/>
      <c r="AD11" s="272"/>
      <c r="AE11" s="273"/>
    </row>
    <row r="12" spans="1:31" x14ac:dyDescent="0.3">
      <c r="A12" s="135"/>
      <c r="B12" s="221">
        <v>2</v>
      </c>
      <c r="C12" s="223"/>
      <c r="D12" s="312" t="s">
        <v>188</v>
      </c>
      <c r="E12" s="312"/>
      <c r="F12" s="300">
        <v>9999</v>
      </c>
      <c r="G12" s="300"/>
      <c r="H12" s="270">
        <f>'1월'!Y4</f>
        <v>0</v>
      </c>
      <c r="I12" s="271"/>
      <c r="J12" s="270">
        <f>'2월'!Y4</f>
        <v>0</v>
      </c>
      <c r="K12" s="271"/>
      <c r="L12" s="270">
        <f>'3월'!Y4</f>
        <v>0</v>
      </c>
      <c r="M12" s="271"/>
      <c r="N12" s="270">
        <f>'4월'!Y4</f>
        <v>0</v>
      </c>
      <c r="O12" s="271"/>
      <c r="P12" s="270">
        <f>'5월'!Y4</f>
        <v>0</v>
      </c>
      <c r="Q12" s="271"/>
      <c r="R12" s="270">
        <f>'6월'!Y4</f>
        <v>0</v>
      </c>
      <c r="S12" s="271"/>
      <c r="T12" s="270">
        <f>'7월'!Y4</f>
        <v>0</v>
      </c>
      <c r="U12" s="271"/>
      <c r="V12" s="270">
        <f>'8월'!Y4</f>
        <v>0</v>
      </c>
      <c r="W12" s="271"/>
      <c r="X12" s="270">
        <f>'9월'!Y4</f>
        <v>0</v>
      </c>
      <c r="Y12" s="271"/>
      <c r="Z12" s="270">
        <f>'10월'!Y4</f>
        <v>0</v>
      </c>
      <c r="AA12" s="271"/>
      <c r="AB12" s="270">
        <f>'11월'!Y4</f>
        <v>0</v>
      </c>
      <c r="AC12" s="271"/>
      <c r="AD12" s="270">
        <f>'12월'!Y4</f>
        <v>0</v>
      </c>
      <c r="AE12" s="271"/>
    </row>
    <row r="13" spans="1:31" x14ac:dyDescent="0.3">
      <c r="A13" s="135"/>
      <c r="B13" s="224"/>
      <c r="C13" s="226"/>
      <c r="D13" s="312"/>
      <c r="E13" s="312"/>
      <c r="F13" s="300"/>
      <c r="G13" s="300"/>
      <c r="H13" s="272"/>
      <c r="I13" s="273"/>
      <c r="J13" s="272"/>
      <c r="K13" s="273"/>
      <c r="L13" s="272"/>
      <c r="M13" s="273"/>
      <c r="N13" s="272"/>
      <c r="O13" s="273"/>
      <c r="P13" s="272"/>
      <c r="Q13" s="273"/>
      <c r="R13" s="272"/>
      <c r="S13" s="273"/>
      <c r="T13" s="272"/>
      <c r="U13" s="273"/>
      <c r="V13" s="272"/>
      <c r="W13" s="273"/>
      <c r="X13" s="272"/>
      <c r="Y13" s="273"/>
      <c r="Z13" s="272"/>
      <c r="AA13" s="273"/>
      <c r="AB13" s="272"/>
      <c r="AC13" s="273"/>
      <c r="AD13" s="272"/>
      <c r="AE13" s="273"/>
    </row>
    <row r="14" spans="1:31" x14ac:dyDescent="0.3">
      <c r="A14" s="135"/>
      <c r="B14" s="221">
        <v>3</v>
      </c>
      <c r="C14" s="223"/>
      <c r="D14" s="312" t="s">
        <v>189</v>
      </c>
      <c r="E14" s="312"/>
      <c r="F14" s="300">
        <v>9999</v>
      </c>
      <c r="G14" s="300"/>
      <c r="H14" s="270">
        <f>'1월'!Y5</f>
        <v>0</v>
      </c>
      <c r="I14" s="271"/>
      <c r="J14" s="270">
        <f>'2월'!Y5</f>
        <v>0</v>
      </c>
      <c r="K14" s="271"/>
      <c r="L14" s="270">
        <f>'3월'!Y5</f>
        <v>0</v>
      </c>
      <c r="M14" s="271"/>
      <c r="N14" s="270">
        <f>'4월'!Y5</f>
        <v>0</v>
      </c>
      <c r="O14" s="271"/>
      <c r="P14" s="270">
        <f>'5월'!Y5</f>
        <v>0</v>
      </c>
      <c r="Q14" s="271"/>
      <c r="R14" s="270">
        <f>'6월'!Y5</f>
        <v>0</v>
      </c>
      <c r="S14" s="271"/>
      <c r="T14" s="270">
        <f>'7월'!Y5</f>
        <v>0</v>
      </c>
      <c r="U14" s="271"/>
      <c r="V14" s="270">
        <f>'8월'!Y5</f>
        <v>0</v>
      </c>
      <c r="W14" s="271"/>
      <c r="X14" s="270">
        <f>'9월'!Y4</f>
        <v>0</v>
      </c>
      <c r="Y14" s="271"/>
      <c r="Z14" s="270">
        <f>'10월'!Y5</f>
        <v>0</v>
      </c>
      <c r="AA14" s="271"/>
      <c r="AB14" s="270">
        <f>'11월'!Y5</f>
        <v>0</v>
      </c>
      <c r="AC14" s="271"/>
      <c r="AD14" s="270">
        <f>'12월'!Y5</f>
        <v>0</v>
      </c>
      <c r="AE14" s="271"/>
    </row>
    <row r="15" spans="1:31" x14ac:dyDescent="0.3">
      <c r="A15" s="135"/>
      <c r="B15" s="224"/>
      <c r="C15" s="226"/>
      <c r="D15" s="312"/>
      <c r="E15" s="312"/>
      <c r="F15" s="300"/>
      <c r="G15" s="300"/>
      <c r="H15" s="272"/>
      <c r="I15" s="273"/>
      <c r="J15" s="272"/>
      <c r="K15" s="273"/>
      <c r="L15" s="272"/>
      <c r="M15" s="273"/>
      <c r="N15" s="272"/>
      <c r="O15" s="273"/>
      <c r="P15" s="272"/>
      <c r="Q15" s="273"/>
      <c r="R15" s="272"/>
      <c r="S15" s="273"/>
      <c r="T15" s="272"/>
      <c r="U15" s="273"/>
      <c r="V15" s="272"/>
      <c r="W15" s="273"/>
      <c r="X15" s="272"/>
      <c r="Y15" s="273"/>
      <c r="Z15" s="272"/>
      <c r="AA15" s="273"/>
      <c r="AB15" s="272"/>
      <c r="AC15" s="273"/>
      <c r="AD15" s="272"/>
      <c r="AE15" s="273"/>
    </row>
    <row r="16" spans="1:31" s="135" customFormat="1" x14ac:dyDescent="0.3"/>
    <row r="17" spans="1:31" s="135" customFormat="1" x14ac:dyDescent="0.3"/>
    <row r="18" spans="1:31" s="135" customFormat="1" ht="21" customHeight="1" x14ac:dyDescent="0.3">
      <c r="B18" s="311" t="s">
        <v>45</v>
      </c>
      <c r="C18" s="311"/>
      <c r="D18" s="311"/>
      <c r="E18" s="311"/>
      <c r="F18" s="311"/>
      <c r="G18" s="311"/>
    </row>
    <row r="19" spans="1:31" s="135" customFormat="1" ht="21" customHeight="1" thickBot="1" x14ac:dyDescent="0.35">
      <c r="B19" s="311"/>
      <c r="C19" s="311"/>
      <c r="D19" s="311"/>
      <c r="E19" s="311"/>
      <c r="F19" s="311"/>
      <c r="G19" s="311"/>
    </row>
    <row r="20" spans="1:31" ht="15.75" customHeight="1" thickTop="1" x14ac:dyDescent="0.3">
      <c r="A20" s="135"/>
      <c r="B20" s="305" t="s">
        <v>31</v>
      </c>
      <c r="C20" s="306"/>
      <c r="D20" s="306"/>
      <c r="E20" s="306"/>
      <c r="F20" s="306"/>
      <c r="G20" s="307"/>
      <c r="H20" s="135"/>
      <c r="I20" s="135"/>
      <c r="J20" s="305" t="s">
        <v>51</v>
      </c>
      <c r="K20" s="306"/>
      <c r="L20" s="306"/>
      <c r="M20" s="306"/>
      <c r="N20" s="306"/>
      <c r="O20" s="307"/>
      <c r="P20" s="135"/>
      <c r="Q20" s="135"/>
      <c r="R20" s="305" t="s">
        <v>52</v>
      </c>
      <c r="S20" s="306"/>
      <c r="T20" s="306"/>
      <c r="U20" s="306"/>
      <c r="V20" s="306"/>
      <c r="W20" s="307"/>
      <c r="X20" s="135"/>
      <c r="Y20" s="135"/>
      <c r="Z20" s="305" t="s">
        <v>53</v>
      </c>
      <c r="AA20" s="306"/>
      <c r="AB20" s="306"/>
      <c r="AC20" s="306"/>
      <c r="AD20" s="306"/>
      <c r="AE20" s="307"/>
    </row>
    <row r="21" spans="1:31" ht="15.75" customHeight="1" x14ac:dyDescent="0.3">
      <c r="A21" s="135"/>
      <c r="B21" s="308"/>
      <c r="C21" s="309"/>
      <c r="D21" s="309"/>
      <c r="E21" s="309"/>
      <c r="F21" s="309"/>
      <c r="G21" s="310"/>
      <c r="H21" s="135"/>
      <c r="I21" s="135"/>
      <c r="J21" s="308"/>
      <c r="K21" s="309"/>
      <c r="L21" s="309"/>
      <c r="M21" s="309"/>
      <c r="N21" s="309"/>
      <c r="O21" s="310"/>
      <c r="P21" s="135"/>
      <c r="Q21" s="135"/>
      <c r="R21" s="308"/>
      <c r="S21" s="309"/>
      <c r="T21" s="309"/>
      <c r="U21" s="309"/>
      <c r="V21" s="309"/>
      <c r="W21" s="310"/>
      <c r="X21" s="135"/>
      <c r="Y21" s="135"/>
      <c r="Z21" s="308"/>
      <c r="AA21" s="309"/>
      <c r="AB21" s="309"/>
      <c r="AC21" s="309"/>
      <c r="AD21" s="309"/>
      <c r="AE21" s="310"/>
    </row>
    <row r="22" spans="1:31" ht="21" customHeight="1" x14ac:dyDescent="0.3">
      <c r="A22" s="135"/>
      <c r="B22" s="302" t="s">
        <v>46</v>
      </c>
      <c r="C22" s="303"/>
      <c r="D22" s="303" t="s">
        <v>47</v>
      </c>
      <c r="E22" s="303"/>
      <c r="F22" s="303" t="s">
        <v>48</v>
      </c>
      <c r="G22" s="304"/>
      <c r="H22" s="135"/>
      <c r="I22" s="135"/>
      <c r="J22" s="302" t="s">
        <v>46</v>
      </c>
      <c r="K22" s="303"/>
      <c r="L22" s="303" t="s">
        <v>47</v>
      </c>
      <c r="M22" s="303"/>
      <c r="N22" s="303" t="s">
        <v>48</v>
      </c>
      <c r="O22" s="304"/>
      <c r="P22" s="135"/>
      <c r="Q22" s="135"/>
      <c r="R22" s="302" t="s">
        <v>46</v>
      </c>
      <c r="S22" s="303"/>
      <c r="T22" s="303" t="s">
        <v>47</v>
      </c>
      <c r="U22" s="303"/>
      <c r="V22" s="303" t="s">
        <v>48</v>
      </c>
      <c r="W22" s="304"/>
      <c r="X22" s="135"/>
      <c r="Y22" s="135"/>
      <c r="Z22" s="302" t="s">
        <v>46</v>
      </c>
      <c r="AA22" s="303"/>
      <c r="AB22" s="303" t="s">
        <v>47</v>
      </c>
      <c r="AC22" s="303"/>
      <c r="AD22" s="303" t="s">
        <v>48</v>
      </c>
      <c r="AE22" s="304"/>
    </row>
    <row r="23" spans="1:31" x14ac:dyDescent="0.3">
      <c r="A23" s="135"/>
      <c r="B23" s="313"/>
      <c r="C23" s="314"/>
      <c r="D23" s="317"/>
      <c r="E23" s="317"/>
      <c r="F23" s="318">
        <f>'1월'!Q3</f>
        <v>0</v>
      </c>
      <c r="G23" s="319"/>
      <c r="H23" s="135"/>
      <c r="I23" s="135"/>
      <c r="J23" s="313"/>
      <c r="K23" s="314"/>
      <c r="L23" s="317"/>
      <c r="M23" s="317"/>
      <c r="N23" s="318">
        <f>'2월'!Q3</f>
        <v>0</v>
      </c>
      <c r="O23" s="319"/>
      <c r="P23" s="135"/>
      <c r="Q23" s="135"/>
      <c r="R23" s="313"/>
      <c r="S23" s="314"/>
      <c r="T23" s="317"/>
      <c r="U23" s="317"/>
      <c r="V23" s="318">
        <f>'3월'!Q3</f>
        <v>0</v>
      </c>
      <c r="W23" s="319"/>
      <c r="X23" s="135"/>
      <c r="Y23" s="135"/>
      <c r="Z23" s="313"/>
      <c r="AA23" s="314"/>
      <c r="AB23" s="317"/>
      <c r="AC23" s="317"/>
      <c r="AD23" s="318">
        <f>'4월'!Q3</f>
        <v>0</v>
      </c>
      <c r="AE23" s="319"/>
    </row>
    <row r="24" spans="1:31" x14ac:dyDescent="0.3">
      <c r="B24" s="313"/>
      <c r="C24" s="314"/>
      <c r="D24" s="317"/>
      <c r="E24" s="317"/>
      <c r="F24" s="320">
        <f>'1월'!Q4</f>
        <v>0</v>
      </c>
      <c r="G24" s="321"/>
      <c r="H24" s="135"/>
      <c r="I24" s="135"/>
      <c r="J24" s="313"/>
      <c r="K24" s="314"/>
      <c r="L24" s="317"/>
      <c r="M24" s="317"/>
      <c r="N24" s="320">
        <f>'2월'!Q4</f>
        <v>0</v>
      </c>
      <c r="O24" s="321"/>
      <c r="P24" s="135"/>
      <c r="Q24" s="135"/>
      <c r="R24" s="313"/>
      <c r="S24" s="314"/>
      <c r="T24" s="317"/>
      <c r="U24" s="317"/>
      <c r="V24" s="318">
        <f>'3월'!Q4</f>
        <v>0</v>
      </c>
      <c r="W24" s="319"/>
      <c r="X24" s="135"/>
      <c r="Y24" s="135"/>
      <c r="Z24" s="313"/>
      <c r="AA24" s="314"/>
      <c r="AB24" s="317"/>
      <c r="AC24" s="317"/>
      <c r="AD24" s="318">
        <f>'4월'!Q4</f>
        <v>0</v>
      </c>
      <c r="AE24" s="319"/>
    </row>
    <row r="25" spans="1:31" ht="17.25" thickBot="1" x14ac:dyDescent="0.35">
      <c r="B25" s="315"/>
      <c r="C25" s="316"/>
      <c r="D25" s="324"/>
      <c r="E25" s="324"/>
      <c r="F25" s="322">
        <f>'1월'!Q5</f>
        <v>0</v>
      </c>
      <c r="G25" s="323"/>
      <c r="H25" s="135"/>
      <c r="I25" s="135"/>
      <c r="J25" s="315"/>
      <c r="K25" s="316"/>
      <c r="L25" s="324"/>
      <c r="M25" s="324"/>
      <c r="N25" s="322">
        <f>'2월'!Q5</f>
        <v>0</v>
      </c>
      <c r="O25" s="323"/>
      <c r="P25" s="135"/>
      <c r="Q25" s="135"/>
      <c r="R25" s="315"/>
      <c r="S25" s="316"/>
      <c r="T25" s="324"/>
      <c r="U25" s="324"/>
      <c r="V25" s="325">
        <f>'3월'!Q5</f>
        <v>0</v>
      </c>
      <c r="W25" s="326"/>
      <c r="X25" s="135"/>
      <c r="Y25" s="135"/>
      <c r="Z25" s="315"/>
      <c r="AA25" s="316"/>
      <c r="AB25" s="324"/>
      <c r="AC25" s="324"/>
      <c r="AD25" s="325">
        <f>'4월'!Q5</f>
        <v>0</v>
      </c>
      <c r="AE25" s="326"/>
    </row>
    <row r="26" spans="1:31" s="135" customFormat="1" ht="18" thickTop="1" thickBot="1" x14ac:dyDescent="0.35"/>
    <row r="27" spans="1:31" ht="15.75" customHeight="1" thickTop="1" x14ac:dyDescent="0.3">
      <c r="B27" s="305" t="s">
        <v>54</v>
      </c>
      <c r="C27" s="306"/>
      <c r="D27" s="306"/>
      <c r="E27" s="306"/>
      <c r="F27" s="306"/>
      <c r="G27" s="307"/>
      <c r="H27" s="135"/>
      <c r="I27" s="137"/>
      <c r="J27" s="305" t="s">
        <v>55</v>
      </c>
      <c r="K27" s="306"/>
      <c r="L27" s="306"/>
      <c r="M27" s="306"/>
      <c r="N27" s="306"/>
      <c r="O27" s="307"/>
      <c r="P27" s="135"/>
      <c r="Q27" s="135"/>
      <c r="R27" s="305" t="s">
        <v>49</v>
      </c>
      <c r="S27" s="306"/>
      <c r="T27" s="306"/>
      <c r="U27" s="306"/>
      <c r="V27" s="306"/>
      <c r="W27" s="307"/>
      <c r="X27" s="135"/>
      <c r="Y27" s="135"/>
      <c r="Z27" s="305" t="s">
        <v>56</v>
      </c>
      <c r="AA27" s="306"/>
      <c r="AB27" s="306"/>
      <c r="AC27" s="306"/>
      <c r="AD27" s="306"/>
      <c r="AE27" s="307"/>
    </row>
    <row r="28" spans="1:31" ht="15.75" customHeight="1" x14ac:dyDescent="0.3">
      <c r="B28" s="308"/>
      <c r="C28" s="309"/>
      <c r="D28" s="309"/>
      <c r="E28" s="309"/>
      <c r="F28" s="309"/>
      <c r="G28" s="310"/>
      <c r="H28" s="135"/>
      <c r="I28" s="135"/>
      <c r="J28" s="308"/>
      <c r="K28" s="309"/>
      <c r="L28" s="309"/>
      <c r="M28" s="309"/>
      <c r="N28" s="309"/>
      <c r="O28" s="310"/>
      <c r="P28" s="135"/>
      <c r="Q28" s="135"/>
      <c r="R28" s="308"/>
      <c r="S28" s="309"/>
      <c r="T28" s="309"/>
      <c r="U28" s="309"/>
      <c r="V28" s="309"/>
      <c r="W28" s="310"/>
      <c r="X28" s="135"/>
      <c r="Y28" s="135"/>
      <c r="Z28" s="308"/>
      <c r="AA28" s="309"/>
      <c r="AB28" s="309"/>
      <c r="AC28" s="309"/>
      <c r="AD28" s="309"/>
      <c r="AE28" s="310"/>
    </row>
    <row r="29" spans="1:31" ht="21" customHeight="1" x14ac:dyDescent="0.3">
      <c r="B29" s="302" t="s">
        <v>46</v>
      </c>
      <c r="C29" s="303"/>
      <c r="D29" s="303" t="s">
        <v>47</v>
      </c>
      <c r="E29" s="303"/>
      <c r="F29" s="303" t="s">
        <v>48</v>
      </c>
      <c r="G29" s="304"/>
      <c r="H29" s="135"/>
      <c r="I29" s="135"/>
      <c r="J29" s="302" t="s">
        <v>46</v>
      </c>
      <c r="K29" s="303"/>
      <c r="L29" s="303" t="s">
        <v>47</v>
      </c>
      <c r="M29" s="303"/>
      <c r="N29" s="303" t="s">
        <v>48</v>
      </c>
      <c r="O29" s="304"/>
      <c r="P29" s="135"/>
      <c r="Q29" s="135"/>
      <c r="R29" s="302" t="s">
        <v>46</v>
      </c>
      <c r="S29" s="303"/>
      <c r="T29" s="303" t="s">
        <v>47</v>
      </c>
      <c r="U29" s="303"/>
      <c r="V29" s="303" t="s">
        <v>48</v>
      </c>
      <c r="W29" s="304"/>
      <c r="X29" s="135"/>
      <c r="Y29" s="135"/>
      <c r="Z29" s="302" t="s">
        <v>46</v>
      </c>
      <c r="AA29" s="303"/>
      <c r="AB29" s="303" t="s">
        <v>47</v>
      </c>
      <c r="AC29" s="303"/>
      <c r="AD29" s="303" t="s">
        <v>48</v>
      </c>
      <c r="AE29" s="304"/>
    </row>
    <row r="30" spans="1:31" x14ac:dyDescent="0.3">
      <c r="B30" s="313"/>
      <c r="C30" s="314"/>
      <c r="D30" s="317"/>
      <c r="E30" s="317"/>
      <c r="F30" s="318">
        <f>'5월'!Q3</f>
        <v>0</v>
      </c>
      <c r="G30" s="319"/>
      <c r="H30" s="135"/>
      <c r="I30" s="135"/>
      <c r="J30" s="313"/>
      <c r="K30" s="314"/>
      <c r="L30" s="317"/>
      <c r="M30" s="317"/>
      <c r="N30" s="318">
        <f>'6월'!Q3</f>
        <v>0</v>
      </c>
      <c r="O30" s="319"/>
      <c r="P30" s="135"/>
      <c r="Q30" s="135"/>
      <c r="R30" s="313"/>
      <c r="S30" s="314"/>
      <c r="T30" s="317"/>
      <c r="U30" s="317"/>
      <c r="V30" s="318">
        <f>'7월'!Q3</f>
        <v>0</v>
      </c>
      <c r="W30" s="319"/>
      <c r="X30" s="135"/>
      <c r="Y30" s="135"/>
      <c r="Z30" s="313"/>
      <c r="AA30" s="314"/>
      <c r="AB30" s="317"/>
      <c r="AC30" s="317"/>
      <c r="AD30" s="318">
        <f>'8월'!Q3</f>
        <v>0</v>
      </c>
      <c r="AE30" s="319"/>
    </row>
    <row r="31" spans="1:31" x14ac:dyDescent="0.3">
      <c r="B31" s="313"/>
      <c r="C31" s="314"/>
      <c r="D31" s="317"/>
      <c r="E31" s="317"/>
      <c r="F31" s="318">
        <f>'5월'!Q4</f>
        <v>0</v>
      </c>
      <c r="G31" s="319"/>
      <c r="H31" s="135"/>
      <c r="I31" s="135"/>
      <c r="J31" s="313"/>
      <c r="K31" s="314"/>
      <c r="L31" s="317"/>
      <c r="M31" s="317"/>
      <c r="N31" s="318">
        <f>'6월'!Q4</f>
        <v>0</v>
      </c>
      <c r="O31" s="319"/>
      <c r="P31" s="135"/>
      <c r="Q31" s="135"/>
      <c r="R31" s="313"/>
      <c r="S31" s="314"/>
      <c r="T31" s="317"/>
      <c r="U31" s="317"/>
      <c r="V31" s="318">
        <f>'7월'!Q4</f>
        <v>0</v>
      </c>
      <c r="W31" s="319"/>
      <c r="X31" s="135"/>
      <c r="Y31" s="135"/>
      <c r="Z31" s="313"/>
      <c r="AA31" s="314"/>
      <c r="AB31" s="317"/>
      <c r="AC31" s="317"/>
      <c r="AD31" s="318">
        <f>'8월'!Q4</f>
        <v>0</v>
      </c>
      <c r="AE31" s="319"/>
    </row>
    <row r="32" spans="1:31" ht="17.25" thickBot="1" x14ac:dyDescent="0.35">
      <c r="B32" s="315"/>
      <c r="C32" s="316"/>
      <c r="D32" s="324"/>
      <c r="E32" s="324"/>
      <c r="F32" s="325">
        <f>'5월'!Q5</f>
        <v>0</v>
      </c>
      <c r="G32" s="326"/>
      <c r="H32" s="135"/>
      <c r="I32" s="135"/>
      <c r="J32" s="315"/>
      <c r="K32" s="316"/>
      <c r="L32" s="324"/>
      <c r="M32" s="324"/>
      <c r="N32" s="325">
        <f>'6월'!Q5</f>
        <v>0</v>
      </c>
      <c r="O32" s="326"/>
      <c r="P32" s="135"/>
      <c r="Q32" s="135"/>
      <c r="R32" s="315"/>
      <c r="S32" s="316"/>
      <c r="T32" s="324"/>
      <c r="U32" s="324"/>
      <c r="V32" s="325">
        <f>'7월'!Q5</f>
        <v>0</v>
      </c>
      <c r="W32" s="326"/>
      <c r="X32" s="135"/>
      <c r="Y32" s="135"/>
      <c r="Z32" s="315"/>
      <c r="AA32" s="316"/>
      <c r="AB32" s="324"/>
      <c r="AC32" s="324"/>
      <c r="AD32" s="325">
        <f>'8월'!Q5</f>
        <v>0</v>
      </c>
      <c r="AE32" s="326"/>
    </row>
    <row r="33" spans="2:31" s="135" customFormat="1" ht="18" thickTop="1" thickBot="1" x14ac:dyDescent="0.35"/>
    <row r="34" spans="2:31" ht="15.75" customHeight="1" thickTop="1" x14ac:dyDescent="0.3">
      <c r="B34" s="305" t="s">
        <v>57</v>
      </c>
      <c r="C34" s="306"/>
      <c r="D34" s="306"/>
      <c r="E34" s="306"/>
      <c r="F34" s="306"/>
      <c r="G34" s="307"/>
      <c r="H34" s="135"/>
      <c r="I34" s="135"/>
      <c r="J34" s="305" t="s">
        <v>58</v>
      </c>
      <c r="K34" s="306"/>
      <c r="L34" s="306"/>
      <c r="M34" s="306"/>
      <c r="N34" s="306"/>
      <c r="O34" s="307"/>
      <c r="P34" s="135"/>
      <c r="Q34" s="135"/>
      <c r="R34" s="305" t="s">
        <v>50</v>
      </c>
      <c r="S34" s="306"/>
      <c r="T34" s="306"/>
      <c r="U34" s="306"/>
      <c r="V34" s="306"/>
      <c r="W34" s="307"/>
      <c r="X34" s="135"/>
      <c r="Y34" s="135"/>
      <c r="Z34" s="305" t="s">
        <v>59</v>
      </c>
      <c r="AA34" s="306"/>
      <c r="AB34" s="306"/>
      <c r="AC34" s="306"/>
      <c r="AD34" s="306"/>
      <c r="AE34" s="307"/>
    </row>
    <row r="35" spans="2:31" ht="15.75" customHeight="1" x14ac:dyDescent="0.3">
      <c r="B35" s="308"/>
      <c r="C35" s="309"/>
      <c r="D35" s="309"/>
      <c r="E35" s="309"/>
      <c r="F35" s="309"/>
      <c r="G35" s="310"/>
      <c r="H35" s="135"/>
      <c r="I35" s="135"/>
      <c r="J35" s="308"/>
      <c r="K35" s="309"/>
      <c r="L35" s="309"/>
      <c r="M35" s="309"/>
      <c r="N35" s="309"/>
      <c r="O35" s="310"/>
      <c r="P35" s="135"/>
      <c r="Q35" s="135"/>
      <c r="R35" s="308"/>
      <c r="S35" s="309"/>
      <c r="T35" s="309"/>
      <c r="U35" s="309"/>
      <c r="V35" s="309"/>
      <c r="W35" s="310"/>
      <c r="X35" s="135"/>
      <c r="Y35" s="135"/>
      <c r="Z35" s="308"/>
      <c r="AA35" s="309"/>
      <c r="AB35" s="309"/>
      <c r="AC35" s="309"/>
      <c r="AD35" s="309"/>
      <c r="AE35" s="310"/>
    </row>
    <row r="36" spans="2:31" ht="21" customHeight="1" x14ac:dyDescent="0.3">
      <c r="B36" s="302" t="s">
        <v>46</v>
      </c>
      <c r="C36" s="303"/>
      <c r="D36" s="303" t="s">
        <v>47</v>
      </c>
      <c r="E36" s="303"/>
      <c r="F36" s="303" t="s">
        <v>48</v>
      </c>
      <c r="G36" s="304"/>
      <c r="H36" s="135"/>
      <c r="I36" s="135"/>
      <c r="J36" s="302" t="s">
        <v>46</v>
      </c>
      <c r="K36" s="303"/>
      <c r="L36" s="303" t="s">
        <v>47</v>
      </c>
      <c r="M36" s="303"/>
      <c r="N36" s="303" t="s">
        <v>48</v>
      </c>
      <c r="O36" s="304"/>
      <c r="P36" s="135"/>
      <c r="Q36" s="135"/>
      <c r="R36" s="302" t="s">
        <v>46</v>
      </c>
      <c r="S36" s="303"/>
      <c r="T36" s="303" t="s">
        <v>47</v>
      </c>
      <c r="U36" s="303"/>
      <c r="V36" s="303" t="s">
        <v>48</v>
      </c>
      <c r="W36" s="304"/>
      <c r="X36" s="135"/>
      <c r="Y36" s="135"/>
      <c r="Z36" s="302" t="s">
        <v>46</v>
      </c>
      <c r="AA36" s="303"/>
      <c r="AB36" s="303" t="s">
        <v>47</v>
      </c>
      <c r="AC36" s="303"/>
      <c r="AD36" s="303" t="s">
        <v>48</v>
      </c>
      <c r="AE36" s="304"/>
    </row>
    <row r="37" spans="2:31" x14ac:dyDescent="0.3">
      <c r="B37" s="313"/>
      <c r="C37" s="314"/>
      <c r="D37" s="317"/>
      <c r="E37" s="317"/>
      <c r="F37" s="318">
        <f>'9월'!Q3</f>
        <v>0</v>
      </c>
      <c r="G37" s="319"/>
      <c r="H37" s="135"/>
      <c r="I37" s="135"/>
      <c r="J37" s="313"/>
      <c r="K37" s="314"/>
      <c r="L37" s="317"/>
      <c r="M37" s="317"/>
      <c r="N37" s="318">
        <f>'10월'!Q3</f>
        <v>0</v>
      </c>
      <c r="O37" s="319"/>
      <c r="P37" s="135"/>
      <c r="Q37" s="135"/>
      <c r="R37" s="313"/>
      <c r="S37" s="314"/>
      <c r="T37" s="317"/>
      <c r="U37" s="317"/>
      <c r="V37" s="318">
        <f>'11월'!Q3</f>
        <v>0</v>
      </c>
      <c r="W37" s="319"/>
      <c r="X37" s="135"/>
      <c r="Y37" s="135"/>
      <c r="Z37" s="313"/>
      <c r="AA37" s="314"/>
      <c r="AB37" s="317"/>
      <c r="AC37" s="317"/>
      <c r="AD37" s="318">
        <f>'12월'!Q3</f>
        <v>0</v>
      </c>
      <c r="AE37" s="319"/>
    </row>
    <row r="38" spans="2:31" x14ac:dyDescent="0.3">
      <c r="B38" s="313"/>
      <c r="C38" s="314"/>
      <c r="D38" s="317"/>
      <c r="E38" s="317"/>
      <c r="F38" s="318">
        <f>'9월'!Q4</f>
        <v>0</v>
      </c>
      <c r="G38" s="319"/>
      <c r="H38" s="135"/>
      <c r="I38" s="135"/>
      <c r="J38" s="313"/>
      <c r="K38" s="314"/>
      <c r="L38" s="317"/>
      <c r="M38" s="317"/>
      <c r="N38" s="318">
        <f>'10월'!Q4</f>
        <v>0</v>
      </c>
      <c r="O38" s="319"/>
      <c r="P38" s="135"/>
      <c r="Q38" s="135"/>
      <c r="R38" s="313"/>
      <c r="S38" s="314"/>
      <c r="T38" s="317"/>
      <c r="U38" s="317"/>
      <c r="V38" s="318">
        <f>'11월'!Q4</f>
        <v>0</v>
      </c>
      <c r="W38" s="319"/>
      <c r="X38" s="135"/>
      <c r="Y38" s="135"/>
      <c r="Z38" s="313"/>
      <c r="AA38" s="314"/>
      <c r="AB38" s="317"/>
      <c r="AC38" s="317"/>
      <c r="AD38" s="318">
        <f>'12월'!Q4</f>
        <v>0</v>
      </c>
      <c r="AE38" s="319"/>
    </row>
    <row r="39" spans="2:31" ht="17.25" thickBot="1" x14ac:dyDescent="0.35">
      <c r="B39" s="315"/>
      <c r="C39" s="316"/>
      <c r="D39" s="324"/>
      <c r="E39" s="324"/>
      <c r="F39" s="325">
        <f>'9월'!Q5</f>
        <v>0</v>
      </c>
      <c r="G39" s="326"/>
      <c r="H39" s="135"/>
      <c r="I39" s="135"/>
      <c r="J39" s="315"/>
      <c r="K39" s="316"/>
      <c r="L39" s="324"/>
      <c r="M39" s="324"/>
      <c r="N39" s="325">
        <f>'10월'!Q5</f>
        <v>0</v>
      </c>
      <c r="O39" s="326"/>
      <c r="P39" s="135"/>
      <c r="Q39" s="135"/>
      <c r="R39" s="315"/>
      <c r="S39" s="316"/>
      <c r="T39" s="324"/>
      <c r="U39" s="324"/>
      <c r="V39" s="325">
        <f>'11월'!Q5</f>
        <v>0</v>
      </c>
      <c r="W39" s="326"/>
      <c r="X39" s="135"/>
      <c r="Y39" s="135"/>
      <c r="Z39" s="315"/>
      <c r="AA39" s="316"/>
      <c r="AB39" s="324"/>
      <c r="AC39" s="324"/>
      <c r="AD39" s="325">
        <f>'12월'!Q5</f>
        <v>0</v>
      </c>
      <c r="AE39" s="326"/>
    </row>
    <row r="40" spans="2:31" s="135" customFormat="1" ht="17.25" thickTop="1" x14ac:dyDescent="0.3"/>
    <row r="41" spans="2:31" s="135" customFormat="1" x14ac:dyDescent="0.3"/>
    <row r="42" spans="2:31" s="135" customFormat="1" hidden="1" x14ac:dyDescent="0.3"/>
    <row r="43" spans="2:31" s="135" customFormat="1" hidden="1" x14ac:dyDescent="0.3"/>
    <row r="44" spans="2:31" s="135" customFormat="1" hidden="1" x14ac:dyDescent="0.3"/>
  </sheetData>
  <sheetProtection algorithmName="SHA-512" hashValue="f5C5obPWpfBkWtc88XWISL1+0+CzZkVnr9sRXU5dKHiBBMU5C2pZSAP53wKzNzfwHgrDn91qsV6nT1t8X6x5GA==" saltValue="y+rs3nkMr/FpC3CBaWbN9Q==" spinCount="100000" sheet="1" objects="1" scenarios="1"/>
  <customSheetViews>
    <customSheetView guid="{E0974A86-EF2A-47E2-A704-81ECF683F094}" scale="80" showPageBreaks="1" fitToPage="1" printArea="1" view="pageBreakPreview">
      <selection activeCell="B1" sqref="B1:F2"/>
      <pageMargins left="0.7" right="0.7" top="0.75" bottom="0.75" header="0.3" footer="0.3"/>
      <pageSetup paperSize="9" scale="55" orientation="landscape" r:id="rId1"/>
    </customSheetView>
  </customSheetViews>
  <mergeCells count="247">
    <mergeCell ref="Z38:AA38"/>
    <mergeCell ref="AB38:AC38"/>
    <mergeCell ref="AD38:AE38"/>
    <mergeCell ref="Z39:AA39"/>
    <mergeCell ref="AB39:AC39"/>
    <mergeCell ref="AD39:AE39"/>
    <mergeCell ref="Z34:AE35"/>
    <mergeCell ref="Z36:AA36"/>
    <mergeCell ref="AB36:AC36"/>
    <mergeCell ref="AD36:AE36"/>
    <mergeCell ref="Z37:AA37"/>
    <mergeCell ref="AB37:AC37"/>
    <mergeCell ref="AD37:AE37"/>
    <mergeCell ref="R38:S38"/>
    <mergeCell ref="T38:U38"/>
    <mergeCell ref="V38:W38"/>
    <mergeCell ref="R39:S39"/>
    <mergeCell ref="T39:U39"/>
    <mergeCell ref="V39:W39"/>
    <mergeCell ref="R34:W35"/>
    <mergeCell ref="R36:S36"/>
    <mergeCell ref="T36:U36"/>
    <mergeCell ref="V36:W36"/>
    <mergeCell ref="R37:S37"/>
    <mergeCell ref="T37:U37"/>
    <mergeCell ref="V37:W37"/>
    <mergeCell ref="J38:K38"/>
    <mergeCell ref="L38:M38"/>
    <mergeCell ref="N38:O38"/>
    <mergeCell ref="J39:K39"/>
    <mergeCell ref="L39:M39"/>
    <mergeCell ref="N39:O39"/>
    <mergeCell ref="J34:O35"/>
    <mergeCell ref="J36:K36"/>
    <mergeCell ref="L36:M36"/>
    <mergeCell ref="N36:O36"/>
    <mergeCell ref="J37:K37"/>
    <mergeCell ref="L37:M37"/>
    <mergeCell ref="N37:O37"/>
    <mergeCell ref="B38:C38"/>
    <mergeCell ref="D38:E38"/>
    <mergeCell ref="F38:G38"/>
    <mergeCell ref="B39:C39"/>
    <mergeCell ref="D39:E39"/>
    <mergeCell ref="F39:G39"/>
    <mergeCell ref="B34:G35"/>
    <mergeCell ref="B36:C36"/>
    <mergeCell ref="D36:E36"/>
    <mergeCell ref="F36:G36"/>
    <mergeCell ref="B37:C37"/>
    <mergeCell ref="D37:E37"/>
    <mergeCell ref="F37:G37"/>
    <mergeCell ref="Z32:AA32"/>
    <mergeCell ref="AB32:AC32"/>
    <mergeCell ref="AD32:AE32"/>
    <mergeCell ref="Z27:AE28"/>
    <mergeCell ref="Z29:AA29"/>
    <mergeCell ref="AB29:AC29"/>
    <mergeCell ref="AD29:AE29"/>
    <mergeCell ref="Z30:AA30"/>
    <mergeCell ref="AB30:AC30"/>
    <mergeCell ref="AD30:AE30"/>
    <mergeCell ref="R32:S32"/>
    <mergeCell ref="T32:U32"/>
    <mergeCell ref="V32:W32"/>
    <mergeCell ref="R27:W28"/>
    <mergeCell ref="R29:S29"/>
    <mergeCell ref="T29:U29"/>
    <mergeCell ref="V29:W29"/>
    <mergeCell ref="R30:S30"/>
    <mergeCell ref="T30:U30"/>
    <mergeCell ref="V30:W30"/>
    <mergeCell ref="J32:K32"/>
    <mergeCell ref="L32:M32"/>
    <mergeCell ref="N32:O32"/>
    <mergeCell ref="J27:O28"/>
    <mergeCell ref="J29:K29"/>
    <mergeCell ref="L29:M29"/>
    <mergeCell ref="N29:O29"/>
    <mergeCell ref="J30:K30"/>
    <mergeCell ref="L30:M30"/>
    <mergeCell ref="N30:O30"/>
    <mergeCell ref="B32:C32"/>
    <mergeCell ref="D32:E32"/>
    <mergeCell ref="F32:G32"/>
    <mergeCell ref="B27:G28"/>
    <mergeCell ref="B29:C29"/>
    <mergeCell ref="D29:E29"/>
    <mergeCell ref="F29:G29"/>
    <mergeCell ref="B30:C30"/>
    <mergeCell ref="D30:E30"/>
    <mergeCell ref="F30:G30"/>
    <mergeCell ref="Z20:AE21"/>
    <mergeCell ref="Z22:AA22"/>
    <mergeCell ref="AB22:AC22"/>
    <mergeCell ref="AD22:AE22"/>
    <mergeCell ref="Z23:AA23"/>
    <mergeCell ref="AB23:AC23"/>
    <mergeCell ref="AD23:AE23"/>
    <mergeCell ref="B31:C31"/>
    <mergeCell ref="D31:E31"/>
    <mergeCell ref="F31:G31"/>
    <mergeCell ref="J31:K31"/>
    <mergeCell ref="L31:M31"/>
    <mergeCell ref="N31:O31"/>
    <mergeCell ref="R31:S31"/>
    <mergeCell ref="T31:U31"/>
    <mergeCell ref="V31:W31"/>
    <mergeCell ref="Z31:AA31"/>
    <mergeCell ref="AB31:AC31"/>
    <mergeCell ref="AD31:AE31"/>
    <mergeCell ref="T25:U25"/>
    <mergeCell ref="V25:W25"/>
    <mergeCell ref="L24:M24"/>
    <mergeCell ref="N24:O24"/>
    <mergeCell ref="Z24:AA24"/>
    <mergeCell ref="J23:K23"/>
    <mergeCell ref="L23:M23"/>
    <mergeCell ref="N23:O23"/>
    <mergeCell ref="J24:K24"/>
    <mergeCell ref="B20:G21"/>
    <mergeCell ref="AB24:AC24"/>
    <mergeCell ref="AD24:AE24"/>
    <mergeCell ref="Z25:AA25"/>
    <mergeCell ref="AB25:AC25"/>
    <mergeCell ref="AD25:AE25"/>
    <mergeCell ref="J25:K25"/>
    <mergeCell ref="L25:M25"/>
    <mergeCell ref="N25:O25"/>
    <mergeCell ref="R20:W21"/>
    <mergeCell ref="R22:S22"/>
    <mergeCell ref="T22:U22"/>
    <mergeCell ref="V22:W22"/>
    <mergeCell ref="R23:S23"/>
    <mergeCell ref="T23:U23"/>
    <mergeCell ref="V23:W23"/>
    <mergeCell ref="R24:S24"/>
    <mergeCell ref="T24:U24"/>
    <mergeCell ref="V24:W24"/>
    <mergeCell ref="R25:S25"/>
    <mergeCell ref="B23:C23"/>
    <mergeCell ref="B24:C24"/>
    <mergeCell ref="B25:C25"/>
    <mergeCell ref="D23:E23"/>
    <mergeCell ref="F23:G23"/>
    <mergeCell ref="F24:G24"/>
    <mergeCell ref="F25:G25"/>
    <mergeCell ref="D25:E25"/>
    <mergeCell ref="D24:E24"/>
    <mergeCell ref="B22:C22"/>
    <mergeCell ref="D22:E22"/>
    <mergeCell ref="F22:G22"/>
    <mergeCell ref="J20:O21"/>
    <mergeCell ref="J22:K22"/>
    <mergeCell ref="L22:M22"/>
    <mergeCell ref="N22:O22"/>
    <mergeCell ref="J10:K11"/>
    <mergeCell ref="H10:I11"/>
    <mergeCell ref="L10:M11"/>
    <mergeCell ref="N10:O11"/>
    <mergeCell ref="B18:G19"/>
    <mergeCell ref="B10:C11"/>
    <mergeCell ref="B12:C13"/>
    <mergeCell ref="B14:C15"/>
    <mergeCell ref="D10:E11"/>
    <mergeCell ref="D12:E13"/>
    <mergeCell ref="D14:E15"/>
    <mergeCell ref="V14:W15"/>
    <mergeCell ref="X14:Y15"/>
    <mergeCell ref="Z14:AA15"/>
    <mergeCell ref="AB14:AC15"/>
    <mergeCell ref="J14:K15"/>
    <mergeCell ref="L14:M15"/>
    <mergeCell ref="N14:O15"/>
    <mergeCell ref="F10:G11"/>
    <mergeCell ref="F12:G13"/>
    <mergeCell ref="F14:G15"/>
    <mergeCell ref="X7:Y7"/>
    <mergeCell ref="Z7:AA7"/>
    <mergeCell ref="AB7:AC7"/>
    <mergeCell ref="AD7:AE7"/>
    <mergeCell ref="P14:Q15"/>
    <mergeCell ref="R14:S15"/>
    <mergeCell ref="AB10:AC11"/>
    <mergeCell ref="AD10:AE11"/>
    <mergeCell ref="H12:I13"/>
    <mergeCell ref="J12:K13"/>
    <mergeCell ref="L12:M13"/>
    <mergeCell ref="N12:O13"/>
    <mergeCell ref="P12:Q13"/>
    <mergeCell ref="R12:S13"/>
    <mergeCell ref="T12:U13"/>
    <mergeCell ref="V12:W13"/>
    <mergeCell ref="X10:Y11"/>
    <mergeCell ref="P10:Q11"/>
    <mergeCell ref="R10:S11"/>
    <mergeCell ref="H14:I15"/>
    <mergeCell ref="T10:U11"/>
    <mergeCell ref="V10:W11"/>
    <mergeCell ref="Z10:AA11"/>
    <mergeCell ref="T14:U15"/>
    <mergeCell ref="V5:W6"/>
    <mergeCell ref="X5:Y6"/>
    <mergeCell ref="Z5:AA6"/>
    <mergeCell ref="AB5:AC6"/>
    <mergeCell ref="AD5:AE6"/>
    <mergeCell ref="F7:G7"/>
    <mergeCell ref="H7:I7"/>
    <mergeCell ref="AD14:AE15"/>
    <mergeCell ref="X12:Y13"/>
    <mergeCell ref="Z12:AA13"/>
    <mergeCell ref="AB12:AC13"/>
    <mergeCell ref="AD12:AE13"/>
    <mergeCell ref="N5:O6"/>
    <mergeCell ref="P5:Q6"/>
    <mergeCell ref="R5:S6"/>
    <mergeCell ref="T5:U6"/>
    <mergeCell ref="H8:AE9"/>
    <mergeCell ref="J7:K7"/>
    <mergeCell ref="L7:M7"/>
    <mergeCell ref="N7:O7"/>
    <mergeCell ref="P7:Q7"/>
    <mergeCell ref="R7:S7"/>
    <mergeCell ref="T7:U7"/>
    <mergeCell ref="V7:W7"/>
    <mergeCell ref="AD3:AE4"/>
    <mergeCell ref="R3:S4"/>
    <mergeCell ref="T3:U4"/>
    <mergeCell ref="V3:W4"/>
    <mergeCell ref="X3:Y4"/>
    <mergeCell ref="Z3:AA4"/>
    <mergeCell ref="AB3:AC4"/>
    <mergeCell ref="H3:I4"/>
    <mergeCell ref="J3:K4"/>
    <mergeCell ref="L3:M4"/>
    <mergeCell ref="N3:O4"/>
    <mergeCell ref="P3:Q4"/>
    <mergeCell ref="B5:E6"/>
    <mergeCell ref="F5:G6"/>
    <mergeCell ref="H5:I6"/>
    <mergeCell ref="J5:K6"/>
    <mergeCell ref="L5:M6"/>
    <mergeCell ref="B1:F2"/>
    <mergeCell ref="B8:E9"/>
    <mergeCell ref="F8:G9"/>
    <mergeCell ref="B3:G4"/>
    <mergeCell ref="B7:E7"/>
  </mergeCells>
  <phoneticPr fontId="2" type="noConversion"/>
  <conditionalFormatting sqref="F23:G23">
    <cfRule type="iconSet" priority="60">
      <iconSet iconSet="3Symbols2" reverse="1">
        <cfvo type="percent" val="0"/>
        <cfvo type="num" val="$D$23"/>
        <cfvo type="num" val="$D$23" gte="0"/>
      </iconSet>
    </cfRule>
  </conditionalFormatting>
  <conditionalFormatting sqref="F24:G24">
    <cfRule type="iconSet" priority="59">
      <iconSet iconSet="3Symbols2" reverse="1">
        <cfvo type="percent" val="0"/>
        <cfvo type="num" val="$D$24"/>
        <cfvo type="num" val="$D$24" gte="0"/>
      </iconSet>
    </cfRule>
  </conditionalFormatting>
  <conditionalFormatting sqref="F25:G25">
    <cfRule type="iconSet" priority="58">
      <iconSet iconSet="3Symbols2" reverse="1">
        <cfvo type="percent" val="0"/>
        <cfvo type="num" val="$D$25"/>
        <cfvo type="num" val="$D$25" gte="0"/>
      </iconSet>
    </cfRule>
  </conditionalFormatting>
  <conditionalFormatting sqref="N23:O23">
    <cfRule type="iconSet" priority="57">
      <iconSet iconSet="3Symbols2" reverse="1">
        <cfvo type="percent" val="0"/>
        <cfvo type="num" val="$L$23"/>
        <cfvo type="num" val="$L$23" gte="0"/>
      </iconSet>
    </cfRule>
  </conditionalFormatting>
  <conditionalFormatting sqref="N24:O24">
    <cfRule type="iconSet" priority="56">
      <iconSet iconSet="3Symbols2" reverse="1">
        <cfvo type="percent" val="0"/>
        <cfvo type="num" val="$L$24"/>
        <cfvo type="num" val="$L$24" gte="0"/>
      </iconSet>
    </cfRule>
  </conditionalFormatting>
  <conditionalFormatting sqref="N25:O25">
    <cfRule type="iconSet" priority="55">
      <iconSet iconSet="3Symbols2" reverse="1">
        <cfvo type="percent" val="0"/>
        <cfvo type="num" val="$L$25"/>
        <cfvo type="num" val="$L$25" gte="0"/>
      </iconSet>
    </cfRule>
  </conditionalFormatting>
  <conditionalFormatting sqref="V23:W25">
    <cfRule type="iconSet" priority="54">
      <iconSet iconSet="3Symbols2" reverse="1">
        <cfvo type="percent" val="0"/>
        <cfvo type="num" val="$T$23"/>
        <cfvo type="num" val="$T$23" gte="0"/>
      </iconSet>
    </cfRule>
  </conditionalFormatting>
  <conditionalFormatting sqref="AD23:AE25">
    <cfRule type="iconSet" priority="51">
      <iconSet iconSet="3Symbols2" reverse="1">
        <cfvo type="percent" val="0"/>
        <cfvo type="num" val="$AB$23"/>
        <cfvo type="num" val="$AB$23" gte="0"/>
      </iconSet>
    </cfRule>
  </conditionalFormatting>
  <conditionalFormatting sqref="AD30:AE32">
    <cfRule type="iconSet" priority="48">
      <iconSet iconSet="3Symbols2" reverse="1">
        <cfvo type="percent" val="0"/>
        <cfvo type="num" val="$AB$30"/>
        <cfvo type="num" val="$AB$30" gte="0"/>
      </iconSet>
    </cfRule>
  </conditionalFormatting>
  <conditionalFormatting sqref="V30:W32">
    <cfRule type="iconSet" priority="45">
      <iconSet iconSet="3Symbols2" reverse="1">
        <cfvo type="percent" val="0"/>
        <cfvo type="num" val="$T$30"/>
        <cfvo type="num" val="$T$30" gte="0"/>
      </iconSet>
    </cfRule>
  </conditionalFormatting>
  <conditionalFormatting sqref="N30:O32">
    <cfRule type="iconSet" priority="42">
      <iconSet iconSet="3Symbols2" reverse="1">
        <cfvo type="percent" val="0"/>
        <cfvo type="num" val="$L$30"/>
        <cfvo type="num" val="$L$30" gte="0"/>
      </iconSet>
    </cfRule>
  </conditionalFormatting>
  <conditionalFormatting sqref="F30:G32">
    <cfRule type="iconSet" priority="39">
      <iconSet iconSet="3Symbols2" reverse="1">
        <cfvo type="percent" val="0"/>
        <cfvo type="num" val="$D$30"/>
        <cfvo type="num" val="$D$30" gte="0"/>
      </iconSet>
    </cfRule>
  </conditionalFormatting>
  <conditionalFormatting sqref="F37:G39">
    <cfRule type="iconSet" priority="36">
      <iconSet iconSet="3Symbols2" reverse="1">
        <cfvo type="percent" val="0"/>
        <cfvo type="num" val="$D$37"/>
        <cfvo type="num" val="$D$37" gte="0"/>
      </iconSet>
    </cfRule>
  </conditionalFormatting>
  <conditionalFormatting sqref="N37:O39">
    <cfRule type="iconSet" priority="33">
      <iconSet iconSet="3Symbols2" reverse="1">
        <cfvo type="percent" val="0"/>
        <cfvo type="num" val="$L$37"/>
        <cfvo type="num" val="$L$37" gte="0"/>
      </iconSet>
    </cfRule>
  </conditionalFormatting>
  <conditionalFormatting sqref="V37:W39">
    <cfRule type="iconSet" priority="30">
      <iconSet iconSet="3Symbols2" reverse="1">
        <cfvo type="percent" val="0"/>
        <cfvo type="num" val="$T$37"/>
        <cfvo type="num" val="$T$37" gte="0"/>
      </iconSet>
    </cfRule>
  </conditionalFormatting>
  <conditionalFormatting sqref="AD37:AE39">
    <cfRule type="iconSet" priority="27">
      <iconSet iconSet="3Symbols2" reverse="1">
        <cfvo type="percent" val="0"/>
        <cfvo type="num" val="$AB$37"/>
        <cfvo type="num" val="$AB$37" gte="0"/>
      </iconSet>
    </cfRule>
  </conditionalFormatting>
  <conditionalFormatting sqref="H7:I7">
    <cfRule type="iconSet" priority="21">
      <iconSet iconSet="5Rating">
        <cfvo type="percent" val="0"/>
        <cfvo type="formula" val="$H$5*25%"/>
        <cfvo type="formula" val="$H$5*50%"/>
        <cfvo type="formula" val="$H$5*75%"/>
        <cfvo type="formula" val="$H$5*100%"/>
      </iconSet>
    </cfRule>
  </conditionalFormatting>
  <conditionalFormatting sqref="P7:Q7">
    <cfRule type="iconSet" priority="16">
      <iconSet iconSet="5Rating">
        <cfvo type="percent" val="0"/>
        <cfvo type="formula" val="$P$5*25%"/>
        <cfvo type="formula" val="$P$5*50%"/>
        <cfvo type="formula" val="$P$5*75%"/>
        <cfvo type="formula" val="$P$5*100%"/>
      </iconSet>
    </cfRule>
  </conditionalFormatting>
  <conditionalFormatting sqref="F7:G7">
    <cfRule type="dataBar" priority="14">
      <dataBar>
        <cfvo type="num" val="0"/>
        <cfvo type="formula" val="$F$5"/>
        <color rgb="FF638EC6"/>
      </dataBar>
      <extLst>
        <ext xmlns:x14="http://schemas.microsoft.com/office/spreadsheetml/2009/9/main" uri="{B025F937-C7B1-47D3-B67F-A62EFF666E3E}">
          <x14:id>{0C4849CF-7CBD-4C50-9EC1-BCADB1E8BECE}</x14:id>
        </ext>
      </extLst>
    </cfRule>
  </conditionalFormatting>
  <conditionalFormatting sqref="J7:K7">
    <cfRule type="iconSet" priority="13">
      <iconSet iconSet="5Rating">
        <cfvo type="percent" val="0"/>
        <cfvo type="formula" val="$J$5*25%"/>
        <cfvo type="formula" val="$J$5*50%"/>
        <cfvo type="formula" val="$J$5*75%"/>
        <cfvo type="formula" val="$J$5*100%"/>
      </iconSet>
    </cfRule>
  </conditionalFormatting>
  <conditionalFormatting sqref="L7:M7">
    <cfRule type="iconSet" priority="12">
      <iconSet iconSet="5Rating">
        <cfvo type="percent" val="0"/>
        <cfvo type="formula" val="$L$5*25%"/>
        <cfvo type="formula" val="$L$5*50%"/>
        <cfvo type="formula" val="$L$5*75%"/>
        <cfvo type="formula" val="$L$5*100%"/>
      </iconSet>
    </cfRule>
  </conditionalFormatting>
  <conditionalFormatting sqref="N7:O7">
    <cfRule type="iconSet" priority="11">
      <iconSet iconSet="5Rating">
        <cfvo type="percent" val="0"/>
        <cfvo type="formula" val="$N$5*25%"/>
        <cfvo type="formula" val="$N$5*50%"/>
        <cfvo type="formula" val="$N$5*75%"/>
        <cfvo type="formula" val="$N$5*100%"/>
      </iconSet>
    </cfRule>
  </conditionalFormatting>
  <conditionalFormatting sqref="R7:S7">
    <cfRule type="iconSet" priority="10">
      <iconSet iconSet="5Rating">
        <cfvo type="percent" val="0"/>
        <cfvo type="formula" val="$R$5*25%"/>
        <cfvo type="formula" val="$R$5*50%"/>
        <cfvo type="formula" val="$R$5*75%"/>
        <cfvo type="formula" val="$R$5*100%"/>
      </iconSet>
    </cfRule>
  </conditionalFormatting>
  <conditionalFormatting sqref="T7:U7">
    <cfRule type="iconSet" priority="9">
      <iconSet iconSet="5Rating">
        <cfvo type="percent" val="0"/>
        <cfvo type="formula" val="$T$5*25%"/>
        <cfvo type="formula" val="$T$5*50%"/>
        <cfvo type="formula" val="$T$5*75%"/>
        <cfvo type="formula" val="$T$5*100%"/>
      </iconSet>
    </cfRule>
  </conditionalFormatting>
  <conditionalFormatting sqref="V7:W7">
    <cfRule type="iconSet" priority="8">
      <iconSet iconSet="5Rating">
        <cfvo type="percent" val="0"/>
        <cfvo type="formula" val="$V$5*25%"/>
        <cfvo type="formula" val="$V$5*50%"/>
        <cfvo type="formula" val="$V$5*75%"/>
        <cfvo type="formula" val="$V$5*100%"/>
      </iconSet>
    </cfRule>
  </conditionalFormatting>
  <conditionalFormatting sqref="X7:Y7">
    <cfRule type="iconSet" priority="7">
      <iconSet iconSet="5Rating">
        <cfvo type="percent" val="0"/>
        <cfvo type="formula" val="$X$5*25%"/>
        <cfvo type="formula" val="$X$5*50%"/>
        <cfvo type="formula" val="$X$5*75%"/>
        <cfvo type="formula" val="$X$5*100%"/>
      </iconSet>
    </cfRule>
  </conditionalFormatting>
  <conditionalFormatting sqref="Z7:AA7">
    <cfRule type="iconSet" priority="6">
      <iconSet iconSet="5Rating">
        <cfvo type="percent" val="0"/>
        <cfvo type="formula" val="$Z$5*25%"/>
        <cfvo type="formula" val="$Z$5*50%"/>
        <cfvo type="formula" val="$Z$5*75%"/>
        <cfvo type="formula" val="$Z$5*100%"/>
      </iconSet>
    </cfRule>
  </conditionalFormatting>
  <conditionalFormatting sqref="AB7:AC7">
    <cfRule type="iconSet" priority="5">
      <iconSet iconSet="5Rating">
        <cfvo type="percent" val="0"/>
        <cfvo type="formula" val="$AB$5*25%"/>
        <cfvo type="formula" val="$AB$5*50%"/>
        <cfvo type="formula" val="$AB$5*75%"/>
        <cfvo type="formula" val="$AB$5*100%"/>
      </iconSet>
    </cfRule>
  </conditionalFormatting>
  <conditionalFormatting sqref="AD7:AE7">
    <cfRule type="iconSet" priority="4">
      <iconSet iconSet="5Rating">
        <cfvo type="percent" val="0"/>
        <cfvo type="formula" val="$AD$5*25%"/>
        <cfvo type="formula" val="$AD$5*50%"/>
        <cfvo type="formula" val="$AD$5*75%"/>
        <cfvo type="formula" val="$AD$5*100%"/>
      </iconSet>
    </cfRule>
  </conditionalFormatting>
  <conditionalFormatting sqref="H10:AE11">
    <cfRule type="iconSet" priority="3">
      <iconSet iconSet="3Symbols" reverse="1">
        <cfvo type="percent" val="0"/>
        <cfvo type="num" val="$F$10"/>
        <cfvo type="num" val="$F$10" gte="0"/>
      </iconSet>
    </cfRule>
  </conditionalFormatting>
  <conditionalFormatting sqref="H12:AE13">
    <cfRule type="iconSet" priority="2">
      <iconSet iconSet="3Symbols" reverse="1">
        <cfvo type="percent" val="0"/>
        <cfvo type="num" val="$F$12"/>
        <cfvo type="num" val="$F$12" gte="0"/>
      </iconSet>
    </cfRule>
  </conditionalFormatting>
  <conditionalFormatting sqref="H14:AE15">
    <cfRule type="iconSet" priority="1">
      <iconSet iconSet="3Symbols" reverse="1">
        <cfvo type="percent" val="0"/>
        <cfvo type="num" val="$F$14"/>
        <cfvo type="num" val="$F$14" gte="0"/>
      </iconSet>
    </cfRule>
  </conditionalFormatting>
  <pageMargins left="0.7" right="0.7" top="0.75" bottom="0.75" header="0.3" footer="0.3"/>
  <pageSetup paperSize="9" scale="55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849CF-7CBD-4C50-9EC1-BCADB1E8BECE}">
            <x14:dataBar minLength="0" maxLength="100" border="1">
              <x14:cfvo type="num">
                <xm:f>0</xm:f>
              </x14:cfvo>
              <x14:cfvo type="formula">
                <xm:f>$F$5</xm:f>
              </x14:cfvo>
              <x14:borderColor rgb="FF000000"/>
              <x14:negativeFillColor rgb="FFFF0000"/>
              <x14:axisColor rgb="FF000000"/>
            </x14:dataBar>
          </x14:cfRule>
          <xm:sqref>F7:G7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'1월'!$Y$3:$Z$3</xm:f>
          </x14:formula1>
          <xm:sqref>H10:I11</xm:sqref>
        </x14:dataValidation>
        <x14:dataValidation type="list" allowBlank="1" showInputMessage="1" showErrorMessage="1">
          <x14:formula1>
            <xm:f>'1월'!$Y$4:$Z$4</xm:f>
          </x14:formula1>
          <xm:sqref>H12:I13</xm:sqref>
        </x14:dataValidation>
        <x14:dataValidation type="list" allowBlank="1" showInputMessage="1" showErrorMessage="1">
          <x14:formula1>
            <xm:f>'1월'!$Y$5:$Z$5</xm:f>
          </x14:formula1>
          <xm:sqref>H14:I15</xm:sqref>
        </x14:dataValidation>
        <x14:dataValidation type="list" allowBlank="1" showInputMessage="1" showErrorMessage="1">
          <x14:formula1>
            <xm:f>'1월'!$Q$3:$R$3</xm:f>
          </x14:formula1>
          <xm:sqref>F23:G23</xm:sqref>
        </x14:dataValidation>
        <x14:dataValidation type="list" allowBlank="1" showInputMessage="1" showErrorMessage="1">
          <x14:formula1>
            <xm:f>'1월'!$Q$4:$R$4</xm:f>
          </x14:formula1>
          <xm:sqref>F24:G24</xm:sqref>
        </x14:dataValidation>
        <x14:dataValidation type="list" allowBlank="1" showInputMessage="1" showErrorMessage="1">
          <x14:formula1>
            <xm:f>'1월'!$Q$5:$R$5</xm:f>
          </x14:formula1>
          <xm:sqref>F25:G25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topLeftCell="A4" zoomScale="85" zoomScaleNormal="85" workbookViewId="0">
      <selection activeCell="N15" sqref="N15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69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109</v>
      </c>
      <c r="U2" s="359"/>
      <c r="V2" s="359" t="s">
        <v>110</v>
      </c>
      <c r="W2" s="359"/>
      <c r="X2" s="359"/>
      <c r="Y2" s="359" t="s">
        <v>111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목표!B23</f>
        <v>0</v>
      </c>
      <c r="O3" s="380">
        <f>목표!D23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목표!B24</f>
        <v>0</v>
      </c>
      <c r="O4" s="401">
        <f>목표!D24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365"/>
      <c r="J5" s="366"/>
      <c r="K5" s="366"/>
      <c r="L5" s="367"/>
      <c r="N5" s="144">
        <f>목표!B25</f>
        <v>0</v>
      </c>
      <c r="O5" s="403">
        <f>목표!D25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75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108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80</v>
      </c>
      <c r="Q10" s="156" t="s">
        <v>81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>
        <v>1</v>
      </c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>
        <v>1</v>
      </c>
      <c r="U11" s="145">
        <v>2</v>
      </c>
      <c r="V11" s="145">
        <v>3</v>
      </c>
      <c r="W11" s="145">
        <v>4</v>
      </c>
      <c r="X11" s="145">
        <v>5</v>
      </c>
      <c r="Y11" s="145">
        <v>6</v>
      </c>
      <c r="Z11" s="164">
        <v>7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8</v>
      </c>
      <c r="U13" s="145">
        <v>9</v>
      </c>
      <c r="V13" s="145">
        <v>10</v>
      </c>
      <c r="W13" s="145">
        <v>11</v>
      </c>
      <c r="X13" s="145">
        <v>12</v>
      </c>
      <c r="Y13" s="145">
        <v>13</v>
      </c>
      <c r="Z13" s="164">
        <v>14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15</v>
      </c>
      <c r="U15" s="145">
        <v>16</v>
      </c>
      <c r="V15" s="145">
        <v>17</v>
      </c>
      <c r="W15" s="145">
        <v>18</v>
      </c>
      <c r="X15" s="145">
        <v>19</v>
      </c>
      <c r="Y15" s="145">
        <v>20</v>
      </c>
      <c r="Z15" s="164">
        <v>21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22</v>
      </c>
      <c r="U17" s="145">
        <v>23</v>
      </c>
      <c r="V17" s="145">
        <v>24</v>
      </c>
      <c r="W17" s="145">
        <v>25</v>
      </c>
      <c r="X17" s="145">
        <v>26</v>
      </c>
      <c r="Y17" s="145">
        <v>27</v>
      </c>
      <c r="Z17" s="164">
        <v>28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29</v>
      </c>
      <c r="U19" s="145">
        <v>30</v>
      </c>
      <c r="V19" s="145">
        <v>31</v>
      </c>
      <c r="W19" s="44"/>
      <c r="X19" s="44"/>
      <c r="Y19" s="44"/>
      <c r="Z19" s="171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72"/>
      <c r="U21" s="44"/>
      <c r="V21" s="44"/>
      <c r="W21" s="44"/>
      <c r="X21" s="44"/>
      <c r="Y21" s="44"/>
      <c r="Z21" s="171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/>
      <c r="X26" s="329"/>
      <c r="Y26" s="329">
        <f>목표!H5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94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/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98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99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xVUUqy1tkvCSh55EF+9bMCBd13Y2Yb+Tk20hpoOh8OsGHYPGcl+p3s+oxaLGNgdTfHLV64yVje5q/pxrm5Uixw==" saltValue="UiMPxJFjv3Qm859i1PjYcg==" spinCount="100000" sheet="1" objects="1" scenarios="1"/>
  <customSheetViews>
    <customSheetView guid="{E0974A86-EF2A-47E2-A704-81ECF683F094}" scale="85">
      <selection activeCell="J33" sqref="J33:K33"/>
      <pageMargins left="0.7" right="0.7" top="0.75" bottom="0.75" header="0.3" footer="0.3"/>
      <pageSetup paperSize="9" orientation="portrait" r:id="rId1"/>
    </customSheetView>
  </customSheetViews>
  <mergeCells count="287"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J130:K130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J125:K125"/>
    <mergeCell ref="J126:K126"/>
    <mergeCell ref="J127:K127"/>
    <mergeCell ref="J128:K128"/>
    <mergeCell ref="J129:K12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50:K50"/>
    <mergeCell ref="J51:K51"/>
    <mergeCell ref="J52:K52"/>
    <mergeCell ref="J53:K53"/>
    <mergeCell ref="J54:K54"/>
    <mergeCell ref="J45:K45"/>
    <mergeCell ref="J46:K46"/>
    <mergeCell ref="J47:K47"/>
    <mergeCell ref="J48:K48"/>
    <mergeCell ref="J49:K49"/>
    <mergeCell ref="J40:K40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30:K30"/>
    <mergeCell ref="J31:K31"/>
    <mergeCell ref="J32:K32"/>
    <mergeCell ref="J33:K33"/>
    <mergeCell ref="J34:K34"/>
    <mergeCell ref="D30:E30"/>
    <mergeCell ref="D35:E35"/>
    <mergeCell ref="D31:E31"/>
    <mergeCell ref="D32:E32"/>
    <mergeCell ref="D33:E33"/>
    <mergeCell ref="D34:E34"/>
    <mergeCell ref="Y5:Z5"/>
    <mergeCell ref="T5:U5"/>
    <mergeCell ref="T4:U4"/>
    <mergeCell ref="J29:K29"/>
    <mergeCell ref="J28:K28"/>
    <mergeCell ref="D29:E29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V3:X3"/>
    <mergeCell ref="V4:X4"/>
    <mergeCell ref="V5:X5"/>
    <mergeCell ref="N25:P26"/>
    <mergeCell ref="T7:Z9"/>
    <mergeCell ref="T2:U2"/>
    <mergeCell ref="V2:X2"/>
    <mergeCell ref="Y2:Z2"/>
    <mergeCell ref="T3:U3"/>
    <mergeCell ref="Y3:Z3"/>
    <mergeCell ref="Y4:Z4"/>
    <mergeCell ref="O2:P2"/>
    <mergeCell ref="Q2:R2"/>
    <mergeCell ref="N7:R9"/>
    <mergeCell ref="O3:P3"/>
    <mergeCell ref="O4:P4"/>
    <mergeCell ref="O5:P5"/>
    <mergeCell ref="Q3:R3"/>
    <mergeCell ref="Q4:R4"/>
    <mergeCell ref="Q5:R5"/>
    <mergeCell ref="Y25:Z25"/>
    <mergeCell ref="W25:X25"/>
    <mergeCell ref="T25:V25"/>
    <mergeCell ref="T26:V26"/>
    <mergeCell ref="H2:L2"/>
    <mergeCell ref="I3:L3"/>
    <mergeCell ref="I4:L4"/>
    <mergeCell ref="I5:L5"/>
    <mergeCell ref="J23:K23"/>
    <mergeCell ref="J24:K24"/>
    <mergeCell ref="J25:K25"/>
    <mergeCell ref="J26:K26"/>
    <mergeCell ref="J27:K27"/>
    <mergeCell ref="J17:K17"/>
    <mergeCell ref="J18:K18"/>
    <mergeCell ref="J19:K19"/>
    <mergeCell ref="J20:K20"/>
    <mergeCell ref="J21:K21"/>
    <mergeCell ref="J22:K22"/>
    <mergeCell ref="H7:L8"/>
    <mergeCell ref="J9:K9"/>
    <mergeCell ref="J10:K10"/>
    <mergeCell ref="J11:K11"/>
    <mergeCell ref="J12:K12"/>
    <mergeCell ref="J13:K13"/>
    <mergeCell ref="J14:K14"/>
    <mergeCell ref="J15:K15"/>
    <mergeCell ref="J16:K16"/>
    <mergeCell ref="B7:F8"/>
    <mergeCell ref="B2:C5"/>
    <mergeCell ref="E2:F2"/>
    <mergeCell ref="E3:F3"/>
    <mergeCell ref="E4:F4"/>
    <mergeCell ref="E5:F5"/>
    <mergeCell ref="D11:E11"/>
    <mergeCell ref="D12:E12"/>
    <mergeCell ref="D13:E13"/>
    <mergeCell ref="T27:V27"/>
    <mergeCell ref="W26:X26"/>
    <mergeCell ref="Y26:Z26"/>
    <mergeCell ref="W27:X27"/>
    <mergeCell ref="Y27:Z27"/>
    <mergeCell ref="D16:E16"/>
    <mergeCell ref="D10:E10"/>
    <mergeCell ref="D9:E9"/>
    <mergeCell ref="D14:E14"/>
    <mergeCell ref="D15:E15"/>
  </mergeCells>
  <phoneticPr fontId="2" type="noConversion"/>
  <conditionalFormatting sqref="Q3:R3">
    <cfRule type="iconSet" priority="13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0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9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8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7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6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35" priority="4" operator="greaterThan">
      <formula>0</formula>
    </cfRule>
    <cfRule type="cellIs" dxfId="34" priority="5" operator="lessThan">
      <formula>0</formula>
    </cfRule>
  </conditionalFormatting>
  <conditionalFormatting sqref="P11:P2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{BF1A4D4E-5182-45B4-B380-4E08960209A1}</x14:id>
        </ext>
      </extLst>
    </cfRule>
  </conditionalFormatting>
  <conditionalFormatting sqref="T14:Z14 T16:Z16 T18:Z18 T20:Z20 T22:Z22 T12:Z12">
    <cfRule type="cellIs" dxfId="33" priority="1" operator="greaterThan">
      <formula>$E$5*150%</formula>
    </cfRule>
  </conditionalFormatting>
  <dataValidations count="3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B11:B130 H11:H130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54" orientation="landscape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A4D4E-5182-45B4-B380-4E08960209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목표!$D$24</xm:f>
          </x14:formula1>
          <xm:sqref>O4:P4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목표!D23</xm:f>
          </x14:formula1>
          <xm:sqref>O3:P3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J29" sqref="J29:K29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129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목표!J23</f>
        <v>0</v>
      </c>
      <c r="O3" s="380">
        <f>목표!L23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목표!J24</f>
        <v>0</v>
      </c>
      <c r="O4" s="401">
        <f>목표!L24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목표!J25</f>
        <v>0</v>
      </c>
      <c r="O5" s="403">
        <f>목표!L25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108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>
        <v>1</v>
      </c>
      <c r="X11" s="145">
        <v>2</v>
      </c>
      <c r="Y11" s="145">
        <v>3</v>
      </c>
      <c r="Z11" s="164">
        <v>4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5</v>
      </c>
      <c r="U13" s="145">
        <v>6</v>
      </c>
      <c r="V13" s="145">
        <v>7</v>
      </c>
      <c r="W13" s="145">
        <v>8</v>
      </c>
      <c r="X13" s="145">
        <v>9</v>
      </c>
      <c r="Y13" s="145">
        <v>10</v>
      </c>
      <c r="Z13" s="164">
        <v>11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12</v>
      </c>
      <c r="U15" s="145">
        <v>13</v>
      </c>
      <c r="V15" s="145">
        <v>14</v>
      </c>
      <c r="W15" s="145">
        <v>15</v>
      </c>
      <c r="X15" s="145">
        <v>16</v>
      </c>
      <c r="Y15" s="145">
        <v>17</v>
      </c>
      <c r="Z15" s="164">
        <v>18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19</v>
      </c>
      <c r="U17" s="145">
        <v>20</v>
      </c>
      <c r="V17" s="145">
        <v>21</v>
      </c>
      <c r="W17" s="145">
        <v>22</v>
      </c>
      <c r="X17" s="145">
        <v>23</v>
      </c>
      <c r="Y17" s="145">
        <v>24</v>
      </c>
      <c r="Z17" s="164">
        <v>25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26</v>
      </c>
      <c r="U19" s="145">
        <v>27</v>
      </c>
      <c r="V19" s="145">
        <v>28</v>
      </c>
      <c r="W19" s="44"/>
      <c r="X19" s="44"/>
      <c r="Y19" s="44"/>
      <c r="Z19" s="171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72"/>
      <c r="U21" s="44"/>
      <c r="V21" s="44"/>
      <c r="W21" s="44"/>
      <c r="X21" s="44"/>
      <c r="Y21" s="44"/>
      <c r="Z21" s="171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'1월'!Y26</f>
        <v>0</v>
      </c>
      <c r="X26" s="329"/>
      <c r="Y26" s="329">
        <f>목표!J5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'1월'!Y27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aTtF7OXYlkKTYy8zURPPjdnCsHpvDxlyO8yaHVv+9yLRTBjD8H3h+jAGe8njtAkvZIBFAZO8Z/OKkYL6iGTGVw==" saltValue="/X+9mqsAXIaoZ/vxAcv7bw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32" priority="3" operator="greaterThan">
      <formula>0</formula>
    </cfRule>
    <cfRule type="cellIs" dxfId="31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{786401C2-6510-435E-B2C1-4FA5B05795D9}</x14:id>
        </ext>
      </extLst>
    </cfRule>
  </conditionalFormatting>
  <conditionalFormatting sqref="T14:Z14 T16:Z16 T18:Z18 T20:Z20 T22:Z22 T12:Z12">
    <cfRule type="cellIs" dxfId="30" priority="1" operator="greaterThan">
      <formula>$E$5*150%</formula>
    </cfRule>
  </conditionalFormatting>
  <dataValidations count="3">
    <dataValidation type="list" allowBlank="1" showInputMessage="1" showErrorMessage="1" sqref="B11:B130 H11:H130">
      <formula1>"1,2,3,4,5,6,7,8,9,10,11,12,13,14,15,16,17,18,19,20,21,22,23,24,25,26,27,28"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6401C2-6510-435E-B2C1-4FA5B05795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I29" sqref="I29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130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>
        <v>16</v>
      </c>
      <c r="I3" s="361" t="s">
        <v>187</v>
      </c>
      <c r="J3" s="361"/>
      <c r="K3" s="361"/>
      <c r="L3" s="362"/>
      <c r="N3" s="141">
        <f>목표!R23</f>
        <v>0</v>
      </c>
      <c r="O3" s="380">
        <f>목표!T23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목표!R24</f>
        <v>0</v>
      </c>
      <c r="O4" s="401">
        <f>목표!T24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목표!R25</f>
        <v>0</v>
      </c>
      <c r="O5" s="403">
        <f>목표!T25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108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>
        <v>1</v>
      </c>
      <c r="X11" s="145">
        <v>2</v>
      </c>
      <c r="Y11" s="145">
        <v>3</v>
      </c>
      <c r="Z11" s="164">
        <v>4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5</v>
      </c>
      <c r="U13" s="145">
        <v>6</v>
      </c>
      <c r="V13" s="145">
        <v>7</v>
      </c>
      <c r="W13" s="145">
        <v>8</v>
      </c>
      <c r="X13" s="145">
        <v>9</v>
      </c>
      <c r="Y13" s="145">
        <v>10</v>
      </c>
      <c r="Z13" s="164">
        <v>11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12</v>
      </c>
      <c r="U15" s="145">
        <v>13</v>
      </c>
      <c r="V15" s="145">
        <v>14</v>
      </c>
      <c r="W15" s="145">
        <v>15</v>
      </c>
      <c r="X15" s="145">
        <v>16</v>
      </c>
      <c r="Y15" s="145">
        <v>17</v>
      </c>
      <c r="Z15" s="164">
        <v>18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19</v>
      </c>
      <c r="U17" s="145">
        <v>20</v>
      </c>
      <c r="V17" s="145">
        <v>21</v>
      </c>
      <c r="W17" s="145">
        <v>22</v>
      </c>
      <c r="X17" s="145">
        <v>23</v>
      </c>
      <c r="Y17" s="145">
        <v>24</v>
      </c>
      <c r="Z17" s="164">
        <v>25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26</v>
      </c>
      <c r="U19" s="145">
        <v>27</v>
      </c>
      <c r="V19" s="145">
        <v>28</v>
      </c>
      <c r="W19" s="145">
        <v>29</v>
      </c>
      <c r="X19" s="145">
        <v>30</v>
      </c>
      <c r="Y19" s="145">
        <v>31</v>
      </c>
      <c r="Z19" s="171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72"/>
      <c r="U21" s="44"/>
      <c r="V21" s="44"/>
      <c r="W21" s="44"/>
      <c r="X21" s="44"/>
      <c r="Y21" s="44"/>
      <c r="Z21" s="171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'2월'!Y26</f>
        <v>0</v>
      </c>
      <c r="X26" s="329"/>
      <c r="Y26" s="329">
        <f>목표!L5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'2월'!Y27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jtDZ3PqCQkBS8jDELs/7pVkUSntJDdtpA/uBvplA6cI+1dNkbdk7m3zwnEvP6cee2VkTW4EfLA66oY12mpNWqw==" saltValue="QVAh2CwmCrv1xhpcz6y3+Q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29" priority="3" operator="greaterThan">
      <formula>0</formula>
    </cfRule>
    <cfRule type="cellIs" dxfId="28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{387AA7C0-BC5C-443A-B43B-8E2826B90D8B}</x14:id>
        </ext>
      </extLst>
    </cfRule>
  </conditionalFormatting>
  <conditionalFormatting sqref="T14:Z14 T16:Z16 T18:Z18 T20:Z20 T22:Z22 T12:Z12">
    <cfRule type="cellIs" dxfId="27" priority="1" operator="greaterThan">
      <formula>$E$5*150%</formula>
    </cfRule>
  </conditionalFormatting>
  <dataValidations count="4"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7AA7C0-BC5C-443A-B43B-8E2826B90D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Q17" sqref="Q1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131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목표!Z23</f>
        <v>0</v>
      </c>
      <c r="O3" s="380">
        <f>목표!AB23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목표!Z24</f>
        <v>0</v>
      </c>
      <c r="O4" s="401">
        <f>목표!AB24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목표!Z25</f>
        <v>0</v>
      </c>
      <c r="O5" s="403">
        <f>목표!AB25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108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/>
      <c r="X11" s="145"/>
      <c r="Y11" s="145"/>
      <c r="Z11" s="164">
        <v>1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2</v>
      </c>
      <c r="U13" s="145">
        <v>3</v>
      </c>
      <c r="V13" s="145">
        <v>4</v>
      </c>
      <c r="W13" s="145">
        <v>5</v>
      </c>
      <c r="X13" s="145">
        <v>6</v>
      </c>
      <c r="Y13" s="145">
        <v>7</v>
      </c>
      <c r="Z13" s="164">
        <v>8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9</v>
      </c>
      <c r="U15" s="145">
        <v>10</v>
      </c>
      <c r="V15" s="145">
        <v>11</v>
      </c>
      <c r="W15" s="145">
        <v>12</v>
      </c>
      <c r="X15" s="145">
        <v>13</v>
      </c>
      <c r="Y15" s="145">
        <v>14</v>
      </c>
      <c r="Z15" s="164">
        <v>15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16</v>
      </c>
      <c r="U17" s="145">
        <v>17</v>
      </c>
      <c r="V17" s="145">
        <v>18</v>
      </c>
      <c r="W17" s="145">
        <v>19</v>
      </c>
      <c r="X17" s="145">
        <v>20</v>
      </c>
      <c r="Y17" s="145">
        <v>21</v>
      </c>
      <c r="Z17" s="164">
        <v>22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23</v>
      </c>
      <c r="U19" s="145">
        <v>24</v>
      </c>
      <c r="V19" s="145">
        <v>25</v>
      </c>
      <c r="W19" s="145">
        <v>26</v>
      </c>
      <c r="X19" s="145">
        <v>27</v>
      </c>
      <c r="Y19" s="145">
        <v>28</v>
      </c>
      <c r="Z19" s="180">
        <v>29</v>
      </c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>
        <v>30</v>
      </c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'3월'!Y26</f>
        <v>0</v>
      </c>
      <c r="X26" s="329"/>
      <c r="Y26" s="329">
        <f>목표!N5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'3월'!Y27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BCj6SzkivHgOLwyrHPlLevyvO6GKMZGrTzLcpqVH5eIuSab5LlCWXGEdKtoJ3eWCJ4h1RQXPI9JvGK8k0Ayxqw==" saltValue="9eY16700AVvzyu3bBM/oVg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26" priority="3" operator="greaterThan">
      <formula>0</formula>
    </cfRule>
    <cfRule type="cellIs" dxfId="25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{88669B4D-9B6D-475D-937E-F03D3F8B8678}</x14:id>
        </ext>
      </extLst>
    </cfRule>
  </conditionalFormatting>
  <conditionalFormatting sqref="T14:Z14 T16:Z16 T18:Z18 T20:Z20 T22:Z22 T12:Z12">
    <cfRule type="cellIs" dxfId="24" priority="1" operator="greaterThan">
      <formula>$E$5*150%</formula>
    </cfRule>
  </conditionalFormatting>
  <dataValidations count="4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H12:H130 B12:B130">
      <formula1>"1,2,3,4,5,6,7,8,9,10,11,12,13,14,15,16,17,18,19,20,21,22,23,24,25,26,27,28,29,30"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69B4D-9B6D-475D-937E-F03D3F8B86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134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목표!B30</f>
        <v>0</v>
      </c>
      <c r="O3" s="380">
        <f>목표!D30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목표!B31</f>
        <v>0</v>
      </c>
      <c r="O4" s="401">
        <f>목표!D31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목표!B32</f>
        <v>0</v>
      </c>
      <c r="O5" s="403">
        <f>목표!D32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>
        <v>1</v>
      </c>
      <c r="V11" s="145">
        <v>2</v>
      </c>
      <c r="W11" s="145">
        <v>3</v>
      </c>
      <c r="X11" s="145">
        <v>4</v>
      </c>
      <c r="Y11" s="145">
        <v>5</v>
      </c>
      <c r="Z11" s="164">
        <v>6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7</v>
      </c>
      <c r="U13" s="145">
        <v>8</v>
      </c>
      <c r="V13" s="145">
        <v>9</v>
      </c>
      <c r="W13" s="145">
        <v>10</v>
      </c>
      <c r="X13" s="145">
        <v>11</v>
      </c>
      <c r="Y13" s="145">
        <v>12</v>
      </c>
      <c r="Z13" s="164">
        <v>13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14</v>
      </c>
      <c r="U15" s="145">
        <v>15</v>
      </c>
      <c r="V15" s="145">
        <v>16</v>
      </c>
      <c r="W15" s="145">
        <v>17</v>
      </c>
      <c r="X15" s="145">
        <v>18</v>
      </c>
      <c r="Y15" s="145">
        <v>19</v>
      </c>
      <c r="Z15" s="164">
        <v>20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21</v>
      </c>
      <c r="U17" s="145">
        <v>22</v>
      </c>
      <c r="V17" s="145">
        <v>23</v>
      </c>
      <c r="W17" s="145">
        <v>24</v>
      </c>
      <c r="X17" s="145">
        <v>25</v>
      </c>
      <c r="Y17" s="145">
        <v>26</v>
      </c>
      <c r="Z17" s="164">
        <v>27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28</v>
      </c>
      <c r="U19" s="145">
        <v>29</v>
      </c>
      <c r="V19" s="145">
        <v>30</v>
      </c>
      <c r="W19" s="145">
        <v>31</v>
      </c>
      <c r="X19" s="145"/>
      <c r="Y19" s="145"/>
      <c r="Z19" s="180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'4월'!Y26</f>
        <v>0</v>
      </c>
      <c r="X26" s="329"/>
      <c r="Y26" s="329">
        <f>목표!P5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'4월'!Y27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MIPu/n2857j4xQAk9HdWx7AgQyEePSbpAozDgeiIaWKtvhZWiPxZYH+i43JGQgQvZOEb+32Py41+rN/rBrLWbA==" saltValue="8Y9uUieUBSDRT4FBiqTfHQ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{F917966F-C95A-4E59-8A52-D3C51BB57353}</x14:id>
        </ext>
      </extLst>
    </cfRule>
  </conditionalFormatting>
  <conditionalFormatting sqref="T14:Z14 T16:Z16 T18:Z18 T20:Z20 T22:Z22 T12:Z12">
    <cfRule type="cellIs" dxfId="21" priority="1" operator="greaterThan">
      <formula>$E$5*150%</formula>
    </cfRule>
  </conditionalFormatting>
  <dataValidations count="4"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C11:C130">
      <formula1>$N$11:$N$22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17966F-C95A-4E59-8A52-D3C51BB573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133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목표!J30</f>
        <v>0</v>
      </c>
      <c r="O3" s="380">
        <f>목표!L30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목표!J31</f>
        <v>0</v>
      </c>
      <c r="O4" s="401">
        <f>목표!L31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목표!J32</f>
        <v>0</v>
      </c>
      <c r="O5" s="403">
        <f>목표!L32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/>
      <c r="X11" s="145">
        <v>1</v>
      </c>
      <c r="Y11" s="145">
        <v>2</v>
      </c>
      <c r="Z11" s="164">
        <v>3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4</v>
      </c>
      <c r="U13" s="145">
        <v>5</v>
      </c>
      <c r="V13" s="145">
        <v>6</v>
      </c>
      <c r="W13" s="145">
        <v>7</v>
      </c>
      <c r="X13" s="145">
        <v>8</v>
      </c>
      <c r="Y13" s="145">
        <v>9</v>
      </c>
      <c r="Z13" s="164">
        <v>10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11</v>
      </c>
      <c r="U15" s="145">
        <v>12</v>
      </c>
      <c r="V15" s="145">
        <v>13</v>
      </c>
      <c r="W15" s="145">
        <v>14</v>
      </c>
      <c r="X15" s="145">
        <v>15</v>
      </c>
      <c r="Y15" s="145">
        <v>16</v>
      </c>
      <c r="Z15" s="164">
        <v>17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18</v>
      </c>
      <c r="U17" s="145">
        <v>19</v>
      </c>
      <c r="V17" s="145">
        <v>20</v>
      </c>
      <c r="W17" s="145">
        <v>21</v>
      </c>
      <c r="X17" s="145">
        <v>22</v>
      </c>
      <c r="Y17" s="145">
        <v>23</v>
      </c>
      <c r="Z17" s="164">
        <v>24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25</v>
      </c>
      <c r="U19" s="145">
        <v>26</v>
      </c>
      <c r="V19" s="145">
        <v>27</v>
      </c>
      <c r="W19" s="145">
        <v>28</v>
      </c>
      <c r="X19" s="145">
        <v>29</v>
      </c>
      <c r="Y19" s="145">
        <v>30</v>
      </c>
      <c r="Z19" s="180"/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/>
      <c r="U21" s="145"/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'5월'!Y26</f>
        <v>0</v>
      </c>
      <c r="X26" s="329"/>
      <c r="Y26" s="329">
        <f>목표!R5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'5월'!Y27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PrQDMgVI3GjQIa/notbV8htMpqhUP9NaD/XjTMSeB4tCSE6P/HlCJ4iEO9aFhm4EzCPBP91g/hObU1h/n5B/Qw==" saltValue="2kXVAPQnixGQUaQY3ybXDg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20" priority="3" operator="greaterThan">
      <formula>0</formula>
    </cfRule>
    <cfRule type="cellIs" dxfId="19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{37BF8B00-5D0A-4CCE-B265-E7F6C0AC0704}</x14:id>
        </ext>
      </extLst>
    </cfRule>
  </conditionalFormatting>
  <conditionalFormatting sqref="T14:Z14 T16:Z16 T18:Z18 T20:Z20 T22:Z22 T12:Z12">
    <cfRule type="cellIs" dxfId="18" priority="1" operator="greaterThan">
      <formula>$E$5*150%</formula>
    </cfRule>
  </conditionalFormatting>
  <dataValidations count="4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H12:H130 B12:B130">
      <formula1>"1,2,3,4,5,6,7,8,9,10,11,12,13,14,15,16,17,18,19,20,21,22,23,24,25,26,27,28,29,30,"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F8B00-5D0A-4CCE-B265-E7F6C0AC07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7"/>
  <sheetViews>
    <sheetView showZeros="0" zoomScale="85" zoomScaleNormal="85" workbookViewId="0">
      <selection activeCell="N37" sqref="N37:O37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345" t="s">
        <v>135</v>
      </c>
      <c r="C2" s="346"/>
      <c r="D2" s="138" t="s">
        <v>70</v>
      </c>
      <c r="E2" s="351">
        <f>SUM(F11:F145)</f>
        <v>0</v>
      </c>
      <c r="F2" s="352"/>
      <c r="H2" s="358" t="s">
        <v>74</v>
      </c>
      <c r="I2" s="359"/>
      <c r="J2" s="359"/>
      <c r="K2" s="359"/>
      <c r="L2" s="360"/>
      <c r="N2" s="139" t="s">
        <v>76</v>
      </c>
      <c r="O2" s="359" t="s">
        <v>77</v>
      </c>
      <c r="P2" s="359"/>
      <c r="Q2" s="359" t="s">
        <v>78</v>
      </c>
      <c r="R2" s="360"/>
      <c r="T2" s="358" t="s">
        <v>76</v>
      </c>
      <c r="U2" s="359"/>
      <c r="V2" s="359" t="s">
        <v>110</v>
      </c>
      <c r="W2" s="359"/>
      <c r="X2" s="359"/>
      <c r="Y2" s="359" t="s">
        <v>78</v>
      </c>
      <c r="Z2" s="360"/>
    </row>
    <row r="3" spans="2:26" ht="20.25" customHeight="1" thickTop="1" x14ac:dyDescent="0.3">
      <c r="B3" s="347"/>
      <c r="C3" s="348"/>
      <c r="D3" s="140" t="s">
        <v>71</v>
      </c>
      <c r="E3" s="353">
        <f>SUM(L11:L95)</f>
        <v>0</v>
      </c>
      <c r="F3" s="354"/>
      <c r="H3" s="47"/>
      <c r="I3" s="361"/>
      <c r="J3" s="361"/>
      <c r="K3" s="361"/>
      <c r="L3" s="362"/>
      <c r="N3" s="141">
        <f>목표!R30</f>
        <v>0</v>
      </c>
      <c r="O3" s="380">
        <f>목표!T30</f>
        <v>0</v>
      </c>
      <c r="P3" s="380"/>
      <c r="Q3" s="397"/>
      <c r="R3" s="398"/>
      <c r="T3" s="395" t="str">
        <f>목표!D10</f>
        <v>(목표)</v>
      </c>
      <c r="U3" s="396"/>
      <c r="V3" s="380">
        <f>목표!F10</f>
        <v>9999</v>
      </c>
      <c r="W3" s="380"/>
      <c r="X3" s="380"/>
      <c r="Y3" s="397"/>
      <c r="Z3" s="398"/>
    </row>
    <row r="4" spans="2:26" ht="20.25" customHeight="1" x14ac:dyDescent="0.3">
      <c r="B4" s="347"/>
      <c r="C4" s="348"/>
      <c r="D4" s="140" t="s">
        <v>72</v>
      </c>
      <c r="E4" s="353">
        <f>E3-E2</f>
        <v>0</v>
      </c>
      <c r="F4" s="354"/>
      <c r="H4" s="48"/>
      <c r="I4" s="363"/>
      <c r="J4" s="363"/>
      <c r="K4" s="363"/>
      <c r="L4" s="364"/>
      <c r="N4" s="142">
        <f>목표!R31</f>
        <v>0</v>
      </c>
      <c r="O4" s="401">
        <f>목표!T31</f>
        <v>0</v>
      </c>
      <c r="P4" s="402"/>
      <c r="Q4" s="399"/>
      <c r="R4" s="400"/>
      <c r="T4" s="415" t="str">
        <f>목표!D12</f>
        <v>(목표)</v>
      </c>
      <c r="U4" s="416"/>
      <c r="V4" s="381">
        <f>목표!F12</f>
        <v>9999</v>
      </c>
      <c r="W4" s="381"/>
      <c r="X4" s="381"/>
      <c r="Y4" s="399"/>
      <c r="Z4" s="400"/>
    </row>
    <row r="5" spans="2:26" ht="20.25" customHeight="1" thickBot="1" x14ac:dyDescent="0.35">
      <c r="B5" s="349"/>
      <c r="C5" s="350"/>
      <c r="D5" s="143" t="s">
        <v>164</v>
      </c>
      <c r="E5" s="355">
        <f>SUM(T12:Z12,T14:Z14,T16:Z16,T18:Z18,T20:Z20,T22:Z22)/COUNTA(T11:Z11,T13:Z13,T15:Z15,T17:Z17,T19:Z19,T21:Z21)</f>
        <v>0</v>
      </c>
      <c r="F5" s="356"/>
      <c r="H5" s="49"/>
      <c r="I5" s="421"/>
      <c r="J5" s="421"/>
      <c r="K5" s="421"/>
      <c r="L5" s="422"/>
      <c r="N5" s="144">
        <f>목표!R32</f>
        <v>0</v>
      </c>
      <c r="O5" s="403">
        <f>목표!T32</f>
        <v>0</v>
      </c>
      <c r="P5" s="404"/>
      <c r="Q5" s="405"/>
      <c r="R5" s="406"/>
      <c r="T5" s="413" t="str">
        <f>목표!D14</f>
        <v>(목표)</v>
      </c>
      <c r="U5" s="414"/>
      <c r="V5" s="382">
        <f>목표!F14</f>
        <v>9999</v>
      </c>
      <c r="W5" s="382"/>
      <c r="X5" s="382"/>
      <c r="Y5" s="405"/>
      <c r="Z5" s="406"/>
    </row>
    <row r="6" spans="2:26" s="44" customFormat="1" ht="18" thickTop="1" thickBot="1" x14ac:dyDescent="0.35"/>
    <row r="7" spans="2:26" ht="17.25" thickTop="1" x14ac:dyDescent="0.3">
      <c r="B7" s="339" t="s">
        <v>68</v>
      </c>
      <c r="C7" s="340"/>
      <c r="D7" s="340"/>
      <c r="E7" s="340"/>
      <c r="F7" s="341"/>
      <c r="H7" s="369" t="s">
        <v>73</v>
      </c>
      <c r="I7" s="370"/>
      <c r="J7" s="370"/>
      <c r="K7" s="370"/>
      <c r="L7" s="371"/>
      <c r="M7" s="145"/>
      <c r="N7" s="389" t="s">
        <v>82</v>
      </c>
      <c r="O7" s="390"/>
      <c r="P7" s="390"/>
      <c r="Q7" s="390"/>
      <c r="R7" s="391"/>
      <c r="S7" s="145"/>
      <c r="T7" s="389" t="s">
        <v>132</v>
      </c>
      <c r="U7" s="390"/>
      <c r="V7" s="390"/>
      <c r="W7" s="390"/>
      <c r="X7" s="390"/>
      <c r="Y7" s="390"/>
      <c r="Z7" s="391"/>
    </row>
    <row r="8" spans="2:26" ht="17.25" thickBot="1" x14ac:dyDescent="0.35">
      <c r="B8" s="342"/>
      <c r="C8" s="343"/>
      <c r="D8" s="343"/>
      <c r="E8" s="343"/>
      <c r="F8" s="344"/>
      <c r="H8" s="372"/>
      <c r="I8" s="373"/>
      <c r="J8" s="373"/>
      <c r="K8" s="373"/>
      <c r="L8" s="374"/>
      <c r="M8" s="145"/>
      <c r="N8" s="392"/>
      <c r="O8" s="393"/>
      <c r="P8" s="393"/>
      <c r="Q8" s="393"/>
      <c r="R8" s="394"/>
      <c r="S8" s="145"/>
      <c r="T8" s="392"/>
      <c r="U8" s="393"/>
      <c r="V8" s="393"/>
      <c r="W8" s="393"/>
      <c r="X8" s="393"/>
      <c r="Y8" s="393"/>
      <c r="Z8" s="394"/>
    </row>
    <row r="9" spans="2:26" ht="24.75" customHeight="1" thickTop="1" thickBot="1" x14ac:dyDescent="0.35">
      <c r="B9" s="146" t="s">
        <v>127</v>
      </c>
      <c r="C9" s="178"/>
      <c r="D9" s="337">
        <f ca="1">SUMIF(D11:E130,"*"&amp;C9&amp;"*",F11:F130)</f>
        <v>0</v>
      </c>
      <c r="E9" s="338"/>
      <c r="F9" s="147">
        <f>COUNTIF(D11:E130,"*"&amp;C9&amp;"*")</f>
        <v>0</v>
      </c>
      <c r="H9" s="148" t="s">
        <v>128</v>
      </c>
      <c r="I9" s="179"/>
      <c r="J9" s="375">
        <f ca="1">SUMIF(J11:K130,"*"&amp;I9&amp;"*",L11:L130)</f>
        <v>0</v>
      </c>
      <c r="K9" s="376"/>
      <c r="L9" s="149">
        <f>COUNTIF(J11:K130,"*"&amp;I9&amp;"*")</f>
        <v>0</v>
      </c>
      <c r="M9" s="145"/>
      <c r="N9" s="392"/>
      <c r="O9" s="393"/>
      <c r="P9" s="393"/>
      <c r="Q9" s="393"/>
      <c r="R9" s="394"/>
      <c r="S9" s="145"/>
      <c r="T9" s="392"/>
      <c r="U9" s="393"/>
      <c r="V9" s="393"/>
      <c r="W9" s="393"/>
      <c r="X9" s="393"/>
      <c r="Y9" s="393"/>
      <c r="Z9" s="394"/>
    </row>
    <row r="10" spans="2:26" ht="24.75" customHeight="1" thickTop="1" thickBot="1" x14ac:dyDescent="0.35">
      <c r="B10" s="150" t="s">
        <v>65</v>
      </c>
      <c r="C10" s="150" t="s">
        <v>66</v>
      </c>
      <c r="D10" s="335" t="s">
        <v>60</v>
      </c>
      <c r="E10" s="336"/>
      <c r="F10" s="151" t="s">
        <v>67</v>
      </c>
      <c r="H10" s="152" t="s">
        <v>65</v>
      </c>
      <c r="I10" s="153" t="s">
        <v>66</v>
      </c>
      <c r="J10" s="377" t="s">
        <v>60</v>
      </c>
      <c r="K10" s="378"/>
      <c r="L10" s="154" t="s">
        <v>67</v>
      </c>
      <c r="M10" s="145"/>
      <c r="N10" s="155" t="s">
        <v>61</v>
      </c>
      <c r="O10" s="156" t="s">
        <v>79</v>
      </c>
      <c r="P10" s="156" t="s">
        <v>68</v>
      </c>
      <c r="Q10" s="156" t="s">
        <v>72</v>
      </c>
      <c r="R10" s="157" t="s">
        <v>62</v>
      </c>
      <c r="S10" s="145"/>
      <c r="T10" s="158" t="s">
        <v>101</v>
      </c>
      <c r="U10" s="156" t="s">
        <v>102</v>
      </c>
      <c r="V10" s="156" t="s">
        <v>103</v>
      </c>
      <c r="W10" s="156" t="s">
        <v>104</v>
      </c>
      <c r="X10" s="156" t="s">
        <v>105</v>
      </c>
      <c r="Y10" s="156" t="s">
        <v>106</v>
      </c>
      <c r="Z10" s="159" t="s">
        <v>107</v>
      </c>
    </row>
    <row r="11" spans="2:26" ht="18" customHeight="1" thickTop="1" x14ac:dyDescent="0.3">
      <c r="B11" s="50"/>
      <c r="C11" s="51"/>
      <c r="D11" s="357"/>
      <c r="E11" s="357"/>
      <c r="F11" s="52"/>
      <c r="H11" s="53"/>
      <c r="I11" s="54"/>
      <c r="J11" s="379"/>
      <c r="K11" s="379"/>
      <c r="L11" s="55"/>
      <c r="N11" s="160" t="s">
        <v>83</v>
      </c>
      <c r="O11" s="56"/>
      <c r="P11" s="162">
        <f>SUMIF($C$11:$C$1048576,N11,$F$11:$F$1048576)</f>
        <v>0</v>
      </c>
      <c r="Q11" s="162">
        <f>O11-P11</f>
        <v>0</v>
      </c>
      <c r="R11" s="71" t="e">
        <f>P11/($P$11+$P$12+$P$13+$P$14+$P$15+$P$16+$P$17+$P$18+$P$19+$P$20+$P$21+$P$22)</f>
        <v>#DIV/0!</v>
      </c>
      <c r="T11" s="163"/>
      <c r="U11" s="145"/>
      <c r="V11" s="145"/>
      <c r="W11" s="145"/>
      <c r="X11" s="145"/>
      <c r="Y11" s="145"/>
      <c r="Z11" s="164">
        <v>1</v>
      </c>
    </row>
    <row r="12" spans="2:26" ht="18" customHeight="1" x14ac:dyDescent="0.3">
      <c r="B12" s="57"/>
      <c r="C12" s="58"/>
      <c r="D12" s="334"/>
      <c r="E12" s="334"/>
      <c r="F12" s="59"/>
      <c r="H12" s="60"/>
      <c r="I12" s="61"/>
      <c r="J12" s="368"/>
      <c r="K12" s="368"/>
      <c r="L12" s="62"/>
      <c r="N12" s="165" t="s">
        <v>84</v>
      </c>
      <c r="O12" s="63"/>
      <c r="P12" s="167">
        <f t="shared" ref="P12:P22" si="0">SUMIF($C$11:$C$1048576,N12,$F$11:$F$1048576)</f>
        <v>0</v>
      </c>
      <c r="Q12" s="167">
        <f t="shared" ref="Q12:Q22" si="1">O12-P12</f>
        <v>0</v>
      </c>
      <c r="R12" s="72" t="e">
        <f t="shared" ref="R12:R22" si="2">P12/($P$11+$P$12+$P$13+$P$14+$P$15+$P$16+$P$17+$P$18+$P$19+$P$20+$P$21+$P$22)</f>
        <v>#DIV/0!</v>
      </c>
      <c r="T12" s="168">
        <f>SUMIF($B$11:$B$66,T11,$F$11:$F$140)</f>
        <v>0</v>
      </c>
      <c r="U12" s="169">
        <f t="shared" ref="U12:Z12" si="3">SUMIF($B$11:$B$66,U11,$F$11:$F$140)</f>
        <v>0</v>
      </c>
      <c r="V12" s="169">
        <f t="shared" si="3"/>
        <v>0</v>
      </c>
      <c r="W12" s="169">
        <f t="shared" si="3"/>
        <v>0</v>
      </c>
      <c r="X12" s="169">
        <f t="shared" si="3"/>
        <v>0</v>
      </c>
      <c r="Y12" s="169">
        <f t="shared" si="3"/>
        <v>0</v>
      </c>
      <c r="Z12" s="170">
        <f t="shared" si="3"/>
        <v>0</v>
      </c>
    </row>
    <row r="13" spans="2:26" ht="18" customHeight="1" x14ac:dyDescent="0.3">
      <c r="B13" s="57"/>
      <c r="C13" s="58"/>
      <c r="D13" s="334"/>
      <c r="E13" s="334"/>
      <c r="F13" s="59"/>
      <c r="H13" s="60"/>
      <c r="I13" s="61"/>
      <c r="J13" s="368"/>
      <c r="K13" s="368"/>
      <c r="L13" s="62"/>
      <c r="N13" s="165" t="s">
        <v>85</v>
      </c>
      <c r="O13" s="63"/>
      <c r="P13" s="167">
        <f t="shared" si="0"/>
        <v>0</v>
      </c>
      <c r="Q13" s="167">
        <f t="shared" si="1"/>
        <v>0</v>
      </c>
      <c r="R13" s="72" t="e">
        <f t="shared" si="2"/>
        <v>#DIV/0!</v>
      </c>
      <c r="T13" s="163">
        <v>2</v>
      </c>
      <c r="U13" s="145">
        <v>3</v>
      </c>
      <c r="V13" s="145">
        <v>4</v>
      </c>
      <c r="W13" s="145">
        <v>5</v>
      </c>
      <c r="X13" s="145">
        <v>6</v>
      </c>
      <c r="Y13" s="145">
        <v>7</v>
      </c>
      <c r="Z13" s="164">
        <v>8</v>
      </c>
    </row>
    <row r="14" spans="2:26" ht="18" customHeight="1" x14ac:dyDescent="0.3">
      <c r="B14" s="57"/>
      <c r="C14" s="58"/>
      <c r="D14" s="334"/>
      <c r="E14" s="334"/>
      <c r="F14" s="59"/>
      <c r="H14" s="60"/>
      <c r="I14" s="61"/>
      <c r="J14" s="368"/>
      <c r="K14" s="368"/>
      <c r="L14" s="62"/>
      <c r="N14" s="165" t="s">
        <v>63</v>
      </c>
      <c r="O14" s="63"/>
      <c r="P14" s="167">
        <f t="shared" si="0"/>
        <v>0</v>
      </c>
      <c r="Q14" s="167">
        <f t="shared" si="1"/>
        <v>0</v>
      </c>
      <c r="R14" s="72" t="e">
        <f t="shared" si="2"/>
        <v>#DIV/0!</v>
      </c>
      <c r="T14" s="168">
        <f>SUMIF($B$11:$B$66,T13,$F$11:$F$140)</f>
        <v>0</v>
      </c>
      <c r="U14" s="169">
        <f t="shared" ref="U14:Z14" si="4">SUMIF($B$11:$B$66,U13,$F$11:$F$140)</f>
        <v>0</v>
      </c>
      <c r="V14" s="169">
        <f t="shared" si="4"/>
        <v>0</v>
      </c>
      <c r="W14" s="169">
        <f t="shared" si="4"/>
        <v>0</v>
      </c>
      <c r="X14" s="169">
        <f t="shared" si="4"/>
        <v>0</v>
      </c>
      <c r="Y14" s="169">
        <f t="shared" si="4"/>
        <v>0</v>
      </c>
      <c r="Z14" s="170">
        <f t="shared" si="4"/>
        <v>0</v>
      </c>
    </row>
    <row r="15" spans="2:26" ht="18" customHeight="1" x14ac:dyDescent="0.3">
      <c r="B15" s="57"/>
      <c r="C15" s="58"/>
      <c r="D15" s="334"/>
      <c r="E15" s="334"/>
      <c r="F15" s="59"/>
      <c r="H15" s="60"/>
      <c r="I15" s="61"/>
      <c r="J15" s="368"/>
      <c r="K15" s="368"/>
      <c r="L15" s="62"/>
      <c r="N15" s="165" t="s">
        <v>86</v>
      </c>
      <c r="O15" s="63"/>
      <c r="P15" s="167">
        <f t="shared" si="0"/>
        <v>0</v>
      </c>
      <c r="Q15" s="167">
        <f t="shared" si="1"/>
        <v>0</v>
      </c>
      <c r="R15" s="72" t="e">
        <f t="shared" si="2"/>
        <v>#DIV/0!</v>
      </c>
      <c r="T15" s="163">
        <v>9</v>
      </c>
      <c r="U15" s="145">
        <v>10</v>
      </c>
      <c r="V15" s="145">
        <v>11</v>
      </c>
      <c r="W15" s="145">
        <v>12</v>
      </c>
      <c r="X15" s="145">
        <v>13</v>
      </c>
      <c r="Y15" s="145">
        <v>14</v>
      </c>
      <c r="Z15" s="164">
        <v>15</v>
      </c>
    </row>
    <row r="16" spans="2:26" ht="18" customHeight="1" x14ac:dyDescent="0.3">
      <c r="B16" s="57"/>
      <c r="C16" s="58"/>
      <c r="D16" s="334"/>
      <c r="E16" s="334"/>
      <c r="F16" s="59"/>
      <c r="H16" s="60"/>
      <c r="I16" s="61"/>
      <c r="J16" s="368"/>
      <c r="K16" s="368"/>
      <c r="L16" s="62"/>
      <c r="N16" s="165" t="s">
        <v>87</v>
      </c>
      <c r="O16" s="63"/>
      <c r="P16" s="167">
        <f t="shared" si="0"/>
        <v>0</v>
      </c>
      <c r="Q16" s="167">
        <f t="shared" si="1"/>
        <v>0</v>
      </c>
      <c r="R16" s="72" t="e">
        <f t="shared" si="2"/>
        <v>#DIV/0!</v>
      </c>
      <c r="T16" s="168">
        <f>SUMIF($B$11:$B$66,T15,$F$11:$F$140)</f>
        <v>0</v>
      </c>
      <c r="U16" s="169">
        <f t="shared" ref="U16:Z16" si="5">SUMIF($B$11:$B$66,U15,$F$11:$F$140)</f>
        <v>0</v>
      </c>
      <c r="V16" s="169">
        <f t="shared" si="5"/>
        <v>0</v>
      </c>
      <c r="W16" s="169">
        <f t="shared" si="5"/>
        <v>0</v>
      </c>
      <c r="X16" s="169">
        <f t="shared" si="5"/>
        <v>0</v>
      </c>
      <c r="Y16" s="169">
        <f t="shared" si="5"/>
        <v>0</v>
      </c>
      <c r="Z16" s="170">
        <f t="shared" si="5"/>
        <v>0</v>
      </c>
    </row>
    <row r="17" spans="2:26" ht="18" customHeight="1" x14ac:dyDescent="0.3">
      <c r="B17" s="57"/>
      <c r="C17" s="58"/>
      <c r="D17" s="334"/>
      <c r="E17" s="334"/>
      <c r="F17" s="59"/>
      <c r="H17" s="60"/>
      <c r="I17" s="61"/>
      <c r="J17" s="368"/>
      <c r="K17" s="368"/>
      <c r="L17" s="62"/>
      <c r="N17" s="165" t="s">
        <v>88</v>
      </c>
      <c r="O17" s="63"/>
      <c r="P17" s="167">
        <f t="shared" si="0"/>
        <v>0</v>
      </c>
      <c r="Q17" s="167">
        <f t="shared" si="1"/>
        <v>0</v>
      </c>
      <c r="R17" s="72" t="e">
        <f t="shared" si="2"/>
        <v>#DIV/0!</v>
      </c>
      <c r="T17" s="163">
        <v>16</v>
      </c>
      <c r="U17" s="145">
        <v>17</v>
      </c>
      <c r="V17" s="145">
        <v>18</v>
      </c>
      <c r="W17" s="145">
        <v>19</v>
      </c>
      <c r="X17" s="145">
        <v>20</v>
      </c>
      <c r="Y17" s="145">
        <v>21</v>
      </c>
      <c r="Z17" s="164">
        <v>22</v>
      </c>
    </row>
    <row r="18" spans="2:26" ht="18" customHeight="1" x14ac:dyDescent="0.3">
      <c r="B18" s="57"/>
      <c r="C18" s="58"/>
      <c r="D18" s="334"/>
      <c r="E18" s="334"/>
      <c r="F18" s="59"/>
      <c r="H18" s="60"/>
      <c r="I18" s="61"/>
      <c r="J18" s="368"/>
      <c r="K18" s="368"/>
      <c r="L18" s="62"/>
      <c r="N18" s="165" t="s">
        <v>89</v>
      </c>
      <c r="O18" s="63"/>
      <c r="P18" s="167">
        <f t="shared" si="0"/>
        <v>0</v>
      </c>
      <c r="Q18" s="167">
        <f t="shared" si="1"/>
        <v>0</v>
      </c>
      <c r="R18" s="72" t="e">
        <f t="shared" si="2"/>
        <v>#DIV/0!</v>
      </c>
      <c r="T18" s="168">
        <f>SUMIF($B$11:$B$66,T17,$F$11:$F$140)</f>
        <v>0</v>
      </c>
      <c r="U18" s="169">
        <f t="shared" ref="U18:Z18" si="6">SUMIF($B$11:$B$66,U17,$F$11:$F$140)</f>
        <v>0</v>
      </c>
      <c r="V18" s="169">
        <f t="shared" si="6"/>
        <v>0</v>
      </c>
      <c r="W18" s="169">
        <f t="shared" si="6"/>
        <v>0</v>
      </c>
      <c r="X18" s="169">
        <f t="shared" si="6"/>
        <v>0</v>
      </c>
      <c r="Y18" s="169">
        <f t="shared" si="6"/>
        <v>0</v>
      </c>
      <c r="Z18" s="170">
        <f t="shared" si="6"/>
        <v>0</v>
      </c>
    </row>
    <row r="19" spans="2:26" ht="18" customHeight="1" x14ac:dyDescent="0.3">
      <c r="B19" s="57"/>
      <c r="C19" s="58"/>
      <c r="D19" s="334"/>
      <c r="E19" s="334"/>
      <c r="F19" s="59"/>
      <c r="H19" s="60"/>
      <c r="I19" s="61"/>
      <c r="J19" s="368"/>
      <c r="K19" s="368"/>
      <c r="L19" s="62"/>
      <c r="N19" s="165" t="s">
        <v>90</v>
      </c>
      <c r="O19" s="63"/>
      <c r="P19" s="167">
        <f t="shared" si="0"/>
        <v>0</v>
      </c>
      <c r="Q19" s="167">
        <f t="shared" si="1"/>
        <v>0</v>
      </c>
      <c r="R19" s="72" t="e">
        <f t="shared" si="2"/>
        <v>#DIV/0!</v>
      </c>
      <c r="T19" s="163">
        <v>23</v>
      </c>
      <c r="U19" s="145">
        <v>24</v>
      </c>
      <c r="V19" s="145">
        <v>25</v>
      </c>
      <c r="W19" s="145">
        <v>26</v>
      </c>
      <c r="X19" s="145">
        <v>27</v>
      </c>
      <c r="Y19" s="145">
        <v>28</v>
      </c>
      <c r="Z19" s="180">
        <v>29</v>
      </c>
    </row>
    <row r="20" spans="2:26" ht="18" customHeight="1" x14ac:dyDescent="0.3">
      <c r="B20" s="57"/>
      <c r="C20" s="58"/>
      <c r="D20" s="334"/>
      <c r="E20" s="334"/>
      <c r="F20" s="59"/>
      <c r="H20" s="60"/>
      <c r="I20" s="61"/>
      <c r="J20" s="368"/>
      <c r="K20" s="368"/>
      <c r="L20" s="62"/>
      <c r="N20" s="165" t="s">
        <v>91</v>
      </c>
      <c r="O20" s="63"/>
      <c r="P20" s="167">
        <f t="shared" si="0"/>
        <v>0</v>
      </c>
      <c r="Q20" s="167">
        <f t="shared" si="1"/>
        <v>0</v>
      </c>
      <c r="R20" s="72" t="e">
        <f t="shared" si="2"/>
        <v>#DIV/0!</v>
      </c>
      <c r="T20" s="168">
        <f>SUMIF($B$11:$B$66,T19,$F$11:$F$140)</f>
        <v>0</v>
      </c>
      <c r="U20" s="169">
        <f t="shared" ref="U20:Z20" si="7">SUMIF($B$11:$B$66,U19,$F$11:$F$140)</f>
        <v>0</v>
      </c>
      <c r="V20" s="169">
        <f t="shared" si="7"/>
        <v>0</v>
      </c>
      <c r="W20" s="169">
        <f t="shared" si="7"/>
        <v>0</v>
      </c>
      <c r="X20" s="169">
        <f t="shared" si="7"/>
        <v>0</v>
      </c>
      <c r="Y20" s="169">
        <f t="shared" si="7"/>
        <v>0</v>
      </c>
      <c r="Z20" s="170">
        <f t="shared" si="7"/>
        <v>0</v>
      </c>
    </row>
    <row r="21" spans="2:26" ht="18" customHeight="1" x14ac:dyDescent="0.3">
      <c r="B21" s="57"/>
      <c r="C21" s="58"/>
      <c r="D21" s="334"/>
      <c r="E21" s="334"/>
      <c r="F21" s="59"/>
      <c r="H21" s="60"/>
      <c r="I21" s="61"/>
      <c r="J21" s="368"/>
      <c r="K21" s="368"/>
      <c r="L21" s="62"/>
      <c r="N21" s="165" t="s">
        <v>92</v>
      </c>
      <c r="O21" s="63"/>
      <c r="P21" s="167">
        <f t="shared" si="0"/>
        <v>0</v>
      </c>
      <c r="Q21" s="167">
        <f t="shared" si="1"/>
        <v>0</v>
      </c>
      <c r="R21" s="72" t="e">
        <f t="shared" si="2"/>
        <v>#DIV/0!</v>
      </c>
      <c r="T21" s="181">
        <v>30</v>
      </c>
      <c r="U21" s="145">
        <v>31</v>
      </c>
      <c r="V21" s="145"/>
      <c r="W21" s="145"/>
      <c r="X21" s="145"/>
      <c r="Y21" s="145"/>
      <c r="Z21" s="180"/>
    </row>
    <row r="22" spans="2:26" ht="18" customHeight="1" thickBot="1" x14ac:dyDescent="0.35">
      <c r="B22" s="57"/>
      <c r="C22" s="58"/>
      <c r="D22" s="334"/>
      <c r="E22" s="334"/>
      <c r="F22" s="59"/>
      <c r="H22" s="60"/>
      <c r="I22" s="61"/>
      <c r="J22" s="368"/>
      <c r="K22" s="368"/>
      <c r="L22" s="62"/>
      <c r="N22" s="165" t="s">
        <v>64</v>
      </c>
      <c r="O22" s="63"/>
      <c r="P22" s="167">
        <f t="shared" si="0"/>
        <v>0</v>
      </c>
      <c r="Q22" s="167">
        <f t="shared" si="1"/>
        <v>0</v>
      </c>
      <c r="R22" s="72" t="e">
        <f t="shared" si="2"/>
        <v>#DIV/0!</v>
      </c>
      <c r="T22" s="173">
        <f>SUMIF($B$11:$B$66,T21,$F$11:$F$140)</f>
        <v>0</v>
      </c>
      <c r="U22" s="174">
        <f t="shared" ref="U22:Z22" si="8">SUMIF($B$11:$B$66,U21,$F$11:$F$140)</f>
        <v>0</v>
      </c>
      <c r="V22" s="174">
        <f t="shared" si="8"/>
        <v>0</v>
      </c>
      <c r="W22" s="174">
        <f t="shared" si="8"/>
        <v>0</v>
      </c>
      <c r="X22" s="174">
        <f t="shared" si="8"/>
        <v>0</v>
      </c>
      <c r="Y22" s="174">
        <f t="shared" si="8"/>
        <v>0</v>
      </c>
      <c r="Z22" s="175">
        <f t="shared" si="8"/>
        <v>0</v>
      </c>
    </row>
    <row r="23" spans="2:26" ht="18" customHeight="1" thickTop="1" thickBot="1" x14ac:dyDescent="0.35">
      <c r="B23" s="57"/>
      <c r="C23" s="58"/>
      <c r="D23" s="334"/>
      <c r="E23" s="334"/>
      <c r="F23" s="59"/>
      <c r="H23" s="60"/>
      <c r="I23" s="61"/>
      <c r="J23" s="368"/>
      <c r="K23" s="368"/>
      <c r="L23" s="62"/>
      <c r="N23" s="176" t="s">
        <v>93</v>
      </c>
      <c r="O23" s="177">
        <f>SUM(O11:O22)</f>
        <v>0</v>
      </c>
      <c r="P23" s="177">
        <f t="shared" ref="P23:R23" si="9">SUM(P11:P22)</f>
        <v>0</v>
      </c>
      <c r="Q23" s="177">
        <f t="shared" si="9"/>
        <v>0</v>
      </c>
      <c r="R23" s="73" t="e">
        <f t="shared" si="9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thickTop="1" thickBot="1" x14ac:dyDescent="0.35">
      <c r="B24" s="57"/>
      <c r="C24" s="58"/>
      <c r="D24" s="334"/>
      <c r="E24" s="334"/>
      <c r="F24" s="59"/>
      <c r="H24" s="60"/>
      <c r="I24" s="61"/>
      <c r="J24" s="368"/>
      <c r="K24" s="368"/>
      <c r="L24" s="62"/>
      <c r="N24" s="44"/>
      <c r="O24" s="44"/>
      <c r="P24" s="44"/>
      <c r="Q24" s="44"/>
      <c r="R24" s="44"/>
      <c r="T24" s="44"/>
      <c r="U24" s="44"/>
      <c r="V24" s="44"/>
      <c r="W24" s="44"/>
      <c r="X24" s="44"/>
      <c r="Y24" s="44"/>
      <c r="Z24" s="44"/>
    </row>
    <row r="25" spans="2:26" ht="18" customHeight="1" thickTop="1" x14ac:dyDescent="0.3">
      <c r="B25" s="57"/>
      <c r="C25" s="58"/>
      <c r="D25" s="334"/>
      <c r="E25" s="334"/>
      <c r="F25" s="59"/>
      <c r="H25" s="60"/>
      <c r="I25" s="61"/>
      <c r="J25" s="368"/>
      <c r="K25" s="368"/>
      <c r="L25" s="62"/>
      <c r="N25" s="383" t="s">
        <v>96</v>
      </c>
      <c r="O25" s="384"/>
      <c r="P25" s="385"/>
      <c r="Q25" s="44"/>
      <c r="R25" s="44"/>
      <c r="T25" s="409"/>
      <c r="U25" s="410"/>
      <c r="V25" s="410"/>
      <c r="W25" s="407" t="s">
        <v>161</v>
      </c>
      <c r="X25" s="407"/>
      <c r="Y25" s="407" t="s">
        <v>162</v>
      </c>
      <c r="Z25" s="408"/>
    </row>
    <row r="26" spans="2:26" ht="18" customHeight="1" thickBot="1" x14ac:dyDescent="0.35">
      <c r="B26" s="57"/>
      <c r="C26" s="58"/>
      <c r="D26" s="334"/>
      <c r="E26" s="334"/>
      <c r="F26" s="59"/>
      <c r="H26" s="60"/>
      <c r="I26" s="61"/>
      <c r="J26" s="368"/>
      <c r="K26" s="368"/>
      <c r="L26" s="62"/>
      <c r="N26" s="386"/>
      <c r="O26" s="387"/>
      <c r="P26" s="388"/>
      <c r="Q26" s="44"/>
      <c r="R26" s="44"/>
      <c r="T26" s="411" t="s">
        <v>160</v>
      </c>
      <c r="U26" s="412"/>
      <c r="V26" s="412"/>
      <c r="W26" s="329">
        <f>'6월'!Y26</f>
        <v>0</v>
      </c>
      <c r="X26" s="329"/>
      <c r="Y26" s="329">
        <f>목표!T5</f>
        <v>0</v>
      </c>
      <c r="Z26" s="330"/>
    </row>
    <row r="27" spans="2:26" ht="18" customHeight="1" thickTop="1" thickBot="1" x14ac:dyDescent="0.35">
      <c r="B27" s="57"/>
      <c r="C27" s="58"/>
      <c r="D27" s="334"/>
      <c r="E27" s="334"/>
      <c r="F27" s="59"/>
      <c r="H27" s="60"/>
      <c r="I27" s="61"/>
      <c r="J27" s="368"/>
      <c r="K27" s="368"/>
      <c r="L27" s="62"/>
      <c r="N27" s="155" t="s">
        <v>66</v>
      </c>
      <c r="O27" s="156" t="s">
        <v>73</v>
      </c>
      <c r="P27" s="157" t="s">
        <v>95</v>
      </c>
      <c r="Q27" s="44"/>
      <c r="R27" s="44"/>
      <c r="T27" s="327" t="s">
        <v>159</v>
      </c>
      <c r="U27" s="328"/>
      <c r="V27" s="328"/>
      <c r="W27" s="331">
        <f>'6월'!Y27</f>
        <v>0</v>
      </c>
      <c r="X27" s="331"/>
      <c r="Y27" s="332"/>
      <c r="Z27" s="333"/>
    </row>
    <row r="28" spans="2:26" ht="18" customHeight="1" thickTop="1" x14ac:dyDescent="0.3">
      <c r="B28" s="57"/>
      <c r="C28" s="58"/>
      <c r="D28" s="334"/>
      <c r="E28" s="334"/>
      <c r="F28" s="59"/>
      <c r="H28" s="60"/>
      <c r="I28" s="61"/>
      <c r="J28" s="368"/>
      <c r="K28" s="368"/>
      <c r="L28" s="62"/>
      <c r="N28" s="160" t="s">
        <v>100</v>
      </c>
      <c r="O28" s="161">
        <f>SUMIF($I$11:$I$1048576,N28,$L$11:$L$1048576)</f>
        <v>0</v>
      </c>
      <c r="P28" s="71" t="e">
        <f>O28/($O$28+$O$29+$O$30+$O$31+$O$32+$O$33+$O$34)</f>
        <v>#DIV/0!</v>
      </c>
      <c r="Q28" s="44"/>
      <c r="R28" s="44"/>
      <c r="T28" s="44"/>
      <c r="U28" s="44"/>
      <c r="V28" s="44"/>
      <c r="W28" s="44"/>
      <c r="X28" s="44"/>
      <c r="Y28" s="44"/>
      <c r="Z28" s="44"/>
    </row>
    <row r="29" spans="2:26" ht="18" customHeight="1" x14ac:dyDescent="0.3">
      <c r="B29" s="57"/>
      <c r="C29" s="58"/>
      <c r="D29" s="334"/>
      <c r="E29" s="334"/>
      <c r="F29" s="59"/>
      <c r="H29" s="60"/>
      <c r="I29" s="61"/>
      <c r="J29" s="368"/>
      <c r="K29" s="368"/>
      <c r="L29" s="62"/>
      <c r="N29" s="165" t="s">
        <v>183</v>
      </c>
      <c r="O29" s="166">
        <f t="shared" ref="O29:O34" si="10">SUMIF($I$11:$I$1048576,N29,$L$11:$L$1048576)</f>
        <v>0</v>
      </c>
      <c r="P29" s="72" t="e">
        <f t="shared" ref="P29:P34" si="11">O29/($O$28+$O$29+$O$30+$O$31+$O$32+$O$33+$O$34)</f>
        <v>#DIV/0!</v>
      </c>
      <c r="Q29" s="44"/>
      <c r="R29" s="44"/>
      <c r="T29" s="44"/>
      <c r="U29" s="44"/>
      <c r="V29" s="44"/>
      <c r="W29" s="44"/>
      <c r="X29" s="44"/>
      <c r="Y29" s="44"/>
      <c r="Z29" s="44"/>
    </row>
    <row r="30" spans="2:26" ht="18" customHeight="1" x14ac:dyDescent="0.3">
      <c r="B30" s="57"/>
      <c r="C30" s="58"/>
      <c r="D30" s="334"/>
      <c r="E30" s="334"/>
      <c r="F30" s="59"/>
      <c r="H30" s="60"/>
      <c r="I30" s="61"/>
      <c r="J30" s="368"/>
      <c r="K30" s="368"/>
      <c r="L30" s="62"/>
      <c r="N30" s="165" t="s">
        <v>180</v>
      </c>
      <c r="O30" s="166">
        <f t="shared" si="10"/>
        <v>0</v>
      </c>
      <c r="P30" s="72" t="e">
        <f t="shared" si="11"/>
        <v>#DIV/0!</v>
      </c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x14ac:dyDescent="0.3">
      <c r="B31" s="57"/>
      <c r="C31" s="58"/>
      <c r="D31" s="334"/>
      <c r="E31" s="334"/>
      <c r="F31" s="59"/>
      <c r="H31" s="60"/>
      <c r="I31" s="61"/>
      <c r="J31" s="368"/>
      <c r="K31" s="368"/>
      <c r="L31" s="62"/>
      <c r="N31" s="165" t="s">
        <v>184</v>
      </c>
      <c r="O31" s="166">
        <f t="shared" si="10"/>
        <v>0</v>
      </c>
      <c r="P31" s="72" t="e">
        <f t="shared" si="11"/>
        <v>#DIV/0!</v>
      </c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x14ac:dyDescent="0.3">
      <c r="B32" s="57"/>
      <c r="C32" s="58"/>
      <c r="D32" s="334"/>
      <c r="E32" s="334"/>
      <c r="F32" s="59"/>
      <c r="H32" s="60"/>
      <c r="I32" s="61"/>
      <c r="J32" s="368"/>
      <c r="K32" s="368"/>
      <c r="L32" s="62"/>
      <c r="N32" s="165" t="s">
        <v>97</v>
      </c>
      <c r="O32" s="166">
        <f t="shared" si="10"/>
        <v>0</v>
      </c>
      <c r="P32" s="72" t="e">
        <f t="shared" si="11"/>
        <v>#DIV/0!</v>
      </c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x14ac:dyDescent="0.3">
      <c r="B33" s="57"/>
      <c r="C33" s="58"/>
      <c r="D33" s="334"/>
      <c r="E33" s="334"/>
      <c r="F33" s="59"/>
      <c r="H33" s="60"/>
      <c r="I33" s="61"/>
      <c r="J33" s="368"/>
      <c r="K33" s="368"/>
      <c r="L33" s="62"/>
      <c r="N33" s="165" t="s">
        <v>179</v>
      </c>
      <c r="O33" s="166">
        <f t="shared" si="10"/>
        <v>0</v>
      </c>
      <c r="P33" s="72" t="e">
        <f t="shared" si="11"/>
        <v>#DIV/0!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x14ac:dyDescent="0.3">
      <c r="B34" s="57"/>
      <c r="C34" s="58"/>
      <c r="D34" s="334"/>
      <c r="E34" s="334"/>
      <c r="F34" s="59"/>
      <c r="H34" s="60"/>
      <c r="I34" s="61"/>
      <c r="J34" s="368"/>
      <c r="K34" s="368"/>
      <c r="L34" s="62"/>
      <c r="N34" s="165" t="s">
        <v>64</v>
      </c>
      <c r="O34" s="166">
        <f t="shared" si="10"/>
        <v>0</v>
      </c>
      <c r="P34" s="72" t="e">
        <f t="shared" si="11"/>
        <v>#DIV/0!</v>
      </c>
      <c r="Q34" s="44"/>
      <c r="R34" s="44"/>
      <c r="T34" s="44"/>
      <c r="U34" s="44"/>
      <c r="V34" s="44"/>
      <c r="W34" s="44"/>
      <c r="X34" s="44"/>
      <c r="Y34" s="44"/>
      <c r="Z34" s="44"/>
    </row>
    <row r="35" spans="2:26" ht="18" customHeight="1" thickBot="1" x14ac:dyDescent="0.35">
      <c r="B35" s="57"/>
      <c r="C35" s="58"/>
      <c r="D35" s="334"/>
      <c r="E35" s="334"/>
      <c r="F35" s="59"/>
      <c r="H35" s="60"/>
      <c r="I35" s="61"/>
      <c r="J35" s="368"/>
      <c r="K35" s="368"/>
      <c r="L35" s="62"/>
      <c r="N35" s="176" t="s">
        <v>93</v>
      </c>
      <c r="O35" s="177">
        <f>SUM(O28:O34)</f>
        <v>0</v>
      </c>
      <c r="P35" s="73" t="e">
        <f>SUM(P28:P34)</f>
        <v>#DIV/0!</v>
      </c>
      <c r="Q35" s="44"/>
      <c r="R35" s="44"/>
      <c r="T35" s="44"/>
      <c r="U35" s="44"/>
      <c r="V35" s="44"/>
      <c r="W35" s="44"/>
      <c r="X35" s="44"/>
      <c r="Y35" s="44"/>
      <c r="Z35" s="44"/>
    </row>
    <row r="36" spans="2:26" ht="18" customHeight="1" thickTop="1" x14ac:dyDescent="0.3">
      <c r="B36" s="57"/>
      <c r="C36" s="58"/>
      <c r="D36" s="334"/>
      <c r="E36" s="334"/>
      <c r="F36" s="59"/>
      <c r="H36" s="60"/>
      <c r="I36" s="61"/>
      <c r="J36" s="368"/>
      <c r="K36" s="368"/>
      <c r="L36" s="62"/>
      <c r="N36" s="44"/>
      <c r="O36" s="44"/>
      <c r="P36" s="44"/>
      <c r="Q36" s="44"/>
      <c r="R36" s="44"/>
      <c r="T36" s="44"/>
      <c r="U36" s="44"/>
      <c r="V36" s="44"/>
      <c r="W36" s="44"/>
      <c r="X36" s="44"/>
      <c r="Y36" s="44"/>
      <c r="Z36" s="44"/>
    </row>
    <row r="37" spans="2:26" ht="18" customHeight="1" x14ac:dyDescent="0.3">
      <c r="B37" s="57"/>
      <c r="C37" s="58"/>
      <c r="D37" s="334"/>
      <c r="E37" s="334"/>
      <c r="F37" s="59"/>
      <c r="H37" s="60"/>
      <c r="I37" s="61"/>
      <c r="J37" s="368"/>
      <c r="K37" s="368"/>
      <c r="L37" s="62"/>
      <c r="N37" s="145" t="s">
        <v>182</v>
      </c>
      <c r="O37" s="182">
        <f>SUM($O$28:$O$33)</f>
        <v>0</v>
      </c>
      <c r="P37" s="44"/>
      <c r="Q37" s="44"/>
      <c r="R37" s="44"/>
      <c r="T37" s="44"/>
      <c r="U37" s="44"/>
      <c r="V37" s="44"/>
      <c r="W37" s="44"/>
      <c r="X37" s="44"/>
      <c r="Y37" s="44"/>
      <c r="Z37" s="44"/>
    </row>
    <row r="38" spans="2:26" ht="18" customHeight="1" x14ac:dyDescent="0.3">
      <c r="B38" s="57"/>
      <c r="C38" s="58"/>
      <c r="D38" s="334"/>
      <c r="E38" s="334"/>
      <c r="F38" s="59"/>
      <c r="H38" s="60"/>
      <c r="I38" s="61"/>
      <c r="J38" s="368"/>
      <c r="K38" s="368"/>
      <c r="L38" s="62"/>
      <c r="N38" s="44"/>
      <c r="O38" s="44"/>
      <c r="P38" s="44"/>
      <c r="Q38" s="44"/>
      <c r="R38" s="44"/>
      <c r="T38" s="44"/>
      <c r="U38" s="44"/>
      <c r="V38" s="44"/>
      <c r="W38" s="44"/>
      <c r="X38" s="44"/>
      <c r="Y38" s="44"/>
      <c r="Z38" s="44"/>
    </row>
    <row r="39" spans="2:26" ht="18" customHeight="1" x14ac:dyDescent="0.3">
      <c r="B39" s="57"/>
      <c r="C39" s="58"/>
      <c r="D39" s="334"/>
      <c r="E39" s="334"/>
      <c r="F39" s="59"/>
      <c r="H39" s="60"/>
      <c r="I39" s="61"/>
      <c r="J39" s="368"/>
      <c r="K39" s="368"/>
      <c r="L39" s="62"/>
      <c r="N39" s="44"/>
      <c r="O39" s="44"/>
      <c r="P39" s="44"/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7"/>
      <c r="C40" s="58"/>
      <c r="D40" s="334"/>
      <c r="E40" s="334"/>
      <c r="F40" s="59"/>
      <c r="H40" s="60"/>
      <c r="I40" s="61"/>
      <c r="J40" s="368"/>
      <c r="K40" s="368"/>
      <c r="L40" s="62"/>
      <c r="N40" s="44"/>
      <c r="O40" s="44"/>
      <c r="P40" s="44"/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x14ac:dyDescent="0.3">
      <c r="B41" s="57"/>
      <c r="C41" s="58"/>
      <c r="D41" s="334"/>
      <c r="E41" s="334"/>
      <c r="F41" s="59"/>
      <c r="H41" s="60"/>
      <c r="I41" s="61"/>
      <c r="J41" s="368"/>
      <c r="K41" s="368"/>
      <c r="L41" s="62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x14ac:dyDescent="0.3">
      <c r="B42" s="57"/>
      <c r="C42" s="58"/>
      <c r="D42" s="334"/>
      <c r="E42" s="334"/>
      <c r="F42" s="59"/>
      <c r="H42" s="60"/>
      <c r="I42" s="61"/>
      <c r="J42" s="368"/>
      <c r="K42" s="368"/>
      <c r="L42" s="62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7"/>
      <c r="C43" s="58"/>
      <c r="D43" s="334"/>
      <c r="E43" s="334"/>
      <c r="F43" s="59"/>
      <c r="H43" s="60"/>
      <c r="I43" s="61"/>
      <c r="J43" s="368"/>
      <c r="K43" s="368"/>
      <c r="L43" s="62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7"/>
      <c r="C44" s="58"/>
      <c r="D44" s="334"/>
      <c r="E44" s="334"/>
      <c r="F44" s="59"/>
      <c r="H44" s="60"/>
      <c r="I44" s="61"/>
      <c r="J44" s="368"/>
      <c r="K44" s="368"/>
      <c r="L44" s="62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7"/>
      <c r="C45" s="58"/>
      <c r="D45" s="334"/>
      <c r="E45" s="334"/>
      <c r="F45" s="59"/>
      <c r="H45" s="60"/>
      <c r="I45" s="61"/>
      <c r="J45" s="368"/>
      <c r="K45" s="368"/>
      <c r="L45" s="62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7"/>
      <c r="C46" s="58"/>
      <c r="D46" s="334"/>
      <c r="E46" s="334"/>
      <c r="F46" s="59"/>
      <c r="H46" s="60"/>
      <c r="I46" s="61"/>
      <c r="J46" s="368"/>
      <c r="K46" s="368"/>
      <c r="L46" s="62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7"/>
      <c r="C47" s="58"/>
      <c r="D47" s="334"/>
      <c r="E47" s="334"/>
      <c r="F47" s="59"/>
      <c r="H47" s="60"/>
      <c r="I47" s="61"/>
      <c r="J47" s="368"/>
      <c r="K47" s="368"/>
      <c r="L47" s="62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7"/>
      <c r="C48" s="58"/>
      <c r="D48" s="334"/>
      <c r="E48" s="334"/>
      <c r="F48" s="59"/>
      <c r="H48" s="60"/>
      <c r="I48" s="61"/>
      <c r="J48" s="368"/>
      <c r="K48" s="368"/>
      <c r="L48" s="62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7"/>
      <c r="C49" s="58"/>
      <c r="D49" s="334"/>
      <c r="E49" s="334"/>
      <c r="F49" s="59"/>
      <c r="H49" s="60"/>
      <c r="I49" s="61"/>
      <c r="J49" s="368"/>
      <c r="K49" s="368"/>
      <c r="L49" s="62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7"/>
      <c r="C50" s="58"/>
      <c r="D50" s="334"/>
      <c r="E50" s="334"/>
      <c r="F50" s="59"/>
      <c r="H50" s="60"/>
      <c r="I50" s="61"/>
      <c r="J50" s="368"/>
      <c r="K50" s="368"/>
      <c r="L50" s="62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7"/>
      <c r="C51" s="58"/>
      <c r="D51" s="334"/>
      <c r="E51" s="334"/>
      <c r="F51" s="59"/>
      <c r="H51" s="60"/>
      <c r="I51" s="61"/>
      <c r="J51" s="368"/>
      <c r="K51" s="368"/>
      <c r="L51" s="62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7"/>
      <c r="C52" s="58"/>
      <c r="D52" s="334"/>
      <c r="E52" s="334"/>
      <c r="F52" s="59"/>
      <c r="H52" s="60"/>
      <c r="I52" s="61"/>
      <c r="J52" s="368"/>
      <c r="K52" s="368"/>
      <c r="L52" s="62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7"/>
      <c r="C53" s="58"/>
      <c r="D53" s="334"/>
      <c r="E53" s="334"/>
      <c r="F53" s="59"/>
      <c r="H53" s="60"/>
      <c r="I53" s="61"/>
      <c r="J53" s="368"/>
      <c r="K53" s="368"/>
      <c r="L53" s="62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7"/>
      <c r="C54" s="58"/>
      <c r="D54" s="334"/>
      <c r="E54" s="334"/>
      <c r="F54" s="59"/>
      <c r="H54" s="60"/>
      <c r="I54" s="61"/>
      <c r="J54" s="368"/>
      <c r="K54" s="368"/>
      <c r="L54" s="62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7"/>
      <c r="C55" s="58"/>
      <c r="D55" s="334"/>
      <c r="E55" s="334"/>
      <c r="F55" s="59"/>
      <c r="H55" s="60"/>
      <c r="I55" s="61"/>
      <c r="J55" s="368"/>
      <c r="K55" s="368"/>
      <c r="L55" s="62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7"/>
      <c r="C56" s="58"/>
      <c r="D56" s="334"/>
      <c r="E56" s="334"/>
      <c r="F56" s="59"/>
      <c r="H56" s="60"/>
      <c r="I56" s="61"/>
      <c r="J56" s="368"/>
      <c r="K56" s="368"/>
      <c r="L56" s="62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7"/>
      <c r="C57" s="58"/>
      <c r="D57" s="334"/>
      <c r="E57" s="334"/>
      <c r="F57" s="59"/>
      <c r="H57" s="60"/>
      <c r="I57" s="61"/>
      <c r="J57" s="368"/>
      <c r="K57" s="368"/>
      <c r="L57" s="62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7"/>
      <c r="C58" s="58"/>
      <c r="D58" s="334"/>
      <c r="E58" s="334"/>
      <c r="F58" s="59"/>
      <c r="H58" s="60"/>
      <c r="I58" s="61"/>
      <c r="J58" s="368"/>
      <c r="K58" s="368"/>
      <c r="L58" s="62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7"/>
      <c r="C59" s="58"/>
      <c r="D59" s="334"/>
      <c r="E59" s="334"/>
      <c r="F59" s="59"/>
      <c r="H59" s="60"/>
      <c r="I59" s="61"/>
      <c r="J59" s="368"/>
      <c r="K59" s="368"/>
      <c r="L59" s="62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7"/>
      <c r="C60" s="58"/>
      <c r="D60" s="334"/>
      <c r="E60" s="334"/>
      <c r="F60" s="59"/>
      <c r="H60" s="60"/>
      <c r="I60" s="61"/>
      <c r="J60" s="368"/>
      <c r="K60" s="368"/>
      <c r="L60" s="62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7"/>
      <c r="C61" s="58"/>
      <c r="D61" s="334"/>
      <c r="E61" s="334"/>
      <c r="F61" s="59"/>
      <c r="H61" s="60"/>
      <c r="I61" s="61"/>
      <c r="J61" s="368"/>
      <c r="K61" s="368"/>
      <c r="L61" s="62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7"/>
      <c r="C62" s="58"/>
      <c r="D62" s="334"/>
      <c r="E62" s="334"/>
      <c r="F62" s="59"/>
      <c r="H62" s="60"/>
      <c r="I62" s="61"/>
      <c r="J62" s="368"/>
      <c r="K62" s="368"/>
      <c r="L62" s="62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7"/>
      <c r="C63" s="58"/>
      <c r="D63" s="334"/>
      <c r="E63" s="334"/>
      <c r="F63" s="59"/>
      <c r="H63" s="60"/>
      <c r="I63" s="61"/>
      <c r="J63" s="368"/>
      <c r="K63" s="368"/>
      <c r="L63" s="62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7"/>
      <c r="C64" s="58"/>
      <c r="D64" s="334"/>
      <c r="E64" s="334"/>
      <c r="F64" s="59"/>
      <c r="H64" s="60"/>
      <c r="I64" s="61"/>
      <c r="J64" s="368"/>
      <c r="K64" s="368"/>
      <c r="L64" s="62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7"/>
      <c r="C65" s="58"/>
      <c r="D65" s="334"/>
      <c r="E65" s="334"/>
      <c r="F65" s="59"/>
      <c r="H65" s="60"/>
      <c r="I65" s="61"/>
      <c r="J65" s="368"/>
      <c r="K65" s="368"/>
      <c r="L65" s="62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7"/>
      <c r="C66" s="58"/>
      <c r="D66" s="334"/>
      <c r="E66" s="334"/>
      <c r="F66" s="59"/>
      <c r="H66" s="60"/>
      <c r="I66" s="61"/>
      <c r="J66" s="368"/>
      <c r="K66" s="368"/>
      <c r="L66" s="62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7"/>
      <c r="C67" s="58"/>
      <c r="D67" s="334"/>
      <c r="E67" s="334"/>
      <c r="F67" s="59"/>
      <c r="H67" s="60"/>
      <c r="I67" s="61"/>
      <c r="J67" s="368"/>
      <c r="K67" s="368"/>
      <c r="L67" s="62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7"/>
      <c r="C68" s="58"/>
      <c r="D68" s="334"/>
      <c r="E68" s="334"/>
      <c r="F68" s="59"/>
      <c r="H68" s="60"/>
      <c r="I68" s="61"/>
      <c r="J68" s="368"/>
      <c r="K68" s="368"/>
      <c r="L68" s="62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7"/>
      <c r="C69" s="58"/>
      <c r="D69" s="334"/>
      <c r="E69" s="334"/>
      <c r="F69" s="59"/>
      <c r="H69" s="60"/>
      <c r="I69" s="61"/>
      <c r="J69" s="368"/>
      <c r="K69" s="368"/>
      <c r="L69" s="62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7"/>
      <c r="C70" s="58"/>
      <c r="D70" s="334"/>
      <c r="E70" s="334"/>
      <c r="F70" s="59"/>
      <c r="H70" s="60"/>
      <c r="I70" s="61"/>
      <c r="J70" s="368"/>
      <c r="K70" s="368"/>
      <c r="L70" s="62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7"/>
      <c r="C71" s="58"/>
      <c r="D71" s="334"/>
      <c r="E71" s="334"/>
      <c r="F71" s="59"/>
      <c r="H71" s="60"/>
      <c r="I71" s="61"/>
      <c r="J71" s="368"/>
      <c r="K71" s="368"/>
      <c r="L71" s="62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7"/>
      <c r="C72" s="58"/>
      <c r="D72" s="334"/>
      <c r="E72" s="334"/>
      <c r="F72" s="59"/>
      <c r="H72" s="60"/>
      <c r="I72" s="61"/>
      <c r="J72" s="368"/>
      <c r="K72" s="368"/>
      <c r="L72" s="62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x14ac:dyDescent="0.3">
      <c r="B73" s="57"/>
      <c r="C73" s="58"/>
      <c r="D73" s="334"/>
      <c r="E73" s="334"/>
      <c r="F73" s="59"/>
      <c r="H73" s="60"/>
      <c r="I73" s="61"/>
      <c r="J73" s="368"/>
      <c r="K73" s="368"/>
      <c r="L73" s="62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x14ac:dyDescent="0.3">
      <c r="B74" s="57"/>
      <c r="C74" s="58"/>
      <c r="D74" s="334"/>
      <c r="E74" s="334"/>
      <c r="F74" s="59"/>
      <c r="H74" s="60"/>
      <c r="I74" s="61"/>
      <c r="J74" s="368"/>
      <c r="K74" s="368"/>
      <c r="L74" s="62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7"/>
      <c r="C75" s="58"/>
      <c r="D75" s="334"/>
      <c r="E75" s="334"/>
      <c r="F75" s="59"/>
      <c r="H75" s="60"/>
      <c r="I75" s="61"/>
      <c r="J75" s="368"/>
      <c r="K75" s="368"/>
      <c r="L75" s="62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7"/>
      <c r="C76" s="58"/>
      <c r="D76" s="334"/>
      <c r="E76" s="334"/>
      <c r="F76" s="59"/>
      <c r="H76" s="60"/>
      <c r="I76" s="61"/>
      <c r="J76" s="368"/>
      <c r="K76" s="368"/>
      <c r="L76" s="62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7"/>
      <c r="C77" s="58"/>
      <c r="D77" s="334"/>
      <c r="E77" s="334"/>
      <c r="F77" s="59"/>
      <c r="H77" s="60"/>
      <c r="I77" s="61"/>
      <c r="J77" s="368"/>
      <c r="K77" s="368"/>
      <c r="L77" s="62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7"/>
      <c r="C78" s="58"/>
      <c r="D78" s="334"/>
      <c r="E78" s="334"/>
      <c r="F78" s="59"/>
      <c r="H78" s="60"/>
      <c r="I78" s="61"/>
      <c r="J78" s="368"/>
      <c r="K78" s="368"/>
      <c r="L78" s="62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7"/>
      <c r="C79" s="58"/>
      <c r="D79" s="334"/>
      <c r="E79" s="334"/>
      <c r="F79" s="59"/>
      <c r="H79" s="60"/>
      <c r="I79" s="61"/>
      <c r="J79" s="368"/>
      <c r="K79" s="368"/>
      <c r="L79" s="62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7"/>
      <c r="C80" s="58"/>
      <c r="D80" s="334"/>
      <c r="E80" s="334"/>
      <c r="F80" s="59"/>
      <c r="H80" s="60"/>
      <c r="I80" s="61"/>
      <c r="J80" s="368"/>
      <c r="K80" s="368"/>
      <c r="L80" s="62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7"/>
      <c r="C81" s="58"/>
      <c r="D81" s="334"/>
      <c r="E81" s="334"/>
      <c r="F81" s="59"/>
      <c r="H81" s="60"/>
      <c r="I81" s="61"/>
      <c r="J81" s="368"/>
      <c r="K81" s="368"/>
      <c r="L81" s="62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7"/>
      <c r="C82" s="58"/>
      <c r="D82" s="334"/>
      <c r="E82" s="334"/>
      <c r="F82" s="59"/>
      <c r="H82" s="60"/>
      <c r="I82" s="61"/>
      <c r="J82" s="368"/>
      <c r="K82" s="368"/>
      <c r="L82" s="62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7"/>
      <c r="C83" s="58"/>
      <c r="D83" s="334"/>
      <c r="E83" s="334"/>
      <c r="F83" s="59"/>
      <c r="H83" s="60"/>
      <c r="I83" s="61"/>
      <c r="J83" s="368"/>
      <c r="K83" s="368"/>
      <c r="L83" s="62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7"/>
      <c r="C84" s="58"/>
      <c r="D84" s="334"/>
      <c r="E84" s="334"/>
      <c r="F84" s="59"/>
      <c r="H84" s="60"/>
      <c r="I84" s="61"/>
      <c r="J84" s="368"/>
      <c r="K84" s="368"/>
      <c r="L84" s="62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7"/>
      <c r="C85" s="58"/>
      <c r="D85" s="334"/>
      <c r="E85" s="334"/>
      <c r="F85" s="59"/>
      <c r="H85" s="60"/>
      <c r="I85" s="61"/>
      <c r="J85" s="368"/>
      <c r="K85" s="368"/>
      <c r="L85" s="62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7"/>
      <c r="C86" s="58"/>
      <c r="D86" s="334"/>
      <c r="E86" s="334"/>
      <c r="F86" s="59"/>
      <c r="H86" s="60"/>
      <c r="I86" s="61"/>
      <c r="J86" s="368"/>
      <c r="K86" s="368"/>
      <c r="L86" s="62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7"/>
      <c r="C87" s="58"/>
      <c r="D87" s="334"/>
      <c r="E87" s="334"/>
      <c r="F87" s="59"/>
      <c r="H87" s="60"/>
      <c r="I87" s="61"/>
      <c r="J87" s="368"/>
      <c r="K87" s="368"/>
      <c r="L87" s="62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7"/>
      <c r="C88" s="58"/>
      <c r="D88" s="334"/>
      <c r="E88" s="334"/>
      <c r="F88" s="59"/>
      <c r="H88" s="60"/>
      <c r="I88" s="61"/>
      <c r="J88" s="368"/>
      <c r="K88" s="368"/>
      <c r="L88" s="62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7"/>
      <c r="C89" s="58"/>
      <c r="D89" s="334"/>
      <c r="E89" s="334"/>
      <c r="F89" s="59"/>
      <c r="H89" s="60"/>
      <c r="I89" s="61"/>
      <c r="J89" s="368"/>
      <c r="K89" s="368"/>
      <c r="L89" s="62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7"/>
      <c r="C90" s="58"/>
      <c r="D90" s="334"/>
      <c r="E90" s="334"/>
      <c r="F90" s="59"/>
      <c r="H90" s="60"/>
      <c r="I90" s="61"/>
      <c r="J90" s="368"/>
      <c r="K90" s="368"/>
      <c r="L90" s="62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7"/>
      <c r="C91" s="58"/>
      <c r="D91" s="334"/>
      <c r="E91" s="334"/>
      <c r="F91" s="59"/>
      <c r="H91" s="60"/>
      <c r="I91" s="61"/>
      <c r="J91" s="368"/>
      <c r="K91" s="368"/>
      <c r="L91" s="62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7"/>
      <c r="C92" s="58"/>
      <c r="D92" s="334"/>
      <c r="E92" s="334"/>
      <c r="F92" s="59"/>
      <c r="H92" s="60"/>
      <c r="I92" s="61"/>
      <c r="J92" s="368"/>
      <c r="K92" s="368"/>
      <c r="L92" s="62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7"/>
      <c r="C93" s="58"/>
      <c r="D93" s="334"/>
      <c r="E93" s="334"/>
      <c r="F93" s="59"/>
      <c r="H93" s="60"/>
      <c r="I93" s="61"/>
      <c r="J93" s="368"/>
      <c r="K93" s="368"/>
      <c r="L93" s="62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7"/>
      <c r="C94" s="58"/>
      <c r="D94" s="334"/>
      <c r="E94" s="334"/>
      <c r="F94" s="59"/>
      <c r="H94" s="60"/>
      <c r="I94" s="61"/>
      <c r="J94" s="368"/>
      <c r="K94" s="368"/>
      <c r="L94" s="62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7"/>
      <c r="C95" s="58"/>
      <c r="D95" s="334"/>
      <c r="E95" s="334"/>
      <c r="F95" s="59"/>
      <c r="H95" s="60"/>
      <c r="I95" s="61"/>
      <c r="J95" s="368"/>
      <c r="K95" s="368"/>
      <c r="L95" s="62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7"/>
      <c r="C96" s="58"/>
      <c r="D96" s="334"/>
      <c r="E96" s="334"/>
      <c r="F96" s="59"/>
      <c r="H96" s="60"/>
      <c r="I96" s="61"/>
      <c r="J96" s="368"/>
      <c r="K96" s="368"/>
      <c r="L96" s="62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7"/>
      <c r="C97" s="58"/>
      <c r="D97" s="334"/>
      <c r="E97" s="334"/>
      <c r="F97" s="59"/>
      <c r="H97" s="60"/>
      <c r="I97" s="61"/>
      <c r="J97" s="368"/>
      <c r="K97" s="368"/>
      <c r="L97" s="62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7"/>
      <c r="C98" s="58"/>
      <c r="D98" s="334"/>
      <c r="E98" s="334"/>
      <c r="F98" s="59"/>
      <c r="H98" s="60"/>
      <c r="I98" s="61"/>
      <c r="J98" s="368"/>
      <c r="K98" s="368"/>
      <c r="L98" s="62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7"/>
      <c r="C99" s="58"/>
      <c r="D99" s="334"/>
      <c r="E99" s="334"/>
      <c r="F99" s="59"/>
      <c r="H99" s="60"/>
      <c r="I99" s="61"/>
      <c r="J99" s="368"/>
      <c r="K99" s="368"/>
      <c r="L99" s="62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7"/>
      <c r="C100" s="58"/>
      <c r="D100" s="334"/>
      <c r="E100" s="334"/>
      <c r="F100" s="59"/>
      <c r="H100" s="60"/>
      <c r="I100" s="61"/>
      <c r="J100" s="368"/>
      <c r="K100" s="368"/>
      <c r="L100" s="62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7"/>
      <c r="C101" s="58"/>
      <c r="D101" s="334"/>
      <c r="E101" s="334"/>
      <c r="F101" s="59"/>
      <c r="H101" s="60"/>
      <c r="I101" s="61"/>
      <c r="J101" s="368"/>
      <c r="K101" s="368"/>
      <c r="L101" s="62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7"/>
      <c r="C102" s="58"/>
      <c r="D102" s="334"/>
      <c r="E102" s="334"/>
      <c r="F102" s="59"/>
      <c r="H102" s="60"/>
      <c r="I102" s="61"/>
      <c r="J102" s="368"/>
      <c r="K102" s="368"/>
      <c r="L102" s="62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7"/>
      <c r="C103" s="58"/>
      <c r="D103" s="334"/>
      <c r="E103" s="334"/>
      <c r="F103" s="59"/>
      <c r="H103" s="60"/>
      <c r="I103" s="61"/>
      <c r="J103" s="368"/>
      <c r="K103" s="368"/>
      <c r="L103" s="62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7"/>
      <c r="C104" s="58"/>
      <c r="D104" s="334"/>
      <c r="E104" s="334"/>
      <c r="F104" s="59"/>
      <c r="H104" s="60"/>
      <c r="I104" s="61"/>
      <c r="J104" s="368"/>
      <c r="K104" s="368"/>
      <c r="L104" s="62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7"/>
      <c r="C105" s="58"/>
      <c r="D105" s="334"/>
      <c r="E105" s="334"/>
      <c r="F105" s="59"/>
      <c r="H105" s="60"/>
      <c r="I105" s="61"/>
      <c r="J105" s="368"/>
      <c r="K105" s="368"/>
      <c r="L105" s="62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7"/>
      <c r="C106" s="58"/>
      <c r="D106" s="334"/>
      <c r="E106" s="334"/>
      <c r="F106" s="59"/>
      <c r="H106" s="60"/>
      <c r="I106" s="61"/>
      <c r="J106" s="368"/>
      <c r="K106" s="368"/>
      <c r="L106" s="62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7"/>
      <c r="C107" s="58"/>
      <c r="D107" s="334"/>
      <c r="E107" s="334"/>
      <c r="F107" s="59"/>
      <c r="H107" s="60"/>
      <c r="I107" s="61"/>
      <c r="J107" s="368"/>
      <c r="K107" s="368"/>
      <c r="L107" s="62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7"/>
      <c r="C108" s="58"/>
      <c r="D108" s="334"/>
      <c r="E108" s="334"/>
      <c r="F108" s="59"/>
      <c r="H108" s="60"/>
      <c r="I108" s="61"/>
      <c r="J108" s="368"/>
      <c r="K108" s="368"/>
      <c r="L108" s="62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7"/>
      <c r="C109" s="58"/>
      <c r="D109" s="334"/>
      <c r="E109" s="334"/>
      <c r="F109" s="59"/>
      <c r="H109" s="60"/>
      <c r="I109" s="61"/>
      <c r="J109" s="368"/>
      <c r="K109" s="368"/>
      <c r="L109" s="62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7"/>
      <c r="C110" s="58"/>
      <c r="D110" s="334"/>
      <c r="E110" s="334"/>
      <c r="F110" s="59"/>
      <c r="H110" s="60"/>
      <c r="I110" s="61"/>
      <c r="J110" s="368"/>
      <c r="K110" s="368"/>
      <c r="L110" s="62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7"/>
      <c r="C111" s="58"/>
      <c r="D111" s="334"/>
      <c r="E111" s="334"/>
      <c r="F111" s="59"/>
      <c r="H111" s="60"/>
      <c r="I111" s="61"/>
      <c r="J111" s="368"/>
      <c r="K111" s="368"/>
      <c r="L111" s="62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7"/>
      <c r="C112" s="58"/>
      <c r="D112" s="334"/>
      <c r="E112" s="334"/>
      <c r="F112" s="59"/>
      <c r="H112" s="60"/>
      <c r="I112" s="61"/>
      <c r="J112" s="368"/>
      <c r="K112" s="368"/>
      <c r="L112" s="62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7"/>
      <c r="C113" s="58"/>
      <c r="D113" s="334"/>
      <c r="E113" s="334"/>
      <c r="F113" s="59"/>
      <c r="H113" s="60"/>
      <c r="I113" s="61"/>
      <c r="J113" s="368"/>
      <c r="K113" s="368"/>
      <c r="L113" s="62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7"/>
      <c r="C114" s="58"/>
      <c r="D114" s="334"/>
      <c r="E114" s="334"/>
      <c r="F114" s="59"/>
      <c r="H114" s="60"/>
      <c r="I114" s="61"/>
      <c r="J114" s="368"/>
      <c r="K114" s="368"/>
      <c r="L114" s="62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7"/>
      <c r="C115" s="58"/>
      <c r="D115" s="334"/>
      <c r="E115" s="334"/>
      <c r="F115" s="59"/>
      <c r="H115" s="60"/>
      <c r="I115" s="61"/>
      <c r="J115" s="368"/>
      <c r="K115" s="368"/>
      <c r="L115" s="62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7"/>
      <c r="C116" s="58"/>
      <c r="D116" s="334"/>
      <c r="E116" s="334"/>
      <c r="F116" s="59"/>
      <c r="H116" s="60"/>
      <c r="I116" s="61"/>
      <c r="J116" s="368"/>
      <c r="K116" s="368"/>
      <c r="L116" s="62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7"/>
      <c r="C117" s="58"/>
      <c r="D117" s="334"/>
      <c r="E117" s="334"/>
      <c r="F117" s="59"/>
      <c r="H117" s="60"/>
      <c r="I117" s="61"/>
      <c r="J117" s="368"/>
      <c r="K117" s="368"/>
      <c r="L117" s="62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7"/>
      <c r="C118" s="58"/>
      <c r="D118" s="334"/>
      <c r="E118" s="334"/>
      <c r="F118" s="59"/>
      <c r="H118" s="60"/>
      <c r="I118" s="61"/>
      <c r="J118" s="368"/>
      <c r="K118" s="368"/>
      <c r="L118" s="62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7"/>
      <c r="C119" s="58"/>
      <c r="D119" s="334"/>
      <c r="E119" s="334"/>
      <c r="F119" s="59"/>
      <c r="H119" s="60"/>
      <c r="I119" s="61"/>
      <c r="J119" s="368"/>
      <c r="K119" s="368"/>
      <c r="L119" s="62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7"/>
      <c r="C120" s="58"/>
      <c r="D120" s="334"/>
      <c r="E120" s="334"/>
      <c r="F120" s="59"/>
      <c r="H120" s="60"/>
      <c r="I120" s="61"/>
      <c r="J120" s="368"/>
      <c r="K120" s="368"/>
      <c r="L120" s="62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7"/>
      <c r="C121" s="58"/>
      <c r="D121" s="334"/>
      <c r="E121" s="334"/>
      <c r="F121" s="59"/>
      <c r="H121" s="60"/>
      <c r="I121" s="61"/>
      <c r="J121" s="368"/>
      <c r="K121" s="368"/>
      <c r="L121" s="62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7"/>
      <c r="C122" s="58"/>
      <c r="D122" s="334"/>
      <c r="E122" s="334"/>
      <c r="F122" s="59"/>
      <c r="H122" s="60"/>
      <c r="I122" s="61"/>
      <c r="J122" s="368"/>
      <c r="K122" s="368"/>
      <c r="L122" s="62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7"/>
      <c r="C123" s="58"/>
      <c r="D123" s="334"/>
      <c r="E123" s="334"/>
      <c r="F123" s="59"/>
      <c r="H123" s="60"/>
      <c r="I123" s="61"/>
      <c r="J123" s="368"/>
      <c r="K123" s="368"/>
      <c r="L123" s="62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7"/>
      <c r="C124" s="58"/>
      <c r="D124" s="334"/>
      <c r="E124" s="334"/>
      <c r="F124" s="59"/>
      <c r="H124" s="60"/>
      <c r="I124" s="61"/>
      <c r="J124" s="368"/>
      <c r="K124" s="368"/>
      <c r="L124" s="62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7"/>
      <c r="C125" s="58"/>
      <c r="D125" s="334"/>
      <c r="E125" s="334"/>
      <c r="F125" s="59"/>
      <c r="H125" s="60"/>
      <c r="I125" s="61"/>
      <c r="J125" s="368"/>
      <c r="K125" s="368"/>
      <c r="L125" s="62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7"/>
      <c r="C126" s="58"/>
      <c r="D126" s="334"/>
      <c r="E126" s="334"/>
      <c r="F126" s="59"/>
      <c r="H126" s="60"/>
      <c r="I126" s="61"/>
      <c r="J126" s="368"/>
      <c r="K126" s="368"/>
      <c r="L126" s="62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7"/>
      <c r="C127" s="58"/>
      <c r="D127" s="334"/>
      <c r="E127" s="334"/>
      <c r="F127" s="59"/>
      <c r="H127" s="60"/>
      <c r="I127" s="61"/>
      <c r="J127" s="368"/>
      <c r="K127" s="368"/>
      <c r="L127" s="62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7"/>
      <c r="C128" s="58"/>
      <c r="D128" s="334"/>
      <c r="E128" s="334"/>
      <c r="F128" s="59"/>
      <c r="H128" s="60"/>
      <c r="I128" s="61"/>
      <c r="J128" s="368"/>
      <c r="K128" s="368"/>
      <c r="L128" s="62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7"/>
      <c r="C129" s="58"/>
      <c r="D129" s="334"/>
      <c r="E129" s="334"/>
      <c r="F129" s="59"/>
      <c r="H129" s="60"/>
      <c r="I129" s="61"/>
      <c r="J129" s="368"/>
      <c r="K129" s="368"/>
      <c r="L129" s="62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ht="17.25" thickBot="1" x14ac:dyDescent="0.35">
      <c r="B130" s="65"/>
      <c r="C130" s="66"/>
      <c r="D130" s="419"/>
      <c r="E130" s="420"/>
      <c r="F130" s="67"/>
      <c r="H130" s="68"/>
      <c r="I130" s="69"/>
      <c r="J130" s="417"/>
      <c r="K130" s="418"/>
      <c r="L130" s="70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ht="17.25" thickTop="1" x14ac:dyDescent="0.3"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x14ac:dyDescent="0.3"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idden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hidden="1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</row>
  </sheetData>
  <sheetProtection algorithmName="SHA-512" hashValue="PZLMyV36BlCvXy6lTUoexL0hye2WVXNheFF8Kerc9H2boOJEZ5TlfpuPkPBeugeRpw5bmtBR6awYmIRgWOy4Pw==" saltValue="gLSsF1DtIpIKQQxquB4ZBA==" spinCount="100000" sheet="1" objects="1" scenarios="1"/>
  <mergeCells count="287">
    <mergeCell ref="D130:E130"/>
    <mergeCell ref="J130:K130"/>
    <mergeCell ref="D127:E127"/>
    <mergeCell ref="J127:K127"/>
    <mergeCell ref="D128:E128"/>
    <mergeCell ref="J128:K128"/>
    <mergeCell ref="D129:E129"/>
    <mergeCell ref="J129:K129"/>
    <mergeCell ref="D124:E124"/>
    <mergeCell ref="J124:K124"/>
    <mergeCell ref="D125:E125"/>
    <mergeCell ref="J125:K125"/>
    <mergeCell ref="D126:E126"/>
    <mergeCell ref="J126:K126"/>
    <mergeCell ref="D121:E121"/>
    <mergeCell ref="J121:K121"/>
    <mergeCell ref="D122:E122"/>
    <mergeCell ref="J122:K122"/>
    <mergeCell ref="D123:E123"/>
    <mergeCell ref="J123:K123"/>
    <mergeCell ref="D118:E118"/>
    <mergeCell ref="J118:K118"/>
    <mergeCell ref="D119:E119"/>
    <mergeCell ref="J119:K119"/>
    <mergeCell ref="D120:E120"/>
    <mergeCell ref="J120:K120"/>
    <mergeCell ref="D115:E115"/>
    <mergeCell ref="J115:K115"/>
    <mergeCell ref="D116:E116"/>
    <mergeCell ref="J116:K116"/>
    <mergeCell ref="D117:E117"/>
    <mergeCell ref="J117:K117"/>
    <mergeCell ref="D112:E112"/>
    <mergeCell ref="J112:K112"/>
    <mergeCell ref="D113:E113"/>
    <mergeCell ref="J113:K113"/>
    <mergeCell ref="D114:E114"/>
    <mergeCell ref="J114:K114"/>
    <mergeCell ref="D109:E109"/>
    <mergeCell ref="J109:K109"/>
    <mergeCell ref="D110:E110"/>
    <mergeCell ref="J110:K110"/>
    <mergeCell ref="D111:E111"/>
    <mergeCell ref="J111:K111"/>
    <mergeCell ref="D106:E106"/>
    <mergeCell ref="J106:K106"/>
    <mergeCell ref="D107:E107"/>
    <mergeCell ref="J107:K107"/>
    <mergeCell ref="D108:E108"/>
    <mergeCell ref="J108:K108"/>
    <mergeCell ref="D103:E103"/>
    <mergeCell ref="J103:K103"/>
    <mergeCell ref="D104:E104"/>
    <mergeCell ref="J104:K104"/>
    <mergeCell ref="D105:E105"/>
    <mergeCell ref="J105:K105"/>
    <mergeCell ref="D100:E100"/>
    <mergeCell ref="J100:K100"/>
    <mergeCell ref="D101:E101"/>
    <mergeCell ref="J101:K101"/>
    <mergeCell ref="D102:E102"/>
    <mergeCell ref="J102:K102"/>
    <mergeCell ref="D97:E97"/>
    <mergeCell ref="J97:K97"/>
    <mergeCell ref="D98:E98"/>
    <mergeCell ref="J98:K98"/>
    <mergeCell ref="D99:E99"/>
    <mergeCell ref="J99:K99"/>
    <mergeCell ref="D94:E94"/>
    <mergeCell ref="J94:K94"/>
    <mergeCell ref="D95:E95"/>
    <mergeCell ref="J95:K95"/>
    <mergeCell ref="D96:E96"/>
    <mergeCell ref="J96:K96"/>
    <mergeCell ref="D91:E91"/>
    <mergeCell ref="J91:K91"/>
    <mergeCell ref="D92:E92"/>
    <mergeCell ref="J92:K92"/>
    <mergeCell ref="D93:E93"/>
    <mergeCell ref="J93:K93"/>
    <mergeCell ref="D88:E88"/>
    <mergeCell ref="J88:K88"/>
    <mergeCell ref="D89:E89"/>
    <mergeCell ref="J89:K89"/>
    <mergeCell ref="D90:E90"/>
    <mergeCell ref="J90:K90"/>
    <mergeCell ref="D85:E85"/>
    <mergeCell ref="J85:K85"/>
    <mergeCell ref="D86:E86"/>
    <mergeCell ref="J86:K86"/>
    <mergeCell ref="D87:E87"/>
    <mergeCell ref="J87:K87"/>
    <mergeCell ref="D82:E82"/>
    <mergeCell ref="J82:K82"/>
    <mergeCell ref="D83:E83"/>
    <mergeCell ref="J83:K83"/>
    <mergeCell ref="D84:E84"/>
    <mergeCell ref="J84:K84"/>
    <mergeCell ref="D79:E79"/>
    <mergeCell ref="J79:K79"/>
    <mergeCell ref="D80:E80"/>
    <mergeCell ref="J80:K80"/>
    <mergeCell ref="D81:E81"/>
    <mergeCell ref="J81:K81"/>
    <mergeCell ref="D76:E76"/>
    <mergeCell ref="J76:K76"/>
    <mergeCell ref="D77:E77"/>
    <mergeCell ref="J77:K77"/>
    <mergeCell ref="D78:E78"/>
    <mergeCell ref="J78:K78"/>
    <mergeCell ref="D73:E73"/>
    <mergeCell ref="J73:K73"/>
    <mergeCell ref="D74:E74"/>
    <mergeCell ref="J74:K74"/>
    <mergeCell ref="D75:E75"/>
    <mergeCell ref="J75:K75"/>
    <mergeCell ref="D70:E70"/>
    <mergeCell ref="J70:K70"/>
    <mergeCell ref="D71:E71"/>
    <mergeCell ref="J71:K71"/>
    <mergeCell ref="D72:E72"/>
    <mergeCell ref="J72:K72"/>
    <mergeCell ref="D67:E67"/>
    <mergeCell ref="J67:K67"/>
    <mergeCell ref="D68:E68"/>
    <mergeCell ref="J68:K68"/>
    <mergeCell ref="D69:E69"/>
    <mergeCell ref="J69:K69"/>
    <mergeCell ref="D64:E64"/>
    <mergeCell ref="J64:K64"/>
    <mergeCell ref="D65:E65"/>
    <mergeCell ref="J65:K65"/>
    <mergeCell ref="D66:E66"/>
    <mergeCell ref="J66:K66"/>
    <mergeCell ref="D61:E61"/>
    <mergeCell ref="J61:K61"/>
    <mergeCell ref="D62:E62"/>
    <mergeCell ref="J62:K62"/>
    <mergeCell ref="D63:E63"/>
    <mergeCell ref="J63:K63"/>
    <mergeCell ref="D58:E58"/>
    <mergeCell ref="J58:K58"/>
    <mergeCell ref="D59:E59"/>
    <mergeCell ref="J59:K59"/>
    <mergeCell ref="D60:E60"/>
    <mergeCell ref="J60:K60"/>
    <mergeCell ref="D55:E55"/>
    <mergeCell ref="J55:K55"/>
    <mergeCell ref="D56:E56"/>
    <mergeCell ref="J56:K56"/>
    <mergeCell ref="D57:E57"/>
    <mergeCell ref="J57:K57"/>
    <mergeCell ref="D52:E52"/>
    <mergeCell ref="J52:K52"/>
    <mergeCell ref="D53:E53"/>
    <mergeCell ref="J53:K53"/>
    <mergeCell ref="D54:E54"/>
    <mergeCell ref="J54:K54"/>
    <mergeCell ref="D49:E49"/>
    <mergeCell ref="J49:K49"/>
    <mergeCell ref="D50:E50"/>
    <mergeCell ref="J50:K50"/>
    <mergeCell ref="D51:E51"/>
    <mergeCell ref="J51:K51"/>
    <mergeCell ref="D46:E46"/>
    <mergeCell ref="J46:K46"/>
    <mergeCell ref="D47:E47"/>
    <mergeCell ref="J47:K47"/>
    <mergeCell ref="D48:E48"/>
    <mergeCell ref="J48:K48"/>
    <mergeCell ref="D43:E43"/>
    <mergeCell ref="J43:K43"/>
    <mergeCell ref="D44:E44"/>
    <mergeCell ref="J44:K44"/>
    <mergeCell ref="D45:E45"/>
    <mergeCell ref="J45:K45"/>
    <mergeCell ref="D40:E40"/>
    <mergeCell ref="J40:K40"/>
    <mergeCell ref="D41:E41"/>
    <mergeCell ref="J41:K41"/>
    <mergeCell ref="D42:E42"/>
    <mergeCell ref="J42:K42"/>
    <mergeCell ref="D37:E37"/>
    <mergeCell ref="J37:K37"/>
    <mergeCell ref="D38:E38"/>
    <mergeCell ref="J38:K38"/>
    <mergeCell ref="D39:E39"/>
    <mergeCell ref="J39:K39"/>
    <mergeCell ref="D34:E34"/>
    <mergeCell ref="J34:K34"/>
    <mergeCell ref="D35:E35"/>
    <mergeCell ref="J35:K35"/>
    <mergeCell ref="D36:E36"/>
    <mergeCell ref="J36:K36"/>
    <mergeCell ref="D31:E31"/>
    <mergeCell ref="J31:K31"/>
    <mergeCell ref="D32:E32"/>
    <mergeCell ref="J32:K32"/>
    <mergeCell ref="D33:E33"/>
    <mergeCell ref="J33:K33"/>
    <mergeCell ref="D28:E28"/>
    <mergeCell ref="J28:K28"/>
    <mergeCell ref="D29:E29"/>
    <mergeCell ref="J29:K29"/>
    <mergeCell ref="D30:E30"/>
    <mergeCell ref="J30:K30"/>
    <mergeCell ref="D25:E25"/>
    <mergeCell ref="J25:K25"/>
    <mergeCell ref="N25:P26"/>
    <mergeCell ref="D26:E26"/>
    <mergeCell ref="J26:K26"/>
    <mergeCell ref="D27:E27"/>
    <mergeCell ref="J27:K27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T25:V25"/>
    <mergeCell ref="W25:X25"/>
    <mergeCell ref="Y25:Z25"/>
    <mergeCell ref="T26:V26"/>
    <mergeCell ref="W26:X26"/>
    <mergeCell ref="Y26:Z26"/>
    <mergeCell ref="T27:V27"/>
    <mergeCell ref="W27:X27"/>
    <mergeCell ref="Y27:Z27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3">
    <cfRule type="cellIs" dxfId="17" priority="3" operator="greaterThan">
      <formula>0</formula>
    </cfRule>
    <cfRule type="cellIs" dxfId="16" priority="4" operator="less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{A73268B1-4ADC-47CF-B15D-D0E6AB4FD93A}</x14:id>
        </ext>
      </extLst>
    </cfRule>
  </conditionalFormatting>
  <conditionalFormatting sqref="T14:Z14 T16:Z16 T18:Z18 T20:Z20 T22:Z22 T12:Z12">
    <cfRule type="cellIs" dxfId="15" priority="1" operator="greaterThan">
      <formula>$E$5*150%</formula>
    </cfRule>
  </conditionalFormatting>
  <dataValidations count="4">
    <dataValidation type="list" allowBlank="1" showInputMessage="1" showErrorMessage="1" sqref="C11:C130">
      <formula1>$N$11:$N$22</formula1>
    </dataValidation>
    <dataValidation type="list" allowBlank="1" showInputMessage="1" showErrorMessage="1" sqref="I11:I1048576">
      <formula1>$N$28:$N$34</formula1>
    </dataValidation>
    <dataValidation type="list" allowBlank="1" showInputMessage="1" showErrorMessage="1" sqref="H12:H130 B12:B130">
      <formula1>"1,2,3,4,5,6,7,8,9,10,11,12,13,14,15,16,17,18,19,20,21,22,23,24,25,26,27,28,29,30,31"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268B1-4ADC-47CF-B15D-D0E6AB4FD9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14</vt:i4>
      </vt:variant>
    </vt:vector>
  </HeadingPairs>
  <TitlesOfParts>
    <vt:vector size="30" baseType="lpstr">
      <vt:lpstr>자산관리</vt:lpstr>
      <vt:lpstr>목표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연말정산</vt:lpstr>
      <vt:lpstr>창고(삭제금지)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  <vt:lpstr>목표!Print_Area</vt:lpstr>
      <vt:lpstr>자산관리!Print_Area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</dc:creator>
  <cp:lastModifiedBy>Yiu</cp:lastModifiedBy>
  <cp:lastPrinted>2023-03-15T04:58:44Z</cp:lastPrinted>
  <dcterms:created xsi:type="dcterms:W3CDTF">2023-03-13T05:36:20Z</dcterms:created>
  <dcterms:modified xsi:type="dcterms:W3CDTF">2023-03-16T02:16:28Z</dcterms:modified>
</cp:coreProperties>
</file>