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<sst xmlns="http://schemas.openxmlformats.org/spreadsheetml/2006/main" count="435" uniqueCount="334">
  <si>
    <t>Final Year Project Marks</t>
  </si>
  <si>
    <t>Student Name:</t>
  </si>
  <si>
    <t>Renish Gautam</t>
  </si>
  <si>
    <t>ID Number:</t>
  </si>
  <si>
    <t>Title:</t>
  </si>
  <si>
    <t>Fitness App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</si>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</sst>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34">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theme="1"/>
      <name val="Calibri"/>
      <charset val="134"/>
      <scheme val="minor"/>
    </font>
    <font>
      <b/>
      <sz val="11"/>
      <color rgb="FF000000"/>
      <name val="Calibri"/>
      <charset val="134"/>
    </font>
    <font>
      <sz val="11"/>
      <color rgb="FFFF0000"/>
      <name val="Calibri"/>
      <charset val="134"/>
    </font>
    <font>
      <sz val="11"/>
      <color theme="0"/>
      <name val="Calibri"/>
      <charset val="0"/>
      <scheme val="minor"/>
    </font>
    <font>
      <sz val="11"/>
      <color theme="1"/>
      <name val="Calibri"/>
      <charset val="0"/>
      <scheme val="minor"/>
    </font>
    <font>
      <sz val="11"/>
      <color rgb="FF9C6500"/>
      <name val="Calibri"/>
      <charset val="0"/>
      <scheme val="minor"/>
    </font>
    <font>
      <i/>
      <sz val="11"/>
      <color rgb="FF7F7F7F"/>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b/>
      <sz val="18"/>
      <color theme="3"/>
      <name val="Calibri"/>
      <charset val="134"/>
      <scheme val="minor"/>
    </font>
    <font>
      <sz val="11"/>
      <color rgb="FFFA7D00"/>
      <name val="Calibri"/>
      <charset val="0"/>
      <scheme val="minor"/>
    </font>
    <font>
      <sz val="11"/>
      <color rgb="FFFF000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6" fillId="26"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1" fillId="10" borderId="25" applyNumberFormat="0" applyAlignment="0" applyProtection="0">
      <alignment vertical="center"/>
    </xf>
    <xf numFmtId="0" fontId="19" fillId="0" borderId="22" applyNumberFormat="0" applyFill="0" applyAlignment="0" applyProtection="0">
      <alignment vertical="center"/>
    </xf>
    <xf numFmtId="0" fontId="12" fillId="9" borderId="24" applyNumberFormat="0" applyFont="0" applyAlignment="0" applyProtection="0">
      <alignment vertical="center"/>
    </xf>
    <xf numFmtId="0" fontId="28" fillId="0" borderId="0" applyNumberFormat="0" applyFill="0" applyBorder="0" applyAlignment="0" applyProtection="0">
      <alignment vertical="center"/>
    </xf>
    <xf numFmtId="0" fontId="15" fillId="13" borderId="0" applyNumberFormat="0" applyBorder="0" applyAlignment="0" applyProtection="0">
      <alignment vertical="center"/>
    </xf>
    <xf numFmtId="0" fontId="30" fillId="0" borderId="0" applyNumberFormat="0" applyFill="0" applyBorder="0" applyAlignment="0" applyProtection="0">
      <alignment vertical="center"/>
    </xf>
    <xf numFmtId="0" fontId="16" fillId="16" borderId="0" applyNumberFormat="0" applyBorder="0" applyAlignment="0" applyProtection="0">
      <alignment vertical="center"/>
    </xf>
    <xf numFmtId="0" fontId="27" fillId="0" borderId="0" applyNumberFormat="0" applyFill="0" applyBorder="0" applyAlignment="0" applyProtection="0">
      <alignment vertical="center"/>
    </xf>
    <xf numFmtId="0" fontId="16" fillId="22" borderId="0" applyNumberFormat="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22" applyNumberFormat="0" applyFill="0" applyAlignment="0" applyProtection="0">
      <alignment vertical="center"/>
    </xf>
    <xf numFmtId="0" fontId="23" fillId="0" borderId="26" applyNumberFormat="0" applyFill="0" applyAlignment="0" applyProtection="0">
      <alignment vertical="center"/>
    </xf>
    <xf numFmtId="0" fontId="23" fillId="0" borderId="0" applyNumberFormat="0" applyFill="0" applyBorder="0" applyAlignment="0" applyProtection="0">
      <alignment vertical="center"/>
    </xf>
    <xf numFmtId="0" fontId="29" fillId="25" borderId="23" applyNumberFormat="0" applyAlignment="0" applyProtection="0">
      <alignment vertical="center"/>
    </xf>
    <xf numFmtId="0" fontId="15" fillId="19" borderId="0" applyNumberFormat="0" applyBorder="0" applyAlignment="0" applyProtection="0">
      <alignment vertical="center"/>
    </xf>
    <xf numFmtId="0" fontId="32" fillId="30" borderId="0" applyNumberFormat="0" applyBorder="0" applyAlignment="0" applyProtection="0">
      <alignment vertical="center"/>
    </xf>
    <xf numFmtId="0" fontId="31" fillId="8" borderId="28" applyNumberFormat="0" applyAlignment="0" applyProtection="0">
      <alignment vertical="center"/>
    </xf>
    <xf numFmtId="0" fontId="16" fillId="15" borderId="0" applyNumberFormat="0" applyBorder="0" applyAlignment="0" applyProtection="0">
      <alignment vertical="center"/>
    </xf>
    <xf numFmtId="0" fontId="20" fillId="8" borderId="23" applyNumberFormat="0" applyAlignment="0" applyProtection="0">
      <alignment vertical="center"/>
    </xf>
    <xf numFmtId="0" fontId="26" fillId="0" borderId="27" applyNumberFormat="0" applyFill="0" applyAlignment="0" applyProtection="0">
      <alignment vertical="center"/>
    </xf>
    <xf numFmtId="0" fontId="33" fillId="0" borderId="29" applyNumberFormat="0" applyFill="0" applyAlignment="0" applyProtection="0">
      <alignment vertical="center"/>
    </xf>
    <xf numFmtId="0" fontId="22" fillId="12" borderId="0" applyNumberFormat="0" applyBorder="0" applyAlignment="0" applyProtection="0">
      <alignment vertical="center"/>
    </xf>
    <xf numFmtId="0" fontId="17" fillId="4" borderId="0" applyNumberFormat="0" applyBorder="0" applyAlignment="0" applyProtection="0">
      <alignment vertical="center"/>
    </xf>
    <xf numFmtId="0" fontId="15" fillId="24" borderId="0" applyNumberFormat="0" applyBorder="0" applyAlignment="0" applyProtection="0">
      <alignment vertical="center"/>
    </xf>
    <xf numFmtId="0" fontId="16" fillId="11" borderId="0" applyNumberFormat="0" applyBorder="0" applyAlignment="0" applyProtection="0">
      <alignment vertical="center"/>
    </xf>
    <xf numFmtId="0" fontId="15" fillId="18" borderId="0" applyNumberFormat="0" applyBorder="0" applyAlignment="0" applyProtection="0">
      <alignment vertical="center"/>
    </xf>
    <xf numFmtId="0" fontId="15" fillId="29" borderId="0" applyNumberFormat="0" applyBorder="0" applyAlignment="0" applyProtection="0">
      <alignment vertical="center"/>
    </xf>
    <xf numFmtId="0" fontId="16" fillId="17" borderId="0" applyNumberFormat="0" applyBorder="0" applyAlignment="0" applyProtection="0">
      <alignment vertical="center"/>
    </xf>
    <xf numFmtId="0" fontId="16" fillId="3" borderId="0" applyNumberFormat="0" applyBorder="0" applyAlignment="0" applyProtection="0">
      <alignment vertical="center"/>
    </xf>
    <xf numFmtId="0" fontId="15" fillId="7" borderId="0" applyNumberFormat="0" applyBorder="0" applyAlignment="0" applyProtection="0">
      <alignment vertical="center"/>
    </xf>
    <xf numFmtId="0" fontId="15" fillId="21" borderId="0" applyNumberFormat="0" applyBorder="0" applyAlignment="0" applyProtection="0">
      <alignment vertical="center"/>
    </xf>
    <xf numFmtId="0" fontId="16" fillId="20" borderId="0" applyNumberFormat="0" applyBorder="0" applyAlignment="0" applyProtection="0">
      <alignment vertical="center"/>
    </xf>
    <xf numFmtId="0" fontId="15" fillId="2" borderId="0" applyNumberFormat="0" applyBorder="0" applyAlignment="0" applyProtection="0">
      <alignment vertical="center"/>
    </xf>
    <xf numFmtId="0" fontId="16" fillId="6" borderId="0" applyNumberFormat="0" applyBorder="0" applyAlignment="0" applyProtection="0">
      <alignment vertical="center"/>
    </xf>
    <xf numFmtId="0" fontId="16" fillId="5" borderId="0" applyNumberFormat="0" applyBorder="0" applyAlignment="0" applyProtection="0">
      <alignment vertical="center"/>
    </xf>
    <xf numFmtId="0" fontId="15" fillId="28" borderId="0" applyNumberFormat="0" applyBorder="0" applyAlignment="0" applyProtection="0">
      <alignment vertical="center"/>
    </xf>
    <xf numFmtId="0" fontId="16" fillId="27" borderId="0" applyNumberFormat="0" applyBorder="0" applyAlignment="0" applyProtection="0">
      <alignment vertical="center"/>
    </xf>
    <xf numFmtId="0" fontId="15" fillId="23" borderId="0" applyNumberFormat="0" applyBorder="0" applyAlignment="0" applyProtection="0">
      <alignment vertical="center"/>
    </xf>
    <xf numFmtId="0" fontId="15" fillId="14" borderId="0" applyNumberFormat="0" applyBorder="0" applyAlignment="0" applyProtection="0">
      <alignment vertical="center"/>
    </xf>
    <xf numFmtId="0" fontId="16" fillId="31" borderId="0" applyNumberFormat="0" applyBorder="0" applyAlignment="0" applyProtection="0">
      <alignment vertical="center"/>
    </xf>
    <xf numFmtId="0" fontId="15" fillId="32" borderId="0" applyNumberFormat="0" applyBorder="0" applyAlignment="0" applyProtection="0">
      <alignment vertical="center"/>
    </xf>
  </cellStyleXfs>
  <cellXfs count="55">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12" fillId="0" borderId="21" xfId="0" applyFont="1" applyFill="1" applyBorder="1" applyAlignment="1" applyProtection="1">
      <alignment horizontal="left"/>
      <protection locked="0"/>
    </xf>
    <xf numFmtId="0" fontId="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62" sqref="B62:B63"/>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49" t="s">
        <v>0</v>
      </c>
      <c r="B1" s="1"/>
      <c r="C1" s="1"/>
      <c r="D1" s="1"/>
      <c r="E1" s="1"/>
      <c r="F1" s="1"/>
    </row>
    <row r="3" spans="1:2">
      <c r="A3" s="1" t="s">
        <v>1</v>
      </c>
      <c r="B3" s="50" t="s">
        <v>2</v>
      </c>
    </row>
    <row r="4" spans="2:2">
      <c r="B4" s="32"/>
    </row>
    <row r="5" spans="1:2">
      <c r="A5" s="1" t="s">
        <v>3</v>
      </c>
      <c r="B5" s="51">
        <v>17031035</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hidden="1" spans="1:2">
      <c r="A14" s="1" t="s">
        <v>10</v>
      </c>
      <c r="B14" s="53" t="str">
        <f>'Proposal Sheet'!E2</f>
        <v>F3</v>
      </c>
    </row>
    <row r="15" hidden="1" spans="1:2">
      <c r="A15" s="1"/>
      <c r="B15" s="53"/>
    </row>
    <row r="16" spans="1:7">
      <c r="A16" s="1" t="s">
        <v>11</v>
      </c>
      <c r="B16" s="53" t="str">
        <f>'Interim Report Sheet'!E2</f>
        <v>D+</v>
      </c>
      <c r="G16" s="2" t="s">
        <v>12</v>
      </c>
    </row>
    <row r="17" spans="1:2">
      <c r="A17" s="1"/>
      <c r="B17" s="53"/>
    </row>
    <row r="18" hidden="1" spans="1:2">
      <c r="A18" s="1" t="s">
        <v>13</v>
      </c>
      <c r="B18" s="53" t="str">
        <f>'Artefact Sheet'!E2</f>
        <v>F3</v>
      </c>
    </row>
    <row r="19" hidden="1" spans="1:2">
      <c r="A19" s="1"/>
      <c r="B19" s="53"/>
    </row>
    <row r="20" hidden="1" spans="1:2">
      <c r="A20" s="1" t="s">
        <v>14</v>
      </c>
      <c r="B20" s="53" t="str">
        <f>'Logs Sheet'!E2</f>
        <v>F3</v>
      </c>
    </row>
    <row r="21" ht="15.75" hidden="1" customHeight="1" spans="2:2">
      <c r="B21" s="53"/>
    </row>
    <row r="22" ht="15.75" customHeight="1" spans="1:2">
      <c r="A22" s="1" t="s">
        <v>15</v>
      </c>
      <c r="B22" s="53" t="str">
        <f>'Final Report Sheet'!E2</f>
        <v>D+</v>
      </c>
    </row>
    <row r="23" ht="15.75" customHeight="1"/>
    <row r="24" ht="15.75" hidden="1" customHeight="1" spans="1:2">
      <c r="A24" s="1" t="s">
        <v>16</v>
      </c>
      <c r="B24" s="53" t="str">
        <f>'Viva Sheet'!E2</f>
        <v>F3</v>
      </c>
    </row>
    <row r="25" ht="15.75" customHeight="1"/>
    <row r="26" ht="15.75" customHeight="1" spans="1:2">
      <c r="A26" s="1" t="s">
        <v>17</v>
      </c>
      <c r="B26" s="54"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ErrorMessage="1" sqref="B11">
      <formula1>'Final Marks'!$A$6:$A$7</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8"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6" sqref="C6"/>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39">
        <v>10</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39">
        <v>8</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39">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39">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48</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5" sqref="C5"/>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2.5</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10</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20</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3</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48.5</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e">
        <f>'Interim Report Sheet'!C3</f>
        <v>#REF!</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D+</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1" workbookViewId="0">
      <selection activeCell="B22" sqref="B22"/>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Reasonable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Reasonable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Reasonable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Weak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48</v>
      </c>
      <c r="E2" s="2" t="str">
        <f>IF(D2&gt;93,"A+",IF(D2&gt;82,"A",IF(D2&gt;69,"A-",IF(D2&gt;65,"B+",IF(D2&gt;59,"B",IF(D2&gt;55,"C+",IF(D2&gt;49,"C",IF(D2&gt;45,"D+",IF(D2&gt;39,"D",IF(D2&gt;35,"F1",IF(D2&gt;20,"F2","F3")))))))))))</f>
        <v>D+</v>
      </c>
    </row>
    <row r="3" spans="1:3">
      <c r="A3" s="2">
        <f>'Interim Report'!C6</f>
        <v>8</v>
      </c>
      <c r="B3" s="2">
        <f>(A3/'Interim Report'!B6)*100</f>
        <v>40</v>
      </c>
      <c r="C3" s="2" t="e">
        <f>IF(B3&gt;=100,'Interim Report'!D6,IF(B3&gt;=90,'Interim Report'!E6,IF(B3&gt;=80,'Interim Report'!F6,IF(B3&gt;=70,'Interim Report'!G6,IF(B3&gt;=60,'Interim Report'!H6,IF(B3&gt;=50,'Interim Report'!I6,IF(B3&gt;=40,'Interim Report'!#REF!,IF(B3&gt;=30,'Interim Report'!J6,IF(B3&gt;=20,'Interim Report'!K6,IF(B3&gt;=10,'Interim Report'!L6,'Interim Report'!N6))))))))))</f>
        <v>#REF!</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48.5</v>
      </c>
      <c r="E2" s="2" t="str">
        <f>IF(D2&gt;93,"A+",IF(D2&gt;82,"A",IF(D2&gt;69,"A-",IF(D2&gt;65,"B+",IF(D2&gt;59,"B",IF(D2&gt;55,"C+",IF(D2&gt;49,"C",IF(D2&gt;45,"D+",IF(D2&gt;39,"D",IF(D2&gt;35,"F1",IF(D2&gt;20,"F2","F3")))))))))))</f>
        <v>D+</v>
      </c>
    </row>
    <row r="3" spans="1:3">
      <c r="A3" s="2">
        <f>'Final Report'!C6</f>
        <v>2.5</v>
      </c>
      <c r="B3" s="2">
        <f>(A3/'Final Report'!B6)*100</f>
        <v>50</v>
      </c>
      <c r="C3" s="2" t="str">
        <f>IF(B3&gt;=100,'Final Report'!D6,IF(B3&gt;=90,'Final Report'!E6,IF(B3&gt;=80,'Final Report'!F6,IF(B3&gt;=70,'Final Report'!G6,IF(B3&gt;=60,'Final Report'!H6,IF(B3&gt;=50,'Final Report'!I6,IF(B3&gt;=40,'Final Report'!J6,IF(B3&gt;=30,'Final Report'!K6,IF(B3&gt;=20,'Final Report'!L6,IF(B3&gt;=10,'Final Report'!M6,'Final Report'!N6))))))))))</f>
        <v>Reasonable introduction and background has been explained in context of the proposed topic with proper sub-chapters and variety of credible references</v>
      </c>
    </row>
    <row r="4" spans="1:3">
      <c r="A4" s="2">
        <f>'Final Report'!C7</f>
        <v>10</v>
      </c>
      <c r="B4" s="2">
        <f>(A4/'Final Report'!B7)*100</f>
        <v>50</v>
      </c>
      <c r="C4" s="2" t="str">
        <f>IF(B4&gt;=100,'Final Report'!D7,IF(B4&gt;=90,'Final Report'!E7,IF(B4&gt;=80,'Final Report'!F7,IF(B4&gt;=70,'Final Report'!G7,IF(B4&gt;=60,'Final Report'!H7,IF(B4&gt;=50,'Final Report'!I7,IF(B4&gt;=40,'Final Report'!J7,IF(B4&gt;=30,'Final Report'!K7,IF(B4&gt;=20,'Final Report'!L7,IF(B4&gt;=10,'Final Report'!M7,'Final Report'!N7))))))))))</f>
        <v>Reasonable evidences of designs have been showcased which is related to the implemented methodology and workflow (e.g. mind maps, flowcharts, use cases, DFDs etc).</v>
      </c>
    </row>
    <row r="5" spans="1:3">
      <c r="A5" s="2">
        <f>'Final Report'!C8</f>
        <v>20</v>
      </c>
      <c r="B5" s="2">
        <f>(A5/'Final Report'!B8)*100</f>
        <v>50</v>
      </c>
      <c r="C5" s="2" t="str">
        <f>IF(B5&gt;=100,'Final Report'!D8,IF(B5&gt;=90,'Final Report'!E8,IF(B5&gt;=80,'Final Report'!F8,IF(B5&gt;=70,'Final Report'!G8,IF(B5&gt;=60,'Final Report'!H8,IF(B5&gt;=50,'Final Report'!I8,IF(B5&gt;=40,'Final Report'!J8,IF(B5&gt;=30,'Final Report'!K8,IF(B5&gt;=20,'Final Report'!L8,IF(B5&gt;=10,'Final Report'!M8,'Final Report'!N8))))))))))</f>
        <v>Reasonable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3</v>
      </c>
      <c r="B7" s="2">
        <f>(A7/'Final Report'!B10)*100</f>
        <v>30</v>
      </c>
      <c r="C7" s="2" t="str">
        <f>IF(B7&gt;=100,'Final Report'!D10,IF(B7&gt;=90,'Final Report'!E10,IF(B7&gt;=80,'Final Report'!F10,IF(B7&gt;=70,'Final Report'!G10,IF(B7&gt;=60,'Final Report'!H10,IF(B7&gt;=50,'Final Report'!I10,IF(B7&gt;=40,'Final Report'!J10,IF(B7&gt;=30,'Final Report'!K10,IF(B7&gt;=20,'Final Report'!L10,IF(B7&gt;=10,'Final Report'!M10,'Final Report'!N10))))))))))</f>
        <v>Weak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12</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36.375</v>
      </c>
    </row>
    <row r="7" spans="1:5">
      <c r="A7" s="2" t="s">
        <v>9</v>
      </c>
      <c r="C7" s="2" t="s">
        <v>16</v>
      </c>
      <c r="D7" s="3">
        <v>0</v>
      </c>
      <c r="E7" s="2">
        <f>'Viva Sheet'!D2*D7</f>
        <v>0</v>
      </c>
    </row>
    <row r="8" spans="4:6">
      <c r="D8" s="3">
        <f t="shared" ref="D8:E8" si="0">SUM(D2:D7)</f>
        <v>1</v>
      </c>
      <c r="E8" s="2">
        <f t="shared" si="0"/>
        <v>48.375</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2020-06-19T17:09:55Z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