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<sst xmlns="http://schemas.openxmlformats.org/spreadsheetml/2006/main" count="435" uniqueCount="334">
  <si>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</si>
  <si>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</si>
  <si>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Rojin Kalu</t>
  </si>
  <si>
    <t>ID Number:</t>
  </si>
  <si>
    <t>Title:</t>
  </si>
  <si>
    <t>...</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</si>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</sst>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5">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b/>
      <sz val="11"/>
      <color theme="1"/>
      <name val="Calibri"/>
      <charset val="134"/>
      <scheme val="minor"/>
    </font>
    <font>
      <sz val="11"/>
      <color rgb="FFFF0000"/>
      <name val="Calibri"/>
      <charset val="134"/>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sz val="11"/>
      <color theme="1"/>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31" fillId="8"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7" fillId="2" borderId="23" applyNumberFormat="0" applyAlignment="0" applyProtection="0">
      <alignment vertical="center"/>
    </xf>
    <xf numFmtId="0" fontId="18" fillId="0" borderId="24" applyNumberFormat="0" applyFill="0" applyAlignment="0" applyProtection="0">
      <alignment vertical="center"/>
    </xf>
    <xf numFmtId="0" fontId="13" fillId="7" borderId="29" applyNumberFormat="0" applyFont="0" applyAlignment="0" applyProtection="0">
      <alignment vertical="center"/>
    </xf>
    <xf numFmtId="0" fontId="26" fillId="0" borderId="0" applyNumberFormat="0" applyFill="0" applyBorder="0" applyAlignment="0" applyProtection="0">
      <alignment vertical="center"/>
    </xf>
    <xf numFmtId="0" fontId="27" fillId="11" borderId="0" applyNumberFormat="0" applyBorder="0" applyAlignment="0" applyProtection="0">
      <alignment vertical="center"/>
    </xf>
    <xf numFmtId="0" fontId="22" fillId="0" borderId="0" applyNumberFormat="0" applyFill="0" applyBorder="0" applyAlignment="0" applyProtection="0">
      <alignment vertical="center"/>
    </xf>
    <xf numFmtId="0" fontId="31" fillId="14" borderId="0" applyNumberFormat="0" applyBorder="0" applyAlignment="0" applyProtection="0">
      <alignment vertical="center"/>
    </xf>
    <xf numFmtId="0" fontId="16" fillId="0" borderId="0" applyNumberFormat="0" applyFill="0" applyBorder="0" applyAlignment="0" applyProtection="0">
      <alignment vertical="center"/>
    </xf>
    <xf numFmtId="0" fontId="31" fillId="13" borderId="0" applyNumberFormat="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9" fillId="0" borderId="24" applyNumberFormat="0" applyFill="0" applyAlignment="0" applyProtection="0">
      <alignment vertical="center"/>
    </xf>
    <xf numFmtId="0" fontId="24" fillId="0" borderId="27" applyNumberFormat="0" applyFill="0" applyAlignment="0" applyProtection="0">
      <alignment vertical="center"/>
    </xf>
    <xf numFmtId="0" fontId="24" fillId="0" borderId="0" applyNumberFormat="0" applyFill="0" applyBorder="0" applyAlignment="0" applyProtection="0">
      <alignment vertical="center"/>
    </xf>
    <xf numFmtId="0" fontId="20" fillId="4" borderId="25" applyNumberFormat="0" applyAlignment="0" applyProtection="0">
      <alignment vertical="center"/>
    </xf>
    <xf numFmtId="0" fontId="27" fillId="16" borderId="0" applyNumberFormat="0" applyBorder="0" applyAlignment="0" applyProtection="0">
      <alignment vertical="center"/>
    </xf>
    <xf numFmtId="0" fontId="33" fillId="17" borderId="0" applyNumberFormat="0" applyBorder="0" applyAlignment="0" applyProtection="0">
      <alignment vertical="center"/>
    </xf>
    <xf numFmtId="0" fontId="28" fillId="6" borderId="28" applyNumberFormat="0" applyAlignment="0" applyProtection="0">
      <alignment vertical="center"/>
    </xf>
    <xf numFmtId="0" fontId="31" fillId="19" borderId="0" applyNumberFormat="0" applyBorder="0" applyAlignment="0" applyProtection="0">
      <alignment vertical="center"/>
    </xf>
    <xf numFmtId="0" fontId="30" fillId="6" borderId="25" applyNumberFormat="0" applyAlignment="0" applyProtection="0">
      <alignment vertical="center"/>
    </xf>
    <xf numFmtId="0" fontId="32" fillId="0" borderId="30" applyNumberFormat="0" applyFill="0" applyAlignment="0" applyProtection="0">
      <alignment vertical="center"/>
    </xf>
    <xf numFmtId="0" fontId="23" fillId="0" borderId="26" applyNumberFormat="0" applyFill="0" applyAlignment="0" applyProtection="0">
      <alignment vertical="center"/>
    </xf>
    <xf numFmtId="0" fontId="19" fillId="3" borderId="0" applyNumberFormat="0" applyBorder="0" applyAlignment="0" applyProtection="0">
      <alignment vertical="center"/>
    </xf>
    <xf numFmtId="0" fontId="34" fillId="18" borderId="0" applyNumberFormat="0" applyBorder="0" applyAlignment="0" applyProtection="0">
      <alignment vertical="center"/>
    </xf>
    <xf numFmtId="0" fontId="27" fillId="5" borderId="0" applyNumberFormat="0" applyBorder="0" applyAlignment="0" applyProtection="0">
      <alignment vertical="center"/>
    </xf>
    <xf numFmtId="0" fontId="31" fillId="21" borderId="0" applyNumberFormat="0" applyBorder="0" applyAlignment="0" applyProtection="0">
      <alignment vertical="center"/>
    </xf>
    <xf numFmtId="0" fontId="27" fillId="24" borderId="0" applyNumberFormat="0" applyBorder="0" applyAlignment="0" applyProtection="0">
      <alignment vertical="center"/>
    </xf>
    <xf numFmtId="0" fontId="27" fillId="27" borderId="0" applyNumberFormat="0" applyBorder="0" applyAlignment="0" applyProtection="0">
      <alignment vertical="center"/>
    </xf>
    <xf numFmtId="0" fontId="31" fillId="10" borderId="0" applyNumberFormat="0" applyBorder="0" applyAlignment="0" applyProtection="0">
      <alignment vertical="center"/>
    </xf>
    <xf numFmtId="0" fontId="31" fillId="15" borderId="0" applyNumberFormat="0" applyBorder="0" applyAlignment="0" applyProtection="0">
      <alignment vertical="center"/>
    </xf>
    <xf numFmtId="0" fontId="27" fillId="20" borderId="0" applyNumberFormat="0" applyBorder="0" applyAlignment="0" applyProtection="0">
      <alignment vertical="center"/>
    </xf>
    <xf numFmtId="0" fontId="27" fillId="12" borderId="0" applyNumberFormat="0" applyBorder="0" applyAlignment="0" applyProtection="0">
      <alignment vertical="center"/>
    </xf>
    <xf numFmtId="0" fontId="31" fillId="30" borderId="0" applyNumberFormat="0" applyBorder="0" applyAlignment="0" applyProtection="0">
      <alignment vertical="center"/>
    </xf>
    <xf numFmtId="0" fontId="27" fillId="23" borderId="0" applyNumberFormat="0" applyBorder="0" applyAlignment="0" applyProtection="0">
      <alignment vertical="center"/>
    </xf>
    <xf numFmtId="0" fontId="31" fillId="9" borderId="0" applyNumberFormat="0" applyBorder="0" applyAlignment="0" applyProtection="0">
      <alignment vertical="center"/>
    </xf>
    <xf numFmtId="0" fontId="31" fillId="32" borderId="0" applyNumberFormat="0" applyBorder="0" applyAlignment="0" applyProtection="0">
      <alignment vertical="center"/>
    </xf>
    <xf numFmtId="0" fontId="27" fillId="26" borderId="0" applyNumberFormat="0" applyBorder="0" applyAlignment="0" applyProtection="0">
      <alignment vertical="center"/>
    </xf>
    <xf numFmtId="0" fontId="31" fillId="29" borderId="0" applyNumberFormat="0" applyBorder="0" applyAlignment="0" applyProtection="0">
      <alignment vertical="center"/>
    </xf>
    <xf numFmtId="0" fontId="27" fillId="31" borderId="0" applyNumberFormat="0" applyBorder="0" applyAlignment="0" applyProtection="0">
      <alignment vertical="center"/>
    </xf>
    <xf numFmtId="0" fontId="27" fillId="25" borderId="0" applyNumberFormat="0" applyBorder="0" applyAlignment="0" applyProtection="0">
      <alignment vertical="center"/>
    </xf>
    <xf numFmtId="0" fontId="31" fillId="22" borderId="0" applyNumberFormat="0" applyBorder="0" applyAlignment="0" applyProtection="0">
      <alignment vertical="center"/>
    </xf>
    <xf numFmtId="0" fontId="27" fillId="28" borderId="0" applyNumberFormat="0" applyBorder="0" applyAlignment="0" applyProtection="0">
      <alignment vertical="center"/>
    </xf>
  </cellStyleXfs>
  <cellXfs count="56">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22" xfId="0" applyFont="1" applyFill="1" applyBorder="1" applyAlignment="1" applyProtection="1">
      <alignment horizontal="left"/>
      <protection locked="0"/>
    </xf>
    <xf numFmtId="0" fontId="15"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129%20Rojin%20Kalu.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27" sqref="B27"/>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17031129</v>
      </c>
    </row>
    <row r="6" spans="1:2">
      <c r="A6" s="1"/>
      <c r="B6" s="52"/>
    </row>
    <row r="7" spans="1:2">
      <c r="A7" s="1" t="s">
        <v>4</v>
      </c>
      <c r="B7" s="51" t="s">
        <v>5</v>
      </c>
    </row>
    <row r="8" spans="2:2">
      <c r="B8" s="52"/>
    </row>
    <row r="9" spans="1:2">
      <c r="A9" s="1" t="s">
        <v>6</v>
      </c>
      <c r="B9" s="51" t="s">
        <v>7</v>
      </c>
    </row>
    <row r="10" spans="2:2">
      <c r="B10" s="52"/>
    </row>
    <row r="11" spans="1:2">
      <c r="A11" s="1" t="s">
        <v>8</v>
      </c>
      <c r="B11" s="53" t="s">
        <v>9</v>
      </c>
    </row>
    <row r="14" hidden="1" spans="1:2">
      <c r="A14" s="1" t="s">
        <v>10</v>
      </c>
      <c r="B14" s="54" t="str">
        <f>'Proposal Sheet'!E2</f>
        <v>F3</v>
      </c>
    </row>
    <row r="15" hidden="1" spans="1:2">
      <c r="A15" s="1"/>
      <c r="B15" s="54"/>
    </row>
    <row r="16" spans="1:7">
      <c r="A16" s="1" t="s">
        <v>11</v>
      </c>
      <c r="B16" s="54" t="str">
        <f>'Interim Report Sheet'!E2</f>
        <v>B</v>
      </c>
      <c r="G16" s="2" t="s">
        <v>12</v>
      </c>
    </row>
    <row r="17" spans="1:2">
      <c r="A17" s="1"/>
      <c r="B17" s="54"/>
    </row>
    <row r="18" hidden="1" spans="1:2">
      <c r="A18" s="1" t="s">
        <v>13</v>
      </c>
      <c r="B18" s="54" t="str">
        <f>'Artefact Sheet'!E2</f>
        <v>F3</v>
      </c>
    </row>
    <row r="19" hidden="1" spans="1:2">
      <c r="A19" s="1"/>
      <c r="B19" s="54"/>
    </row>
    <row r="20" hidden="1" spans="1:2">
      <c r="A20" s="1" t="s">
        <v>14</v>
      </c>
      <c r="B20" s="54" t="str">
        <f>'Logs Sheet'!E2</f>
        <v>F3</v>
      </c>
    </row>
    <row r="21" ht="15.75" hidden="1" customHeight="1" spans="2:2">
      <c r="B21" s="54"/>
    </row>
    <row r="22" ht="15.75" customHeight="1" spans="1:2">
      <c r="A22" s="1" t="s">
        <v>15</v>
      </c>
      <c r="B22" s="54" t="str">
        <f>'Final Report Sheet'!E2</f>
        <v>B</v>
      </c>
    </row>
    <row r="23" ht="15.75" customHeight="1"/>
    <row r="24" ht="15.75" hidden="1" customHeight="1" spans="1:2">
      <c r="A24" s="1" t="s">
        <v>16</v>
      </c>
      <c r="B24" s="54" t="str">
        <f>'Viva Sheet'!E2</f>
        <v>F3</v>
      </c>
    </row>
    <row r="25" ht="15.75" customHeight="1"/>
    <row r="26" ht="15.75" customHeight="1" spans="1:2">
      <c r="A26" s="1" t="s">
        <v>17</v>
      </c>
      <c r="B26" s="55" t="str">
        <f>'Final Marks'!F8</f>
        <v>B</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B38" sqref="B3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12</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24</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9</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61</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9" sqref="C9"/>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14</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24</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6</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5</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5</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61</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unacceptably along with reflection of dropped plans.
Unacceptable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B</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Fairly good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Fairly good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Reasonable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Reasonable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B</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61</v>
      </c>
      <c r="E2" s="2" t="str">
        <f>IF(D2&gt;93,"A+",IF(D2&gt;82,"A",IF(D2&gt;69,"A-",IF(D2&gt;65,"B+",IF(D2&gt;59,"B",IF(D2&gt;55,"C+",IF(D2&gt;49,"C",IF(D2&gt;45,"D+",IF(D2&gt;39,"D",IF(D2&gt;35,"F1",IF(D2&gt;20,"F2","F3")))))))))))</f>
        <v>B</v>
      </c>
    </row>
    <row r="3" spans="1:3">
      <c r="A3" s="2">
        <f>'Interim Report'!C6</f>
        <v>12</v>
      </c>
      <c r="B3" s="2">
        <f>(A3/'Interim Report'!B6)*100</f>
        <v>60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row>
    <row r="4" spans="1:3">
      <c r="A4" s="2">
        <f>'Interim Report'!C7</f>
        <v>24</v>
      </c>
      <c r="B4" s="2">
        <f>(A4/'Interim Report'!B7)*100</f>
        <v>80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row>
    <row r="5" spans="1:3">
      <c r="A5" s="2">
        <f>'Interim Report'!C8</f>
        <v>9</v>
      </c>
      <c r="B5" s="2">
        <f>(A5/'Interim Report'!B8)*100</f>
        <v>30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unacceptably along with reflection of dropped plans.
Unacceptable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61</v>
      </c>
      <c r="E2" s="2" t="str">
        <f>IF(D2&gt;93,"A+",IF(D2&gt;82,"A",IF(D2&gt;69,"A-",IF(D2&gt;65,"B+",IF(D2&gt;59,"B",IF(D2&gt;55,"C+",IF(D2&gt;49,"C",IF(D2&gt;45,"D+",IF(D2&gt;39,"D",IF(D2&gt;35,"F1",IF(D2&gt;20,"F2","F3")))))))))))</f>
        <v>B</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14</v>
      </c>
      <c r="B4" s="2">
        <f>(A4/'Final Report'!B7)*100</f>
        <v>70</v>
      </c>
      <c r="C4" s="2" t="str">
        <f>IF(B4&gt;=100,'Final Report'!D7,IF(B4&gt;=90,'Final Report'!E7,IF(B4&gt;=80,'Final Report'!F7,IF(B4&gt;=70,'Final Report'!G7,IF(B4&gt;=60,'Final Report'!H7,IF(B4&gt;=50,'Final Report'!I7,IF(B4&gt;=40,'Final Report'!J7,IF(B4&gt;=30,'Final Report'!K7,IF(B4&gt;=20,'Final Report'!L7,IF(B4&gt;=10,'Final Report'!M7,'Final Report'!N7))))))))))</f>
        <v>Good evidences of designs have been showcased which is related to the implemented methodology and workflow (e.g. mind maps, flowcharts, use cases, DFDs etc).</v>
      </c>
    </row>
    <row r="5" spans="1:3">
      <c r="A5" s="2">
        <f>'Final Report'!C8</f>
        <v>24</v>
      </c>
      <c r="B5" s="2">
        <f>(A5/'Final Report'!B8)*100</f>
        <v>60</v>
      </c>
      <c r="C5" s="2" t="str">
        <f>IF(B5&gt;=100,'Final Report'!D8,IF(B5&gt;=90,'Final Report'!E8,IF(B5&gt;=80,'Final Report'!F8,IF(B5&gt;=70,'Final Report'!G8,IF(B5&gt;=60,'Final Report'!H8,IF(B5&gt;=50,'Final Report'!I8,IF(B5&gt;=40,'Final Report'!J8,IF(B5&gt;=30,'Final Report'!K8,IF(B5&gt;=20,'Final Report'!L8,IF(B5&gt;=10,'Final Report'!M8,'Final Report'!N8))))))))))</f>
        <v>Fairly good evidences of considerations and critical analysis of different option before inception of system design is found.</v>
      </c>
    </row>
    <row r="6" spans="1:3">
      <c r="A6" s="2">
        <f>'Final Report'!C9</f>
        <v>6</v>
      </c>
      <c r="B6" s="2">
        <f>(A6/'Final Report'!B9)*100</f>
        <v>60</v>
      </c>
      <c r="C6" s="2" t="str">
        <f>IF(B6&gt;=100,'Final Report'!D9,IF(B6&gt;=90,'Final Report'!E9,IF(B6&gt;=80,'Final Report'!F9,IF(B6&gt;=70,'Final Report'!G9,IF(B6&gt;=60,'Final Report'!H9,IF(B6&gt;=50,'Final Report'!I9,IF(B6&gt;=40,'Final Report'!J9,IF(B6&gt;=30,'Final Report'!K9,IF(B6&gt;=20,'Final Report'!L9,IF(B6&gt;=10,'Final Report'!M9,'Final Report'!N9))))))))))</f>
        <v>Fairly good representation of testing is showcased in relation to adequate scenarios related to the system.</v>
      </c>
    </row>
    <row r="7" spans="1:3">
      <c r="A7" s="2">
        <f>'Final Report'!C10</f>
        <v>5</v>
      </c>
      <c r="B7" s="2">
        <f>(A7/'Final Report'!B10)*100</f>
        <v>50</v>
      </c>
      <c r="C7" s="2" t="str">
        <f>IF(B7&gt;=100,'Final Report'!D10,IF(B7&gt;=90,'Final Report'!E10,IF(B7&gt;=80,'Final Report'!F10,IF(B7&gt;=70,'Final Report'!G10,IF(B7&gt;=60,'Final Report'!H10,IF(B7&gt;=50,'Final Report'!I10,IF(B7&gt;=40,'Final Report'!J10,IF(B7&gt;=30,'Final Report'!K10,IF(B7&gt;=20,'Final Report'!L10,IF(B7&gt;=10,'Final Report'!M10,'Final Report'!N10))))))))))</f>
        <v>Reasonable critical analysis is done of the whole system as well as project journey.</v>
      </c>
    </row>
    <row r="8" spans="1:3">
      <c r="A8" s="2">
        <f>'Final Report'!C11</f>
        <v>5</v>
      </c>
      <c r="B8" s="2">
        <f>(A8/'Final Report'!B11)*100</f>
        <v>50</v>
      </c>
      <c r="C8" s="2" t="str">
        <f>IF(B8&gt;=100,'Final Report'!D11,IF(B8&gt;=90,'Final Report'!E11,IF(B8&gt;=80,'Final Report'!F11,IF(B8&gt;=70,'Final Report'!G11,IF(B8&gt;=60,'Final Report'!H11,IF(B8&gt;=50,'Final Report'!I11,IF(B8&gt;=40,'Final Report'!J11,IF(B8&gt;=30,'Final Report'!K11,IF(B8&gt;=20,'Final Report'!L11,IF(B8&gt;=10,'Final Report'!M11,'Final Report'!N11))))))))))</f>
        <v>Reasonable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15.25</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45.75</v>
      </c>
    </row>
    <row r="7" spans="1:5">
      <c r="A7" s="2" t="s">
        <v>9</v>
      </c>
      <c r="C7" s="2" t="s">
        <v>16</v>
      </c>
      <c r="D7" s="3">
        <v>0</v>
      </c>
      <c r="E7" s="2">
        <f>'Viva Sheet'!D2*D7</f>
        <v>0</v>
      </c>
    </row>
    <row r="8" spans="4:6">
      <c r="D8" s="3">
        <f t="shared" ref="D8:E8" si="0">SUM(D2:D7)</f>
        <v>1</v>
      </c>
      <c r="E8" s="2">
        <f t="shared" si="0"/>
        <v>61</v>
      </c>
      <c r="F8" s="2" t="str">
        <f>IF(E8&gt;93,"A+",IF(E8&gt;82,"A",IF(E8&gt;70,"A-",IF(E8&gt;65,"B+",IF(E8&gt;60,"B",IF(E8&gt;55,"C+",IF(E8&gt;50,"C",IF(E8&gt;45,"D+",IF(E8&gt;40,"D",IF(E8&gt;35,"F1",IF(E8&gt;20,"F2","F3")))))))))))</f>
        <v>B</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2020-06-20T10:32:06Z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