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Height="17895" tabRatio="948" activeTab="1"/>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<sst xmlns="http://schemas.openxmlformats.org/spreadsheetml/2006/main" count="437" uniqueCount="336">
  <si>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</si>
  <si>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</si>
  <si>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Deepan Singh</t>
  </si>
  <si>
    <t>ID Number:</t>
  </si>
  <si>
    <t>Title:</t>
  </si>
  <si>
    <t>Canteen Application</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</si>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</sst>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000000"/>
      <name val="Calibri"/>
      <charset val="134"/>
    </font>
    <font>
      <sz val="11"/>
      <color rgb="FFFF0000"/>
      <name val="Calibri"/>
      <charset val="134"/>
      <scheme val="minor"/>
    </font>
    <font>
      <sz val="11"/>
      <color theme="1"/>
      <name val="Calibri"/>
      <charset val="0"/>
      <scheme val="minor"/>
    </font>
    <font>
      <b/>
      <sz val="11"/>
      <color theme="1"/>
      <name val="Calibri"/>
      <charset val="0"/>
      <scheme val="minor"/>
    </font>
    <font>
      <sz val="12"/>
      <color theme="1"/>
      <name val="Calibri"/>
      <charset val="134"/>
      <scheme val="minor"/>
    </font>
    <font>
      <b/>
      <sz val="13"/>
      <color theme="3"/>
      <name val="Calibri"/>
      <charset val="134"/>
      <scheme val="minor"/>
    </font>
    <font>
      <b/>
      <sz val="18"/>
      <color theme="3"/>
      <name val="Calibri"/>
      <charset val="134"/>
      <scheme val="minor"/>
    </font>
    <font>
      <sz val="11"/>
      <color rgb="FFFF0000"/>
      <name val="Calibri"/>
      <charset val="0"/>
      <scheme val="minor"/>
    </font>
    <font>
      <sz val="11"/>
      <color theme="0"/>
      <name val="Calibri"/>
      <charset val="0"/>
      <scheme val="minor"/>
    </font>
    <font>
      <b/>
      <sz val="11"/>
      <color rgb="FFFFFFFF"/>
      <name val="Calibri"/>
      <charset val="0"/>
      <scheme val="minor"/>
    </font>
    <font>
      <b/>
      <sz val="11"/>
      <color theme="3"/>
      <name val="Calibri"/>
      <charset val="134"/>
      <scheme val="minor"/>
    </font>
    <font>
      <u/>
      <sz val="11"/>
      <color rgb="FF800080"/>
      <name val="Calibri"/>
      <charset val="0"/>
      <scheme val="minor"/>
    </font>
    <font>
      <sz val="11"/>
      <color rgb="FF9C0006"/>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5"/>
      <color theme="3"/>
      <name val="Calibri"/>
      <charset val="134"/>
      <scheme val="minor"/>
    </font>
    <font>
      <u/>
      <sz val="11"/>
      <color rgb="FF0000FF"/>
      <name val="Calibri"/>
      <charset val="0"/>
      <scheme val="minor"/>
    </font>
    <font>
      <sz val="11"/>
      <color rgb="FFFA7D00"/>
      <name val="Calibri"/>
      <charset val="0"/>
      <scheme val="minor"/>
    </font>
    <font>
      <i/>
      <sz val="11"/>
      <color rgb="FF7F7F7F"/>
      <name val="Calibri"/>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2" fillId="6" borderId="0" applyNumberFormat="0" applyBorder="0" applyAlignment="0" applyProtection="0">
      <alignment vertical="center"/>
    </xf>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0" fillId="0" borderId="0" applyFont="0" applyFill="0" applyBorder="0" applyAlignment="0" applyProtection="0"/>
    <xf numFmtId="0" fontId="19" fillId="7" borderId="23" applyNumberFormat="0" applyAlignment="0" applyProtection="0">
      <alignment vertical="center"/>
    </xf>
    <xf numFmtId="0" fontId="15" fillId="0" borderId="22" applyNumberFormat="0" applyFill="0" applyAlignment="0" applyProtection="0">
      <alignment vertical="center"/>
    </xf>
    <xf numFmtId="0" fontId="14" fillId="22" borderId="27" applyNumberFormat="0" applyFont="0" applyAlignment="0" applyProtection="0">
      <alignment vertical="center"/>
    </xf>
    <xf numFmtId="0" fontId="29" fillId="0" borderId="0" applyNumberFormat="0" applyFill="0" applyBorder="0" applyAlignment="0" applyProtection="0">
      <alignment vertical="center"/>
    </xf>
    <xf numFmtId="0" fontId="18" fillId="5" borderId="0" applyNumberFormat="0" applyBorder="0" applyAlignment="0" applyProtection="0">
      <alignment vertical="center"/>
    </xf>
    <xf numFmtId="0" fontId="21" fillId="0" borderId="0" applyNumberFormat="0" applyFill="0" applyBorder="0" applyAlignment="0" applyProtection="0">
      <alignment vertical="center"/>
    </xf>
    <xf numFmtId="0" fontId="12" fillId="3" borderId="0" applyNumberFormat="0" applyBorder="0" applyAlignment="0" applyProtection="0">
      <alignment vertical="center"/>
    </xf>
    <xf numFmtId="0" fontId="17" fillId="0" borderId="0" applyNumberFormat="0" applyFill="0" applyBorder="0" applyAlignment="0" applyProtection="0">
      <alignment vertical="center"/>
    </xf>
    <xf numFmtId="0" fontId="12" fillId="32" borderId="0" applyNumberFormat="0" applyBorder="0" applyAlignment="0" applyProtection="0">
      <alignment vertical="center"/>
    </xf>
    <xf numFmtId="0" fontId="1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22" applyNumberFormat="0" applyFill="0" applyAlignment="0" applyProtection="0">
      <alignment vertical="center"/>
    </xf>
    <xf numFmtId="0" fontId="20" fillId="0" borderId="24" applyNumberFormat="0" applyFill="0" applyAlignment="0" applyProtection="0">
      <alignment vertical="center"/>
    </xf>
    <xf numFmtId="0" fontId="20" fillId="0" borderId="0" applyNumberFormat="0" applyFill="0" applyBorder="0" applyAlignment="0" applyProtection="0">
      <alignment vertical="center"/>
    </xf>
    <xf numFmtId="0" fontId="23" fillId="15" borderId="25" applyNumberFormat="0" applyAlignment="0" applyProtection="0">
      <alignment vertical="center"/>
    </xf>
    <xf numFmtId="0" fontId="18" fillId="24" borderId="0" applyNumberFormat="0" applyBorder="0" applyAlignment="0" applyProtection="0">
      <alignment vertical="center"/>
    </xf>
    <xf numFmtId="0" fontId="25" fillId="21" borderId="0" applyNumberFormat="0" applyBorder="0" applyAlignment="0" applyProtection="0">
      <alignment vertical="center"/>
    </xf>
    <xf numFmtId="0" fontId="24" fillId="20" borderId="26" applyNumberFormat="0" applyAlignment="0" applyProtection="0">
      <alignment vertical="center"/>
    </xf>
    <xf numFmtId="0" fontId="12" fillId="28" borderId="0" applyNumberFormat="0" applyBorder="0" applyAlignment="0" applyProtection="0">
      <alignment vertical="center"/>
    </xf>
    <xf numFmtId="0" fontId="27" fillId="20" borderId="25" applyNumberFormat="0" applyAlignment="0" applyProtection="0">
      <alignment vertical="center"/>
    </xf>
    <xf numFmtId="0" fontId="30" fillId="0" borderId="28" applyNumberFormat="0" applyFill="0" applyAlignment="0" applyProtection="0">
      <alignment vertical="center"/>
    </xf>
    <xf numFmtId="0" fontId="13" fillId="0" borderId="21" applyNumberFormat="0" applyFill="0" applyAlignment="0" applyProtection="0">
      <alignment vertical="center"/>
    </xf>
    <xf numFmtId="0" fontId="22" fillId="14" borderId="0" applyNumberFormat="0" applyBorder="0" applyAlignment="0" applyProtection="0">
      <alignment vertical="center"/>
    </xf>
    <xf numFmtId="0" fontId="26" fillId="23" borderId="0" applyNumberFormat="0" applyBorder="0" applyAlignment="0" applyProtection="0">
      <alignment vertical="center"/>
    </xf>
    <xf numFmtId="0" fontId="18" fillId="10" borderId="0" applyNumberFormat="0" applyBorder="0" applyAlignment="0" applyProtection="0">
      <alignment vertical="center"/>
    </xf>
    <xf numFmtId="0" fontId="12" fillId="4" borderId="0" applyNumberFormat="0" applyBorder="0" applyAlignment="0" applyProtection="0">
      <alignment vertical="center"/>
    </xf>
    <xf numFmtId="0" fontId="18" fillId="31" borderId="0" applyNumberFormat="0" applyBorder="0" applyAlignment="0" applyProtection="0">
      <alignment vertical="center"/>
    </xf>
    <xf numFmtId="0" fontId="18" fillId="13" borderId="0" applyNumberFormat="0" applyBorder="0" applyAlignment="0" applyProtection="0">
      <alignment vertical="center"/>
    </xf>
    <xf numFmtId="0" fontId="12" fillId="19" borderId="0" applyNumberFormat="0" applyBorder="0" applyAlignment="0" applyProtection="0">
      <alignment vertical="center"/>
    </xf>
    <xf numFmtId="0" fontId="12" fillId="30" borderId="0" applyNumberFormat="0" applyBorder="0" applyAlignment="0" applyProtection="0">
      <alignment vertical="center"/>
    </xf>
    <xf numFmtId="0" fontId="18" fillId="27" borderId="0" applyNumberFormat="0" applyBorder="0" applyAlignment="0" applyProtection="0">
      <alignment vertical="center"/>
    </xf>
    <xf numFmtId="0" fontId="18" fillId="12" borderId="0" applyNumberFormat="0" applyBorder="0" applyAlignment="0" applyProtection="0">
      <alignment vertical="center"/>
    </xf>
    <xf numFmtId="0" fontId="12" fillId="26" borderId="0" applyNumberFormat="0" applyBorder="0" applyAlignment="0" applyProtection="0">
      <alignment vertical="center"/>
    </xf>
    <xf numFmtId="0" fontId="18" fillId="29" borderId="0" applyNumberFormat="0" applyBorder="0" applyAlignment="0" applyProtection="0">
      <alignment vertical="center"/>
    </xf>
    <xf numFmtId="0" fontId="12" fillId="25" borderId="0" applyNumberFormat="0" applyBorder="0" applyAlignment="0" applyProtection="0">
      <alignment vertical="center"/>
    </xf>
    <xf numFmtId="0" fontId="12" fillId="2" borderId="0" applyNumberFormat="0" applyBorder="0" applyAlignment="0" applyProtection="0">
      <alignment vertical="center"/>
    </xf>
    <xf numFmtId="0" fontId="18" fillId="18" borderId="0" applyNumberFormat="0" applyBorder="0" applyAlignment="0" applyProtection="0">
      <alignment vertical="center"/>
    </xf>
    <xf numFmtId="0" fontId="12" fillId="17" borderId="0" applyNumberFormat="0" applyBorder="0" applyAlignment="0" applyProtection="0">
      <alignment vertical="center"/>
    </xf>
    <xf numFmtId="0" fontId="18" fillId="11" borderId="0" applyNumberFormat="0" applyBorder="0" applyAlignment="0" applyProtection="0">
      <alignment vertical="center"/>
    </xf>
    <xf numFmtId="0" fontId="18" fillId="16" borderId="0" applyNumberFormat="0" applyBorder="0" applyAlignment="0" applyProtection="0">
      <alignment vertical="center"/>
    </xf>
    <xf numFmtId="0" fontId="12" fillId="9" borderId="0" applyNumberFormat="0" applyBorder="0" applyAlignment="0" applyProtection="0">
      <alignment vertical="center"/>
    </xf>
    <xf numFmtId="0" fontId="18" fillId="8"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2" sqref="B12"/>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17031147</v>
      </c>
    </row>
    <row r="6" spans="1:2">
      <c r="A6" s="1"/>
      <c r="B6" s="58"/>
    </row>
    <row r="7" spans="1:2">
      <c r="A7" s="1" t="s">
        <v>4</v>
      </c>
      <c r="B7" s="59" t="s">
        <v>5</v>
      </c>
    </row>
    <row r="8" spans="2:2">
      <c r="B8" s="58"/>
    </row>
    <row r="9" spans="1:2">
      <c r="A9" s="1" t="s">
        <v>6</v>
      </c>
      <c r="B9" s="57" t="s">
        <v>7</v>
      </c>
    </row>
    <row r="10" spans="2:2">
      <c r="B10" s="58"/>
    </row>
    <row r="11" spans="1:2">
      <c r="A11" s="1" t="s">
        <v>8</v>
      </c>
      <c r="B11" s="60" t="s">
        <v>9</v>
      </c>
    </row>
    <row r="14" spans="1:2">
      <c r="A14" s="1" t="s">
        <v>10</v>
      </c>
      <c r="B14" s="61" t="str">
        <f>'Proposal Sheet'!E2</f>
        <v>A-</v>
      </c>
    </row>
    <row r="15" spans="1:2">
      <c r="A15" s="1"/>
      <c r="B15" s="61"/>
    </row>
    <row r="16" spans="1:7">
      <c r="A16" s="1" t="s">
        <v>11</v>
      </c>
      <c r="B16" s="61" t="str">
        <f>'Interim Report Sheet'!E2</f>
        <v>A-</v>
      </c>
      <c r="G16" t="s">
        <v>12</v>
      </c>
    </row>
    <row r="17" spans="1:2">
      <c r="A17" s="1"/>
      <c r="B17" s="61"/>
    </row>
    <row r="18" spans="1:2">
      <c r="A18" s="1" t="s">
        <v>13</v>
      </c>
      <c r="B18" s="61" t="str">
        <f>'Artefact Sheet'!E2</f>
        <v>F3</v>
      </c>
    </row>
    <row r="19" spans="1:2">
      <c r="A19" s="1"/>
      <c r="B19" s="61"/>
    </row>
    <row r="20" spans="1:2">
      <c r="A20" s="1" t="s">
        <v>14</v>
      </c>
      <c r="B20" s="61" t="str">
        <f>'Logs Sheet'!E2</f>
        <v>F3</v>
      </c>
    </row>
    <row r="21" spans="2:2">
      <c r="B21" s="61"/>
    </row>
    <row r="22" spans="1:2">
      <c r="A22" s="1" t="s">
        <v>15</v>
      </c>
      <c r="B22" s="61" t="str">
        <f>'Final Report Sheet'!E2</f>
        <v>F3</v>
      </c>
    </row>
    <row r="24" spans="1:2">
      <c r="A24" s="1" t="s">
        <v>16</v>
      </c>
      <c r="B24" s="61" t="str">
        <f>'Viva Sheet'!E2</f>
        <v>F3</v>
      </c>
    </row>
    <row r="26" spans="1:2">
      <c r="A26" s="1" t="s">
        <v>17</v>
      </c>
      <c r="B26" s="62" t="str">
        <f>'Final Marks'!F8</f>
        <v>F2</v>
      </c>
    </row>
    <row r="28" spans="1:2">
      <c r="A28" s="1" t="s">
        <v>18</v>
      </c>
      <c r="B28" s="63" t="str">
        <f>IF(OR(B24="F3",B22="F3"),"FAIL",IF(OR(B24="F2",B22="F2"),"FAIL",IF(OR(B24="F1",B22="F1"),"FAIL",IF(OR(B24="D",B22="D"),"PASS",IF(OR(B24="D+",B22="D+"),"PASS",IF(OR(B24="C",B22="C"),"PASS",IF(OR(B24="C+",B22="C+"),"PASS",IF(OR(B24="B",B22="B"),"PASS",IF(OR(B24="B+",B22="B+"),"PASS",IF(OR(B24="A-",B22="A-"),"PASS",IF(OR(B24="A",B22="A"),"PASS",IF(OR(B24="A+",B22="A+"),"PASS","FAIL"))))))))))))</f>
        <v>FAIL</v>
      </c>
    </row>
    <row r="30" spans="1:2">
      <c r="A30" s="64" t="s">
        <v>19</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4</v>
      </c>
      <c r="B2">
        <f>(A2/Proposal!B5)*100</f>
        <v>80</v>
      </c>
      <c r="C2" t="str">
        <f>IF(B2&gt;=100,Proposal!D5,IF(B2&gt;=90,Proposal!E5,IF(B2&gt;=80,Proposal!F5,IF(B2&gt;=70,Proposal!G5,IF(B2&gt;=60,Proposal!H5,IF(B2&gt;=50,Proposal!I5,IF(B2&gt;=40,Proposal!J5,IF(B2&gt;=30,Proposal!#REF!,IF(B2&gt;=20,Proposal!K5,IF(B2&gt;=10,Proposal!L5,Proposal!N5))))))))))</f>
        <v>Excellent project suitability, usefulness and relevance is observed in context to the student course.</v>
      </c>
      <c r="D2">
        <f>SUM(A:A)</f>
        <v>75.5</v>
      </c>
      <c r="E2" t="str">
        <f>IF(D2&gt;93,"A+",IF(D2&gt;82,"A",IF(D2&gt;69,"A-",IF(D2&gt;65,"B+",IF(D2&gt;59,"B",IF(D2&gt;55,"C+",IF(D2&gt;49,"C",IF(D2&gt;45,"D+",IF(D2&gt;39,"D",IF(D2&gt;35,"F1",IF(D2&gt;20,"F2","F3")))))))))))</f>
        <v>A-</v>
      </c>
    </row>
    <row r="3" spans="1:3">
      <c r="A3">
        <f>Proposal!C6</f>
        <v>3</v>
      </c>
      <c r="B3">
        <f>(A3/Proposal!B6)*100</f>
        <v>60</v>
      </c>
      <c r="C3" t="str">
        <f>IF(B3&gt;=100,Proposal!D6,IF(B3&gt;=90,Proposal!E6,IF(B3&gt;=80,Proposal!F6,IF(B3&gt;=70,Proposal!G6,IF(B3&gt;=60,Proposal!H6,IF(B3&gt;=50,Proposal!I6,IF(B3&gt;=40,Proposal!J6,IF(B3&gt;=30,Proposal!K6,IF(B3&gt;=20,Proposal!L6,IF(B3&gt;=10,Proposal!M6,Proposal!N6))))))))))</f>
        <v>Fairly good clear and concise project title is observed along with clear mention of student name, ID and supervisor name.</v>
      </c>
    </row>
    <row r="4" spans="1:3">
      <c r="A4">
        <f>Proposal!C7</f>
        <v>12</v>
      </c>
      <c r="B4">
        <f>(A4/Proposal!B7)*100</f>
        <v>80</v>
      </c>
      <c r="C4" t="str">
        <f>IF(B4&gt;=100,Proposal!D7,IF(B4&gt;=90,Proposal!E7,IF(B4&gt;=80,Proposal!F7,IF(B4&gt;=70,Proposal!G7,IF(B4&gt;=60,Proposal!H7,IF(B4&gt;=50,Proposal!I7,IF(B4&gt;=40,Proposal!J7,IF(B4&gt;=30,Proposal!#REF!,IF(B4&gt;=20,Proposal!L7,IF(B4&gt;=10,Proposal!M7,Proposal!N7))))))))))</f>
        <v>Excellent brief overview of the background of the project which highlights the need of the project.</v>
      </c>
    </row>
    <row r="5" spans="1:3">
      <c r="A5">
        <f>Proposal!C8</f>
        <v>12</v>
      </c>
      <c r="B5">
        <f>(A5/Proposal!B8)*100</f>
        <v>80</v>
      </c>
      <c r="C5" t="str">
        <f>IF(B5&gt;=100,Proposal!D8,IF(B5&gt;=90,Proposal!E8,IF(B5&gt;=80,Proposal!F8,IF(B5&gt;=70,Proposal!G8,IF(B5&gt;=60,Proposal!H8,IF(B5&gt;=50,Proposal!I8,IF(B5&gt;=40,Proposal!J8,IF(B5&gt;=30,Proposal!K8,IF(B5&gt;=20,Proposal!K7,IF(B5&gt;=10,Proposal!M8,Proposal!N8))))))))))</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12</v>
      </c>
      <c r="B6">
        <f>(A6/Proposal!B9)*100</f>
        <v>80</v>
      </c>
      <c r="C6" t="str">
        <f>IF(B6&gt;=100,Proposal!D9,IF(B6&gt;=90,Proposal!E9,IF(B6&gt;=80,Proposal!F9,IF(B6&gt;=70,Proposal!G9,IF(B6&gt;=60,Proposal!H9,IF(B6&gt;=50,Proposal!I9,IF(B6&gt;=40,Proposal!J9,IF(B6&gt;=30,Proposal!K9,IF(B6&gt;=20,Proposal!L9,IF(B6&gt;=10,Proposal!M9,Proposal!N9))))))))))</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10.5</v>
      </c>
      <c r="B7">
        <f>(A7/Proposal!B10)*100</f>
        <v>70</v>
      </c>
      <c r="C7" t="str">
        <f>IF(B7&gt;=100,Proposal!D10,IF(B7&gt;=90,Proposal!E10,IF(B7&gt;=80,Proposal!F10,IF(B7&gt;=70,Proposal!G10,IF(B7&gt;=60,Proposal!H10,IF(B7&gt;=50,Proposal!I10,IF(B7&gt;=40,Proposal!J10,IF(B7&gt;=30,Proposal!K10,IF(B7&gt;=20,Proposal!L10,IF(B7&gt;=10,Proposal!M10,Proposal!N10))))))))))</f>
        <v>Good description/implementation of a sensible and cogent methodological road map in order to achieve the expected outcome. It outlines how the project will be undertaken.</v>
      </c>
    </row>
    <row r="8" spans="1:3">
      <c r="A8">
        <f>Proposal!C11</f>
        <v>8</v>
      </c>
      <c r="B8">
        <f>(A8/Proposal!B11)*100</f>
        <v>80</v>
      </c>
      <c r="C8" t="str">
        <f>IF(B8&gt;=100,Proposal!D11,IF(B8&gt;=90,Proposal!E11,IF(B8&gt;=80,Proposal!F11,IF(B8&gt;=70,Proposal!G11,IF(B8&gt;=60,Proposal!H11,IF(B8&gt;=50,Proposal!I11,IF(B8&gt;=40,Proposal!J11,IF(B8&gt;=30,Proposal!K11,IF(B8&gt;=20,Proposal!L11,IF(B8&gt;=10,Proposal!M11,Proposal!N11))))))))))</f>
        <v>Excellent identification of any resource requirements for the project. E.g.: specialist hard/software, publications, access to a company IT resource etc.</v>
      </c>
    </row>
    <row r="9" spans="1:3">
      <c r="A9">
        <f>Proposal!C12</f>
        <v>4</v>
      </c>
      <c r="B9">
        <f>(A9/Proposal!B12)*100</f>
        <v>80</v>
      </c>
      <c r="C9" t="str">
        <f>IF(B9&gt;=100,Proposal!D12,IF(B9&gt;=90,Proposal!E12,IF(B9&gt;=80,Proposal!F12,IF(B9&gt;=70,Proposal!G12,IF(B9&gt;=60,Proposal!H12,IF(B9&gt;=50,Proposal!I12,IF(B9&gt;=40,Proposal!J12,IF(B9&gt;=30,Proposal!K12,IF(B9&gt;=20,Proposal!L12,IF(B9&gt;=10,Proposal!M12,Proposal!N12))))))))))</f>
        <v>Excellent representation of project work breakdown structure including different concrete activities their duration and description.</v>
      </c>
    </row>
    <row r="10" spans="1:3">
      <c r="A10">
        <f>Proposal!C13</f>
        <v>4</v>
      </c>
      <c r="B10">
        <f>(A10/Proposal!B13)*100</f>
        <v>80</v>
      </c>
      <c r="C10" t="str">
        <f>IF(B10&gt;=100,Proposal!D13,IF(B10&gt;=90,Proposal!E13,IF(B10&gt;=80,Proposal!F13,IF(B10&gt;=70,Proposal!G13,IF(B10&gt;=60,Proposal!H13,IF(B10&gt;=50,Proposal!I13,IF(B10&gt;=40,Proposal!J13,IF(B10&gt;=30,Proposal!K13,IF(B10&gt;=20,Proposal!L13,IF(B10&gt;=10,Proposal!M13,Proposal!N13))))))))))</f>
        <v>Excellent representation of milestones with annotations using list or graphs.</v>
      </c>
    </row>
    <row r="11" spans="1:3">
      <c r="A11">
        <f>Proposal!C14</f>
        <v>3.5</v>
      </c>
      <c r="B11">
        <f>(A11/Proposal!B14)*100</f>
        <v>70</v>
      </c>
      <c r="C11" t="str">
        <f>IF(B11&gt;=100,Proposal!D14,IF(B11&gt;=90,Proposal!E14,IF(B11&gt;=80,Proposal!F14,IF(B11&gt;=70,Proposal!G14,IF(B11&gt;=60,Proposal!H14,IF(B11&gt;=50,Proposal!I14,IF(B11&gt;=40,Proposal!J14,IF(B11&gt;=30,Proposal!K14,IF(B11&gt;=20,Proposal!L14,IF(B11&gt;=10,Proposal!M14,Proposal!N14))))))))))</f>
        <v>Good representation of project using a Gantt chart correctly sequencing activity, duration and milestones.</v>
      </c>
    </row>
    <row r="12" spans="1:3">
      <c r="A12">
        <f>Proposal!C15</f>
        <v>2.5</v>
      </c>
      <c r="B12">
        <f>(A12/Proposal!B15)*100</f>
        <v>50</v>
      </c>
      <c r="C12" t="str">
        <f>IF(B12&gt;=100,Proposal!D15,IF(B12&gt;=90,Proposal!E15,IF(B12&gt;=80,Proposal!F15,IF(B12&gt;=70,Proposal!G15,IF(B12&gt;=60,Proposal!H15,IF(B12&gt;=50,Proposal!I15,IF(B12&gt;=40,Proposal!J15,IF(B12&gt;=30,Proposal!K15,IF(B12&gt;=20,Proposal!L15,IF(B12&gt;=10,Proposal!M15,Proposal!N15))))))))))</f>
        <v>Reasonable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82</v>
      </c>
      <c r="E2" t="str">
        <f>IF(D2&gt;93,"A+",IF(D2&gt;82,"A",IF(D2&gt;69,"A-",IF(D2&gt;65,"B+",IF(D2&gt;59,"B",IF(D2&gt;55,"C+",IF(D2&gt;49,"C",IF(D2&gt;45,"D+",IF(D2&gt;39,"D",IF(D2&gt;35,"F1",IF(D2&gt;20,"F2","F3")))))))))))</f>
        <v>A-</v>
      </c>
    </row>
    <row r="3" spans="1:3">
      <c r="A3">
        <f>'Interim Report'!C6</f>
        <v>12</v>
      </c>
      <c r="B3">
        <f>(A3/'Interim Report'!B6)*100</f>
        <v>60</v>
      </c>
      <c r="C3" t="str">
        <f>IF(B3&gt;=100,'Interim Report'!D6,IF(B3&gt;=90,'Interim Report'!E6,IF(B3&gt;=80,'Interim Report'!F6,IF(B3&gt;=70,'Interim Report'!G6,IF(B3&gt;=60,'Interim Report'!H6,IF(B3&gt;=50,'Interim Report'!I6,IF(B3&gt;=40,'Interim Report'!#REF!,IF(B3&gt;=30,'Interim Report'!J6,IF(B3&gt;=20,'Interim Report'!K6,IF(B3&gt;=10,'Interim Report'!L6,'Interim Report'!N6))))))))))</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row>
    <row r="4" spans="1:3">
      <c r="A4">
        <f>'Interim Report'!C7</f>
        <v>27</v>
      </c>
      <c r="B4">
        <f>(A4/'Interim Report'!B7)*100</f>
        <v>90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v>
      </c>
    </row>
    <row r="5" spans="1:3">
      <c r="A5">
        <f>'Interim Report'!C8</f>
        <v>27</v>
      </c>
      <c r="B5">
        <f>(A5/'Interim Report'!B8)*100</f>
        <v>90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outstandingly along with reflection of dropped plans.
Outstanding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tabSelected="1" zoomScale="85" zoomScaleNormal="85" workbookViewId="0">
      <pane xSplit="3" ySplit="4" topLeftCell="D6" activePane="bottomRight" state="frozen"/>
      <selection/>
      <selection pane="topRight"/>
      <selection pane="bottomLeft"/>
      <selection pane="bottomRight" activeCell="C6" sqref="C6"/>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4</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3</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12</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12</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12</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10.5</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8</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4</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4</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3.5</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2.5</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75.5</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3.775</v>
      </c>
    </row>
    <row r="3" spans="3:5">
      <c r="C3" t="s">
        <v>146</v>
      </c>
      <c r="D3" s="2">
        <v>0.25</v>
      </c>
      <c r="E3">
        <f>'Interim Report Sheet'!D2*D3</f>
        <v>20.5</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24.275</v>
      </c>
      <c r="F8" t="str">
        <f>IF(E8&gt;93,"A+",IF(E8&gt;82,"A",IF(E8&gt;70,"A-",IF(E8&gt;65,"B+",IF(E8&gt;60,"B",IF(E8&gt;55,"C+",IF(E8&gt;50,"C",IF(E8&gt;45,"D+",IF(E8&gt;40,"D",IF(E8&gt;35,"F1",IF(E8&gt;20,"F2","F3")))))))))))</f>
        <v>F2</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zoomScale="85" zoomScaleNormal="85" workbookViewId="0">
      <pane xSplit="3" ySplit="4" topLeftCell="D5" activePane="bottomRight" state="frozen"/>
      <selection/>
      <selection pane="topRight"/>
      <selection pane="bottomLeft"/>
      <selection pane="bottomRight" activeCell="C10" sqref="C10"/>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12</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27</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27</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82</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Excellent project suitability, usefulness and relevance is observed in context to the student course.</v>
      </c>
      <c r="E4" s="19"/>
    </row>
    <row r="5" ht="90" customHeight="1" spans="1:5">
      <c r="A5" s="15" t="str">
        <f>Proposal!A6</f>
        <v>Title Clarity and Conciseness</v>
      </c>
      <c r="B5" s="16"/>
      <c r="C5" s="17"/>
      <c r="D5" s="18" t="str">
        <f>'Proposal Sheet'!C3</f>
        <v>Fairly good clear and concise project title is observed along with clear mention of student name, ID and supervisor name.</v>
      </c>
      <c r="E5" s="19"/>
    </row>
    <row r="6" ht="90" customHeight="1" spans="1:5">
      <c r="A6" s="15" t="str">
        <f>Proposal!A7</f>
        <v>Introduction</v>
      </c>
      <c r="B6" s="16"/>
      <c r="C6" s="17"/>
      <c r="D6" s="18" t="str">
        <f>'Proposal Sheet'!C4</f>
        <v>Excellent brief overview of the background of the project which highlights the need of the project.</v>
      </c>
      <c r="E6" s="19"/>
    </row>
    <row r="7" ht="90" customHeight="1" spans="1:5">
      <c r="A7" s="15" t="str">
        <f>Proposal!A8</f>
        <v>Aims and Objectives</v>
      </c>
      <c r="B7" s="16"/>
      <c r="C7" s="17"/>
      <c r="D7" s="18" t="str">
        <f>'Proposal Sheet'!C5</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Good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Excellent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Excellent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Excellent representation of milestones with annotations using list or graphs.</v>
      </c>
      <c r="E12" s="19"/>
    </row>
    <row r="13" ht="90" customHeight="1" spans="1:5">
      <c r="A13" s="15" t="str">
        <f>Proposal!A14</f>
        <v>Project Gantt Chart</v>
      </c>
      <c r="B13" s="16"/>
      <c r="C13" s="17"/>
      <c r="D13" s="18" t="str">
        <f>'Proposal Sheet'!C11</f>
        <v>Good representation of project using a Gantt chart correctly sequencing activity, duration and milestones.</v>
      </c>
      <c r="E13" s="19"/>
    </row>
    <row r="14" ht="90" customHeight="1" spans="1:5">
      <c r="A14" s="15" t="str">
        <f>Proposal!A15</f>
        <v>Bibliography and References</v>
      </c>
      <c r="B14" s="16"/>
      <c r="C14" s="17"/>
      <c r="D14" s="18" t="str">
        <f>'Proposal Sheet'!C12</f>
        <v>Reasonable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A-</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c r="E5" s="19"/>
    </row>
    <row r="6" ht="90" customHeight="1" spans="1:5">
      <c r="A6" s="15" t="str">
        <f>'Interim Report'!A7</f>
        <v>Work to date</v>
      </c>
      <c r="B6" s="16"/>
      <c r="C6" s="17"/>
      <c r="D6" s="18" t="str">
        <f>'Interim Report Sheet'!C4</f>
        <v>"Variety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v>
      </c>
      <c r="E6" s="19"/>
    </row>
    <row r="7" ht="90" customHeight="1" spans="1:5">
      <c r="A7" s="15" t="str">
        <f>'Interim Report'!A8</f>
        <v>Further Work</v>
      </c>
      <c r="B7" s="16"/>
      <c r="C7" s="17"/>
      <c r="D7" s="18" t="str">
        <f>'Interim Report Sheet'!C5</f>
        <v>"In the context of changes occurred in the proposal, remedial plans have been explained outstandingly along with reflection of dropped plans.
Outstanding explanation of work that has to be completed with context to the proposed Gantt chart."</v>
      </c>
      <c r="E7" s="19"/>
    </row>
    <row r="8" ht="16.15" customHeight="1" spans="1:5">
      <c r="A8" s="20"/>
      <c r="B8" s="21"/>
      <c r="C8" s="21"/>
      <c r="D8" s="21"/>
      <c r="E8" s="22"/>
    </row>
    <row r="9" ht="30.6" customHeight="1" spans="1:5">
      <c r="A9" s="23" t="s">
        <v>325</v>
      </c>
      <c r="B9" s="24"/>
      <c r="C9" s="25" t="str">
        <f>'Interim Report Sheet'!E2</f>
        <v>A-</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2020-02-10T18:58:13Z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