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f85550478fc4e6/Desktop/Daniele/Polimi/2022-23/Primo semestre/Foundations of operations research/Laboratorio/LabProject/"/>
    </mc:Choice>
  </mc:AlternateContent>
  <xr:revisionPtr revIDLastSave="1709" documentId="8_{1D93CE84-C2D1-416B-9A51-FB759D30D83E}" xr6:coauthVersionLast="47" xr6:coauthVersionMax="47" xr10:uidLastSave="{8341301B-58A0-4EDB-BA57-058DAF960852}"/>
  <bookViews>
    <workbookView xWindow="-110" yWindow="-110" windowWidth="19420" windowHeight="10300" xr2:uid="{B504D376-FEA6-4BCF-A4D1-D8BF04E58F24}"/>
  </bookViews>
  <sheets>
    <sheet name="Foglio1" sheetId="1" r:id="rId1"/>
  </sheets>
  <definedNames>
    <definedName name="solver_adj" localSheetId="0" hidden="1">Foglio1!$L$2:$S$6,Foglio1!$V$2:$AC$6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Foglio1!$L$16:$S$16</definedName>
    <definedName name="solver_lhs10" localSheetId="0" hidden="1">Foglio1!$V$8:$AC$8</definedName>
    <definedName name="solver_lhs11" localSheetId="0" hidden="1">Foglio1!$V$8:$AC$8</definedName>
    <definedName name="solver_lhs12" localSheetId="0" hidden="1">Foglio1!$V$8:$AC$8</definedName>
    <definedName name="solver_lhs13" localSheetId="0" hidden="1">Foglio1!$V$8:$AC$8</definedName>
    <definedName name="solver_lhs2" localSheetId="0" hidden="1">Foglio1!$L$19:$S$19</definedName>
    <definedName name="solver_lhs3" localSheetId="0" hidden="1">Foglio1!$L$19:$S$19</definedName>
    <definedName name="solver_lhs4" localSheetId="0" hidden="1">Foglio1!$L$2:$S$6</definedName>
    <definedName name="solver_lhs5" localSheetId="0" hidden="1">Foglio1!$V$2:$AC$6</definedName>
    <definedName name="solver_lhs6" localSheetId="0" hidden="1">Foglio1!$V$8:$AC$8</definedName>
    <definedName name="solver_lhs7" localSheetId="0" hidden="1">Foglio1!$V$8:$AC$8</definedName>
    <definedName name="solver_lhs8" localSheetId="0" hidden="1">Foglio1!$V$8:$AC$8</definedName>
    <definedName name="solver_lhs9" localSheetId="0" hidden="1">Foglio1!$V$8:$AC$8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Foglio1!$AE$2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10" localSheetId="0" hidden="1">1</definedName>
    <definedName name="solver_rel11" localSheetId="0" hidden="1">1</definedName>
    <definedName name="solver_rel12" localSheetId="0" hidden="1">1</definedName>
    <definedName name="solver_rel13" localSheetId="0" hidden="1">1</definedName>
    <definedName name="solver_rel2" localSheetId="0" hidden="1">1</definedName>
    <definedName name="solver_rel3" localSheetId="0" hidden="1">3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el9" localSheetId="0" hidden="1">1</definedName>
    <definedName name="solver_rhs1" localSheetId="0" hidden="1">Foglio1!$B$21</definedName>
    <definedName name="solver_rhs10" localSheetId="0" hidden="1">Foglio1!$B$22</definedName>
    <definedName name="solver_rhs11" localSheetId="0" hidden="1">Foglio1!$B$22</definedName>
    <definedName name="solver_rhs12" localSheetId="0" hidden="1">Foglio1!$B$22</definedName>
    <definedName name="solver_rhs13" localSheetId="0" hidden="1">Foglio1!$B$22</definedName>
    <definedName name="solver_rhs2" localSheetId="0" hidden="1">Foglio1!$L$21:$S$21</definedName>
    <definedName name="solver_rhs3" localSheetId="0" hidden="1">Foglio1!$L$20:$S$20</definedName>
    <definedName name="solver_rhs4" localSheetId="0" hidden="1">Foglio1!$B$2:$I$6</definedName>
    <definedName name="solver_rhs5" localSheetId="0" hidden="1">Foglio1!$L$2:$S$6</definedName>
    <definedName name="solver_rhs6" localSheetId="0" hidden="1">Foglio1!$B$22</definedName>
    <definedName name="solver_rhs7" localSheetId="0" hidden="1">Foglio1!$B$22</definedName>
    <definedName name="solver_rhs8" localSheetId="0" hidden="1">Foglio1!$B$22</definedName>
    <definedName name="solver_rhs9" localSheetId="0" hidden="1">Foglio1!$B$22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 a="1"/>
  <c r="M10" i="1" s="1"/>
  <c r="M19" i="1" s="1" a="1"/>
  <c r="M19" i="1" s="1"/>
  <c r="S7" i="1" a="1"/>
  <c r="S7" i="1" s="1"/>
  <c r="R7" i="1" a="1"/>
  <c r="R7" i="1" s="1"/>
  <c r="Q7" i="1" a="1"/>
  <c r="Q7" i="1" s="1"/>
  <c r="P7" i="1" a="1"/>
  <c r="P7" i="1" s="1"/>
  <c r="O7" i="1" a="1"/>
  <c r="O7" i="1" s="1"/>
  <c r="N7" i="1" a="1"/>
  <c r="N7" i="1" s="1"/>
  <c r="M7" i="1" a="1"/>
  <c r="M7" i="1" s="1"/>
  <c r="L7" i="1" a="1"/>
  <c r="L7" i="1" s="1"/>
  <c r="L10" i="1" a="1"/>
  <c r="L10" i="1" s="1"/>
  <c r="AB7" i="1" a="1"/>
  <c r="AB7" i="1" s="1"/>
  <c r="AA7" i="1" a="1"/>
  <c r="AA7" i="1" s="1"/>
  <c r="Z7" i="1" a="1"/>
  <c r="Z7" i="1" s="1"/>
  <c r="Y7" i="1" a="1"/>
  <c r="Y7" i="1" s="1"/>
  <c r="X7" i="1" a="1"/>
  <c r="X7" i="1" s="1"/>
  <c r="W7" i="1" a="1"/>
  <c r="W7" i="1" s="1"/>
  <c r="W8" i="1"/>
  <c r="X8" i="1"/>
  <c r="Y8" i="1"/>
  <c r="Z8" i="1"/>
  <c r="AA8" i="1"/>
  <c r="AB8" i="1"/>
  <c r="AC8" i="1"/>
  <c r="V8" i="1"/>
  <c r="V7" i="1" a="1"/>
  <c r="V7" i="1" s="1"/>
  <c r="M15" i="1" l="1"/>
  <c r="M16" i="1" s="1"/>
  <c r="S15" i="1"/>
  <c r="S16" i="1" s="1"/>
  <c r="O19" i="1" a="1"/>
  <c r="O19" i="1" s="1"/>
  <c r="R15" i="1"/>
  <c r="R16" i="1" s="1"/>
  <c r="P19" i="1" a="1"/>
  <c r="P19" i="1" s="1"/>
  <c r="Q15" i="1"/>
  <c r="Q16" i="1" s="1"/>
  <c r="Q19" i="1" a="1"/>
  <c r="Q19" i="1" s="1"/>
  <c r="N15" i="1"/>
  <c r="N16" i="1" s="1"/>
  <c r="N19" i="1" a="1"/>
  <c r="N19" i="1" s="1"/>
  <c r="P15" i="1"/>
  <c r="P16" i="1" s="1"/>
  <c r="R19" i="1" a="1"/>
  <c r="R19" i="1" s="1"/>
  <c r="O15" i="1"/>
  <c r="O16" i="1" s="1"/>
  <c r="S19" i="1" a="1"/>
  <c r="S19" i="1" s="1"/>
  <c r="L19" i="1" a="1"/>
  <c r="L19" i="1" s="1"/>
  <c r="L15" i="1"/>
  <c r="AC7" i="1" a="1"/>
  <c r="AC7" i="1" s="1"/>
  <c r="AD7" i="1" s="1"/>
  <c r="L18" i="1" l="1" a="1"/>
  <c r="L18" i="1" s="1"/>
  <c r="T7" i="1"/>
  <c r="AE1" i="1" s="1"/>
  <c r="L16" i="1" l="1"/>
  <c r="L17" i="1" s="1"/>
  <c r="S17" i="1"/>
  <c r="R17" i="1"/>
  <c r="N17" i="1"/>
  <c r="Q17" i="1"/>
  <c r="M17" i="1"/>
  <c r="P17" i="1"/>
  <c r="O17" i="1"/>
  <c r="L20" i="1" a="1"/>
  <c r="L20" i="1" s="1"/>
  <c r="L21" i="1" a="1"/>
  <c r="L21" i="1" s="1"/>
  <c r="T17" i="1" l="1"/>
  <c r="AE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<sst xmlns="http://schemas.openxmlformats.org/spreadsheetml/2006/main" count="41" uniqueCount="17">
  <si>
    <t>T1</t>
  </si>
  <si>
    <t>T2</t>
  </si>
  <si>
    <t>T3</t>
  </si>
  <si>
    <t>T4</t>
  </si>
  <si>
    <t>T5</t>
  </si>
  <si>
    <t>T6</t>
  </si>
  <si>
    <t>T7</t>
  </si>
  <si>
    <t>T8</t>
  </si>
  <si>
    <t>STORE</t>
  </si>
  <si>
    <t>COST</t>
  </si>
  <si>
    <t>DRY</t>
  </si>
  <si>
    <t>MIN_DRY</t>
  </si>
  <si>
    <t>MAX_DRY</t>
  </si>
  <si>
    <t>ENERGY</t>
  </si>
  <si>
    <t>PRICE</t>
  </si>
  <si>
    <t>MAX_EN</t>
  </si>
  <si>
    <t>MAX_ST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</si>
</sst>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0"/>
    <numFmt numFmtId="167" formatCode="0.000%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7" fontId="0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7FD79-2AE2-4B8D-A848-E69ED67D2651}">
  <dimension ref="A1:AE22"/>
  <sheetViews>
    <sheetView tabSelected="1" workbookViewId="0">
      <selection activeCell="V21" sqref="V21"/>
    </sheetView>
  </sheetViews>
  <sheetFormatPr defaultRowHeight="14.5" x14ac:dyDescent="0.35"/>
  <cols>
    <col min="1" max="5" width="8.7265625" style="1"/>
    <col min="6" max="6" width="9.81640625" style="1" bestFit="1" customWidth="1"/>
    <col min="7" max="19" width="8.7265625" style="1"/>
    <col min="20" max="20" width="15.36328125" style="1" bestFit="1" customWidth="1"/>
    <col min="21" max="30" width="8.7265625" style="1"/>
    <col min="31" max="31" width="20.453125" style="1" bestFit="1" customWidth="1"/>
    <col min="32" max="16384" width="8.7265625" style="1"/>
  </cols>
  <sheetData>
    <row r="1" spans="1:3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E1" s="1">
        <f>T7+AD7</f>
        <v>4887.5145872865278</v>
      </c>
    </row>
    <row r="2" spans="1:31" x14ac:dyDescent="0.35">
      <c r="A2" s="1">
        <v>1</v>
      </c>
      <c r="B2" s="1">
        <v>700</v>
      </c>
      <c r="C2" s="1">
        <v>1500</v>
      </c>
      <c r="D2" s="1">
        <v>700</v>
      </c>
      <c r="E2" s="1">
        <v>0</v>
      </c>
      <c r="F2" s="1">
        <v>0</v>
      </c>
      <c r="G2" s="1">
        <v>700</v>
      </c>
      <c r="H2" s="1">
        <v>1500</v>
      </c>
      <c r="I2" s="1">
        <v>0</v>
      </c>
      <c r="K2" s="1">
        <v>1</v>
      </c>
      <c r="L2" s="1">
        <v>700</v>
      </c>
      <c r="M2" s="1">
        <v>1500</v>
      </c>
      <c r="N2" s="1">
        <v>700</v>
      </c>
      <c r="O2" s="1">
        <v>0</v>
      </c>
      <c r="P2" s="1">
        <v>0</v>
      </c>
      <c r="Q2" s="1">
        <v>700</v>
      </c>
      <c r="R2" s="1">
        <v>1500</v>
      </c>
      <c r="S2" s="1">
        <v>0</v>
      </c>
      <c r="U2" s="1">
        <v>1</v>
      </c>
      <c r="V2" s="1">
        <v>0</v>
      </c>
      <c r="W2" s="1">
        <v>500</v>
      </c>
      <c r="X2" s="1">
        <v>318.57210626185957</v>
      </c>
      <c r="Y2" s="1">
        <v>0</v>
      </c>
      <c r="Z2" s="1">
        <v>0</v>
      </c>
      <c r="AA2" s="1">
        <v>0</v>
      </c>
      <c r="AB2" s="1">
        <v>374.99999999999989</v>
      </c>
      <c r="AC2" s="1">
        <v>0</v>
      </c>
      <c r="AE2" s="3">
        <f>T17-AE1</f>
        <v>2861373.925412714</v>
      </c>
    </row>
    <row r="3" spans="1:31" x14ac:dyDescent="0.35">
      <c r="A3" s="1">
        <v>2</v>
      </c>
      <c r="B3" s="1">
        <v>1350</v>
      </c>
      <c r="C3" s="1">
        <v>0</v>
      </c>
      <c r="D3" s="1">
        <v>450</v>
      </c>
      <c r="E3" s="1">
        <v>0</v>
      </c>
      <c r="F3" s="1">
        <v>1350</v>
      </c>
      <c r="G3" s="1">
        <v>0</v>
      </c>
      <c r="H3" s="1">
        <v>450</v>
      </c>
      <c r="I3" s="1">
        <v>0</v>
      </c>
      <c r="K3" s="1">
        <v>2</v>
      </c>
      <c r="L3" s="1">
        <v>1350</v>
      </c>
      <c r="M3" s="1">
        <v>0</v>
      </c>
      <c r="N3" s="1">
        <v>450</v>
      </c>
      <c r="O3" s="1">
        <v>0</v>
      </c>
      <c r="P3" s="1">
        <v>1350</v>
      </c>
      <c r="Q3" s="1">
        <v>0</v>
      </c>
      <c r="R3" s="1">
        <v>450</v>
      </c>
      <c r="S3" s="1">
        <v>0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31" x14ac:dyDescent="0.35">
      <c r="A4" s="1">
        <v>3</v>
      </c>
      <c r="B4" s="1">
        <v>0</v>
      </c>
      <c r="C4" s="1">
        <v>1500</v>
      </c>
      <c r="D4" s="1">
        <v>1500</v>
      </c>
      <c r="E4" s="1">
        <v>0</v>
      </c>
      <c r="F4" s="1">
        <v>0</v>
      </c>
      <c r="G4" s="1">
        <v>1500</v>
      </c>
      <c r="H4" s="1">
        <v>1500</v>
      </c>
      <c r="I4" s="1">
        <v>0</v>
      </c>
      <c r="K4" s="1">
        <v>3</v>
      </c>
      <c r="L4" s="1">
        <v>0</v>
      </c>
      <c r="M4" s="1">
        <v>1500</v>
      </c>
      <c r="N4" s="1">
        <v>1500</v>
      </c>
      <c r="O4" s="1">
        <v>0</v>
      </c>
      <c r="P4" s="1">
        <v>0</v>
      </c>
      <c r="Q4" s="1">
        <v>1500</v>
      </c>
      <c r="R4" s="1">
        <v>1500</v>
      </c>
      <c r="S4" s="1">
        <v>0</v>
      </c>
      <c r="U4" s="1">
        <v>3</v>
      </c>
      <c r="V4" s="1">
        <v>0</v>
      </c>
      <c r="W4" s="1">
        <v>0</v>
      </c>
      <c r="X4" s="1">
        <v>106.19070208728698</v>
      </c>
      <c r="Y4" s="1">
        <v>0</v>
      </c>
      <c r="Z4" s="1">
        <v>0</v>
      </c>
      <c r="AA4" s="1">
        <v>0</v>
      </c>
      <c r="AB4" s="1">
        <v>124.99999999999912</v>
      </c>
      <c r="AC4" s="1">
        <v>0</v>
      </c>
    </row>
    <row r="5" spans="1:31" x14ac:dyDescent="0.35">
      <c r="A5" s="1">
        <v>4</v>
      </c>
      <c r="B5" s="1">
        <v>820</v>
      </c>
      <c r="C5" s="1">
        <v>1560</v>
      </c>
      <c r="D5" s="1">
        <v>820</v>
      </c>
      <c r="E5" s="1">
        <v>0</v>
      </c>
      <c r="F5" s="1">
        <v>820</v>
      </c>
      <c r="G5" s="1">
        <v>1560</v>
      </c>
      <c r="H5" s="1">
        <v>820</v>
      </c>
      <c r="I5" s="1">
        <v>0</v>
      </c>
      <c r="K5" s="1">
        <v>4</v>
      </c>
      <c r="L5" s="1">
        <v>820</v>
      </c>
      <c r="M5" s="1">
        <v>1560</v>
      </c>
      <c r="N5" s="1">
        <v>820</v>
      </c>
      <c r="O5" s="1">
        <v>0</v>
      </c>
      <c r="P5" s="1">
        <v>820</v>
      </c>
      <c r="Q5" s="1">
        <v>1560</v>
      </c>
      <c r="R5" s="1">
        <v>820</v>
      </c>
      <c r="S5" s="1">
        <v>0</v>
      </c>
      <c r="U5" s="1">
        <v>4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31" x14ac:dyDescent="0.35">
      <c r="A6" s="1">
        <v>5</v>
      </c>
      <c r="B6" s="1">
        <v>0</v>
      </c>
      <c r="C6" s="1">
        <v>680</v>
      </c>
      <c r="D6" s="1">
        <v>1080</v>
      </c>
      <c r="E6" s="1">
        <v>0</v>
      </c>
      <c r="F6" s="1">
        <v>0</v>
      </c>
      <c r="G6" s="1">
        <v>680</v>
      </c>
      <c r="H6" s="1">
        <v>1080</v>
      </c>
      <c r="I6" s="1">
        <v>0</v>
      </c>
      <c r="K6" s="1">
        <v>5</v>
      </c>
      <c r="L6" s="1">
        <v>0</v>
      </c>
      <c r="M6" s="1">
        <v>565.23719165085538</v>
      </c>
      <c r="N6" s="1">
        <v>1080</v>
      </c>
      <c r="O6" s="1">
        <v>0</v>
      </c>
      <c r="P6" s="1">
        <v>0</v>
      </c>
      <c r="Q6" s="1">
        <v>680</v>
      </c>
      <c r="R6" s="1">
        <v>855.23719165085288</v>
      </c>
      <c r="S6" s="1">
        <v>0</v>
      </c>
      <c r="U6" s="1">
        <v>5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31" x14ac:dyDescent="0.35">
      <c r="L7" s="1" cm="1">
        <f t="array" ref="L7">SUM(L2:L6*B9:B13)</f>
        <v>555.20000000000005</v>
      </c>
      <c r="M7" s="1" cm="1">
        <f t="array" ref="M7">SUM(M2:M6*B9:B13)</f>
        <v>1042.6045540796968</v>
      </c>
      <c r="N7" s="1" cm="1">
        <f t="array" ref="N7">SUM(N2:N6*B9:B13)</f>
        <v>926.6</v>
      </c>
      <c r="O7" s="1" cm="1">
        <f t="array" ref="O7">SUM(O2:O6*B9:B13)</f>
        <v>0</v>
      </c>
      <c r="P7" s="1" cm="1">
        <f t="array" ref="P7">SUM(P2:P6*B9:B13)</f>
        <v>415.2</v>
      </c>
      <c r="Q7" s="1" cm="1">
        <f t="array" ref="Q7">SUM(Q2:Q6*B9:B13)</f>
        <v>908.99999999999989</v>
      </c>
      <c r="R7" s="1" cm="1">
        <f t="array" ref="R7">SUM(R2:R6*B9:B13)</f>
        <v>1034.9045540796963</v>
      </c>
      <c r="S7" s="1" cm="1">
        <f t="array" ref="S7">SUM(S2:S6*B9:B13)</f>
        <v>0</v>
      </c>
      <c r="T7" s="1">
        <f>SUM(L7:S7)</f>
        <v>4883.5091081593928</v>
      </c>
      <c r="V7" s="1" cm="1">
        <f t="array" ref="V7">SUM(V2:V6*C9:C13)</f>
        <v>0</v>
      </c>
      <c r="W7" s="1" cm="1">
        <f t="array" ref="W7">SUM(W2:W6*C9:C13)</f>
        <v>1</v>
      </c>
      <c r="X7" s="1" cm="1">
        <f t="array" ref="X7">SUM(X2:X6*C9:C13)</f>
        <v>1.3804791271347279</v>
      </c>
      <c r="Y7" s="1" cm="1">
        <f t="array" ref="Y7">SUM(Y2:Y6*C9:C13)</f>
        <v>0</v>
      </c>
      <c r="Z7" s="1" cm="1">
        <f t="array" ref="Z7">SUM(Z2:Z6*C9:C13)</f>
        <v>0</v>
      </c>
      <c r="AA7" s="1" cm="1">
        <f t="array" ref="AA7">SUM(AA2:AA6*C9:C13)</f>
        <v>0</v>
      </c>
      <c r="AB7" s="1" cm="1">
        <f t="array" ref="AB7">SUM(AB2:AB6*C9:C13)</f>
        <v>1.6249999999999938</v>
      </c>
      <c r="AC7" s="1" cm="1">
        <f t="array" ref="AC7">SUM(AC2:AC6*J9:J13)</f>
        <v>0</v>
      </c>
      <c r="AD7" s="1">
        <f>SUM(V7:AC7)</f>
        <v>4.0054791271347217</v>
      </c>
    </row>
    <row r="8" spans="1:31" x14ac:dyDescent="0.35">
      <c r="B8" s="1" t="s">
        <v>9</v>
      </c>
      <c r="C8" s="1" t="s">
        <v>8</v>
      </c>
      <c r="D8" s="1" t="s">
        <v>10</v>
      </c>
      <c r="V8" s="1">
        <f>SUM(V2:V6)</f>
        <v>0</v>
      </c>
      <c r="W8" s="1">
        <f t="shared" ref="W8:AC8" si="0">SUM(W2:W6)</f>
        <v>500</v>
      </c>
      <c r="X8" s="1">
        <f t="shared" si="0"/>
        <v>424.76280834914655</v>
      </c>
      <c r="Y8" s="1">
        <f t="shared" si="0"/>
        <v>0</v>
      </c>
      <c r="Z8" s="1">
        <f t="shared" si="0"/>
        <v>0</v>
      </c>
      <c r="AA8" s="1">
        <f t="shared" si="0"/>
        <v>0</v>
      </c>
      <c r="AB8" s="1">
        <f t="shared" si="0"/>
        <v>499.99999999999898</v>
      </c>
      <c r="AC8" s="1">
        <f t="shared" si="0"/>
        <v>0</v>
      </c>
    </row>
    <row r="9" spans="1:31" x14ac:dyDescent="0.35">
      <c r="A9" s="1">
        <v>1</v>
      </c>
      <c r="B9" s="1">
        <v>0.2</v>
      </c>
      <c r="C9" s="1">
        <v>2E-3</v>
      </c>
      <c r="D9" s="1">
        <v>15</v>
      </c>
      <c r="L9" s="1" t="s">
        <v>0</v>
      </c>
      <c r="M9" s="1" t="s">
        <v>1</v>
      </c>
      <c r="N9" s="1" t="s">
        <v>2</v>
      </c>
      <c r="O9" s="1" t="s">
        <v>3</v>
      </c>
      <c r="P9" s="1" t="s">
        <v>4</v>
      </c>
      <c r="Q9" s="1" t="s">
        <v>5</v>
      </c>
      <c r="R9" s="1" t="s">
        <v>6</v>
      </c>
      <c r="S9" s="1" t="s">
        <v>7</v>
      </c>
    </row>
    <row r="10" spans="1:31" x14ac:dyDescent="0.35">
      <c r="A10" s="1">
        <v>2</v>
      </c>
      <c r="B10" s="1">
        <v>0.18</v>
      </c>
      <c r="C10" s="1">
        <v>1.2E-2</v>
      </c>
      <c r="D10" s="1">
        <v>28</v>
      </c>
      <c r="K10" s="1">
        <v>1</v>
      </c>
      <c r="L10" s="1" cm="1">
        <f t="array" ref="L10:L14">L2:L6 - V2:V6</f>
        <v>700</v>
      </c>
      <c r="M10" s="1" cm="1">
        <f t="array" ref="M10:S14">M2:S6 - W2:AC6 + V2:AB6</f>
        <v>1000</v>
      </c>
      <c r="N10" s="1">
        <v>881.42789373814048</v>
      </c>
      <c r="O10" s="1">
        <v>318.57210626185957</v>
      </c>
      <c r="P10" s="1">
        <v>0</v>
      </c>
      <c r="Q10" s="1">
        <v>700</v>
      </c>
      <c r="R10" s="1">
        <v>1125</v>
      </c>
      <c r="S10" s="1">
        <v>374.99999999999989</v>
      </c>
    </row>
    <row r="11" spans="1:31" x14ac:dyDescent="0.35">
      <c r="A11" s="1">
        <v>3</v>
      </c>
      <c r="B11" s="1">
        <v>0.19</v>
      </c>
      <c r="C11" s="1">
        <v>7.0000000000000001E-3</v>
      </c>
      <c r="D11" s="1">
        <v>35</v>
      </c>
      <c r="K11" s="1">
        <v>2</v>
      </c>
      <c r="L11" s="1">
        <v>1350</v>
      </c>
      <c r="M11" s="1">
        <v>0</v>
      </c>
      <c r="N11" s="1">
        <v>450</v>
      </c>
      <c r="O11" s="1">
        <v>0</v>
      </c>
      <c r="P11" s="1">
        <v>1350</v>
      </c>
      <c r="Q11" s="1">
        <v>0</v>
      </c>
      <c r="R11" s="1">
        <v>450</v>
      </c>
      <c r="S11" s="1">
        <v>0</v>
      </c>
    </row>
    <row r="12" spans="1:31" x14ac:dyDescent="0.35">
      <c r="A12" s="1">
        <v>4</v>
      </c>
      <c r="B12" s="1">
        <v>0.21</v>
      </c>
      <c r="C12" s="1">
        <v>1.0999999999999999E-2</v>
      </c>
      <c r="D12" s="1">
        <v>37</v>
      </c>
      <c r="K12" s="1">
        <v>3</v>
      </c>
      <c r="L12" s="1">
        <v>0</v>
      </c>
      <c r="M12" s="1">
        <v>1500</v>
      </c>
      <c r="N12" s="1">
        <v>1393.809297912713</v>
      </c>
      <c r="O12" s="1">
        <v>106.19070208728698</v>
      </c>
      <c r="P12" s="1">
        <v>0</v>
      </c>
      <c r="Q12" s="1">
        <v>1500</v>
      </c>
      <c r="R12" s="1">
        <v>1375.0000000000009</v>
      </c>
      <c r="S12" s="1">
        <v>124.99999999999912</v>
      </c>
    </row>
    <row r="13" spans="1:31" x14ac:dyDescent="0.35">
      <c r="A13" s="1">
        <v>5</v>
      </c>
      <c r="B13" s="1">
        <v>0.23</v>
      </c>
      <c r="C13" s="1">
        <v>1.4999999999999999E-2</v>
      </c>
      <c r="D13" s="1">
        <v>42</v>
      </c>
      <c r="K13" s="1">
        <v>4</v>
      </c>
      <c r="L13" s="1">
        <v>820</v>
      </c>
      <c r="M13" s="1">
        <v>1560</v>
      </c>
      <c r="N13" s="1">
        <v>820</v>
      </c>
      <c r="O13" s="1">
        <v>0</v>
      </c>
      <c r="P13" s="1">
        <v>820</v>
      </c>
      <c r="Q13" s="1">
        <v>1560</v>
      </c>
      <c r="R13" s="1">
        <v>820</v>
      </c>
      <c r="S13" s="1">
        <v>0</v>
      </c>
    </row>
    <row r="14" spans="1:31" x14ac:dyDescent="0.35">
      <c r="K14" s="1">
        <v>5</v>
      </c>
      <c r="L14" s="1">
        <v>0</v>
      </c>
      <c r="M14" s="1">
        <v>565.23719165085538</v>
      </c>
      <c r="N14" s="1">
        <v>1080</v>
      </c>
      <c r="O14" s="1">
        <v>0</v>
      </c>
      <c r="P14" s="1">
        <v>0</v>
      </c>
      <c r="Q14" s="1">
        <v>680</v>
      </c>
      <c r="R14" s="1">
        <v>855.23719165085288</v>
      </c>
      <c r="S14" s="1">
        <v>0</v>
      </c>
    </row>
    <row r="15" spans="1:31" x14ac:dyDescent="0.35">
      <c r="A15" s="1" t="s">
        <v>11</v>
      </c>
      <c r="B15" s="1">
        <v>20</v>
      </c>
      <c r="L15" s="1">
        <f>SUM(L10:L14)</f>
        <v>2870</v>
      </c>
      <c r="M15" s="1">
        <f t="shared" ref="M15:S15" si="1">SUM(M10:M14)</f>
        <v>4625.2371916508555</v>
      </c>
      <c r="N15" s="1">
        <f t="shared" si="1"/>
        <v>4625.2371916508537</v>
      </c>
      <c r="O15" s="1">
        <f t="shared" si="1"/>
        <v>424.76280834914655</v>
      </c>
      <c r="P15" s="1">
        <f t="shared" si="1"/>
        <v>2170</v>
      </c>
      <c r="Q15" s="1">
        <f t="shared" si="1"/>
        <v>4440</v>
      </c>
      <c r="R15" s="1">
        <f t="shared" si="1"/>
        <v>4625.2371916508537</v>
      </c>
      <c r="S15" s="1">
        <f t="shared" si="1"/>
        <v>499.99999999999898</v>
      </c>
    </row>
    <row r="16" spans="1:31" x14ac:dyDescent="0.35">
      <c r="A16" s="1" t="s">
        <v>12</v>
      </c>
      <c r="B16" s="1">
        <v>40</v>
      </c>
      <c r="L16" s="1">
        <f>L15*B18/1000</f>
        <v>1209.992</v>
      </c>
      <c r="M16" s="1">
        <f>M15*B18/1000</f>
        <v>1950.0000000000007</v>
      </c>
      <c r="N16" s="1">
        <f>N15*B18/1000</f>
        <v>1950</v>
      </c>
      <c r="O16" s="1">
        <f>O15*B18/1000</f>
        <v>179.08000000000021</v>
      </c>
      <c r="P16" s="1">
        <f>P15*B18/1000</f>
        <v>914.87199999999996</v>
      </c>
      <c r="Q16" s="1">
        <f>Q15*B18/1000</f>
        <v>1871.904</v>
      </c>
      <c r="R16" s="1">
        <f>R15*B18/1000</f>
        <v>1950</v>
      </c>
      <c r="S16" s="1">
        <f>S15*B18/1000</f>
        <v>210.79999999999959</v>
      </c>
    </row>
    <row r="17" spans="1:20" x14ac:dyDescent="0.35">
      <c r="L17" s="1">
        <f>L16*B19*1000</f>
        <v>338797.76000000007</v>
      </c>
      <c r="M17" s="1">
        <f>M16*B19*1000</f>
        <v>546000.00000000023</v>
      </c>
      <c r="N17" s="1">
        <f>N16*B19*1000</f>
        <v>546000</v>
      </c>
      <c r="O17" s="1">
        <f>O16*B19*1000</f>
        <v>50142.400000000067</v>
      </c>
      <c r="P17" s="1">
        <f>P16*B19*1000</f>
        <v>256164.16000000003</v>
      </c>
      <c r="Q17" s="1">
        <f>Q16*B19*1000</f>
        <v>524133.12000000005</v>
      </c>
      <c r="R17" s="1">
        <f>R16*B19*1000</f>
        <v>546000</v>
      </c>
      <c r="S17" s="1">
        <f>S16*B19*1000</f>
        <v>59023.999999999884</v>
      </c>
      <c r="T17" s="2">
        <f>SUM(L17:S17)</f>
        <v>2866261.4400000004</v>
      </c>
    </row>
    <row r="18" spans="1:20" x14ac:dyDescent="0.35">
      <c r="A18" s="1" t="s">
        <v>13</v>
      </c>
      <c r="B18" s="1">
        <v>421.6</v>
      </c>
      <c r="L18" s="4" cm="1">
        <f t="array" ref="L18:S18">L19:S19/(L15:S15 * 100)</f>
        <v>0.27400696864111496</v>
      </c>
      <c r="M18" s="4">
        <v>0.322059076923077</v>
      </c>
      <c r="N18" s="4">
        <v>0.32496656410256414</v>
      </c>
      <c r="O18" s="4">
        <v>0.20000000000000015</v>
      </c>
      <c r="P18" s="4">
        <v>0.31400921658986175</v>
      </c>
      <c r="Q18" s="4">
        <v>0.33621621621621622</v>
      </c>
      <c r="R18" s="4">
        <v>0.31103261538461541</v>
      </c>
      <c r="S18" s="4">
        <v>0.19999999999999976</v>
      </c>
    </row>
    <row r="19" spans="1:20" x14ac:dyDescent="0.35">
      <c r="A19" s="1" t="s">
        <v>14</v>
      </c>
      <c r="B19" s="1">
        <v>0.28000000000000003</v>
      </c>
      <c r="L19" s="5" cm="1">
        <f t="array" ref="L19">SUM(L10:L14*D9:D13)</f>
        <v>78640</v>
      </c>
      <c r="M19" s="5" cm="1">
        <f t="array" ref="M19">SUM(M10:M14*D9:D13)</f>
        <v>148959.96204933594</v>
      </c>
      <c r="N19" s="5" cm="1">
        <f t="array" ref="N19">SUM(N10:N14*D9:D13)</f>
        <v>150304.74383301707</v>
      </c>
      <c r="O19" s="5" cm="1">
        <f t="array" ref="O19">SUM(O10:O14*D9:D13)</f>
        <v>8495.2561669829374</v>
      </c>
      <c r="P19" s="5" cm="1">
        <f t="array" ref="P19">SUM(P10:P14*D9:D13)</f>
        <v>68140</v>
      </c>
      <c r="Q19" s="5" cm="1">
        <f t="array" ref="Q19">SUM(Q10:Q14*D9:D13)</f>
        <v>149280</v>
      </c>
      <c r="R19" s="5" cm="1">
        <f t="array" ref="R19">SUM(R10:R14*D9:D13)</f>
        <v>143859.96204933585</v>
      </c>
      <c r="S19" s="5" cm="1">
        <f t="array" ref="S19">SUM(S10:S14*D9:D13)</f>
        <v>9999.9999999999673</v>
      </c>
    </row>
    <row r="20" spans="1:20" x14ac:dyDescent="0.35">
      <c r="L20" s="5" cm="1">
        <f t="array" ref="L20:S20">L15:S15 * B15</f>
        <v>57400</v>
      </c>
      <c r="M20" s="5">
        <v>92504.743833017114</v>
      </c>
      <c r="N20" s="5">
        <v>92504.74383301707</v>
      </c>
      <c r="O20" s="5">
        <v>8495.2561669829302</v>
      </c>
      <c r="P20" s="5">
        <v>43400</v>
      </c>
      <c r="Q20" s="5">
        <v>88800</v>
      </c>
      <c r="R20" s="5">
        <v>92504.74383301707</v>
      </c>
      <c r="S20" s="5">
        <v>9999.99999999998</v>
      </c>
    </row>
    <row r="21" spans="1:20" x14ac:dyDescent="0.35">
      <c r="A21" s="1" t="s">
        <v>15</v>
      </c>
      <c r="B21" s="1">
        <v>1950</v>
      </c>
      <c r="L21" s="5" cm="1">
        <f t="array" ref="L21:S21">L15:S15 * B16</f>
        <v>114800</v>
      </c>
      <c r="M21" s="5">
        <v>185009.48766603423</v>
      </c>
      <c r="N21" s="5">
        <v>185009.48766603414</v>
      </c>
      <c r="O21" s="5">
        <v>16990.51233396586</v>
      </c>
      <c r="P21" s="5">
        <v>86800</v>
      </c>
      <c r="Q21" s="5">
        <v>177600</v>
      </c>
      <c r="R21" s="5">
        <v>185009.48766603414</v>
      </c>
      <c r="S21" s="5">
        <v>19999.99999999996</v>
      </c>
    </row>
    <row r="22" spans="1:20" x14ac:dyDescent="0.35">
      <c r="A22" s="1" t="s">
        <v>16</v>
      </c>
      <c r="B22" s="1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Cicala</dc:creator>
  <cp:lastModifiedBy>Daniele</cp:lastModifiedBy>
  <dcterms:created xsi:type="dcterms:W3CDTF">2022-12-05T07:32:41Z</dcterms:created>
  <dcterms:modified xsi:type="dcterms:W3CDTF">2022-12-05T11:13:29Z</dcterms:modified>
</cp:coreProperties>
</file>