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codeName="ThisWorkbook"/>
  <xr:revisionPtr revIDLastSave="0" documentId="13_ncr:1_{AC1620D5-E6EC-42A4-8C08-B1DAE92C0541}" xr6:coauthVersionLast="45" xr6:coauthVersionMax="45" xr10:uidLastSave="{00000000-0000-0000-0000-000000000000}"/>
  <bookViews>
    <workbookView xWindow="-120" yWindow="-120" windowWidth="20730" windowHeight="111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4" i="11" l="1"/>
  <c r="F21" i="11"/>
  <c r="F19" i="11"/>
  <c r="F18" i="11"/>
  <c r="F17" i="11"/>
  <c r="F16" i="11"/>
  <c r="F13" i="11"/>
  <c r="E22" i="11" l="1"/>
  <c r="F22" i="11" s="1"/>
  <c r="E21" i="11"/>
  <c r="E3" i="11"/>
  <c r="H7" i="11" l="1"/>
  <c r="E9" i="11" l="1"/>
  <c r="H22" i="11" l="1"/>
  <c r="F9" i="11"/>
  <c r="E10" i="11" s="1"/>
  <c r="I5" i="11"/>
  <c r="H26" i="11"/>
  <c r="H25" i="11"/>
  <c r="H21" i="11"/>
  <c r="H20" i="11"/>
  <c r="H14" i="11"/>
  <c r="H8" i="11"/>
  <c r="H9" i="11" l="1"/>
  <c r="F10" i="11"/>
  <c r="E11" i="11" s="1"/>
  <c r="E13" i="11"/>
  <c r="E15" i="11" s="1"/>
  <c r="I6" i="11"/>
  <c r="E16" i="11" l="1"/>
  <c r="F15" i="11"/>
  <c r="H10" i="11"/>
  <c r="H23" i="11"/>
  <c r="H15" i="11"/>
  <c r="H13" i="11"/>
  <c r="F11" i="11"/>
  <c r="E12" i="11" s="1"/>
  <c r="J5" i="11"/>
  <c r="K5" i="11" s="1"/>
  <c r="L5" i="11" s="1"/>
  <c r="M5" i="11" s="1"/>
  <c r="N5" i="11" s="1"/>
  <c r="O5" i="11" s="1"/>
  <c r="P5" i="11" s="1"/>
  <c r="I4" i="11"/>
  <c r="H16" i="11" l="1"/>
  <c r="E17" i="11"/>
  <c r="H11" i="11"/>
  <c r="F12" i="11"/>
  <c r="H12" i="11" s="1"/>
  <c r="P4" i="11"/>
  <c r="Q5" i="11"/>
  <c r="R5" i="11" s="1"/>
  <c r="S5" i="11" s="1"/>
  <c r="T5" i="11" s="1"/>
  <c r="U5" i="11" s="1"/>
  <c r="V5" i="11" s="1"/>
  <c r="W5" i="11" s="1"/>
  <c r="J6" i="11"/>
  <c r="E18" i="11" l="1"/>
  <c r="H17" i="11"/>
  <c r="W4" i="11"/>
  <c r="X5" i="11"/>
  <c r="Y5" i="11" s="1"/>
  <c r="Z5" i="11" s="1"/>
  <c r="AA5" i="11" s="1"/>
  <c r="AB5" i="11" s="1"/>
  <c r="AC5" i="11" s="1"/>
  <c r="AD5" i="11" s="1"/>
  <c r="K6" i="11"/>
  <c r="E19" i="11" l="1"/>
  <c r="AE5" i="11"/>
  <c r="AF5" i="11" s="1"/>
  <c r="AG5" i="11" s="1"/>
  <c r="AH5" i="11" s="1"/>
  <c r="AI5" i="11" s="1"/>
  <c r="AJ5" i="11" s="1"/>
  <c r="AD4" i="11"/>
  <c r="L6" i="11"/>
  <c r="H18" i="11" l="1"/>
  <c r="E24" i="11"/>
  <c r="H19" i="11"/>
  <c r="AK5" i="11"/>
  <c r="AL5" i="11" s="1"/>
  <c r="AM5" i="11" s="1"/>
  <c r="AN5" i="11" s="1"/>
  <c r="AO5" i="11" s="1"/>
  <c r="AP5" i="11" s="1"/>
  <c r="AQ5" i="11" s="1"/>
  <c r="M6" i="11"/>
  <c r="H24" i="11" l="1"/>
  <c r="AR5" i="1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<sst xmlns="http://schemas.openxmlformats.org/spreadsheetml/2006/main" count="72" uniqueCount="58">
  <si>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</si>
  <si>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</si>
  <si>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</si>
  <si>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</si>
  <si>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</si>
  <si>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</si>
  <si>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</si>
  <si>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</si>
  <si>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</si>
  <si>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</si>
  <si>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</si>
  <si>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</si>
  <si>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</si>
  <si>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</si>
  <si>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</si>
  <si>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</si>
  <si>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</si>
  <si>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</si>
  <si>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</si>
  <si>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</si>
  <si>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</si>
  <si>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</si>
  <si>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</si>
  <si>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</si>
  <si>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</si>
  <si>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</si>
  <si>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</si>
  <si>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</si>
  <si>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</si>
  <si>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</si>
  <si>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</si>
  <si>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</si>
  <si>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</si>
  <si>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</si>
  <si>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</si>
  <si>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</si>
  <si>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</si>
  <si>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 Game Of CHESS</t>
  </si>
  <si>
    <t>Mini-Project</t>
  </si>
  <si>
    <t>ALEN REJI KOKKAD</t>
  </si>
  <si>
    <t>Information Gathering</t>
  </si>
  <si>
    <t>Alen Reji Kokkad</t>
  </si>
  <si>
    <t>Understanding the checkmate.</t>
  </si>
  <si>
    <t>Understanding the pieces and their movements.</t>
  </si>
  <si>
    <t>Understanding the game of chess.</t>
  </si>
  <si>
    <t>Coding</t>
  </si>
  <si>
    <t>Creating the checkmate.</t>
  </si>
  <si>
    <t>Creating the valid and invalid moves.</t>
  </si>
  <si>
    <t>Creating the pieces and their movements.</t>
  </si>
  <si>
    <t>Creating the chessboard.</t>
  </si>
  <si>
    <t>Algorthm.</t>
  </si>
  <si>
    <t>Understanding the coding requirements.</t>
  </si>
  <si>
    <t>Understanding the chessboard.</t>
  </si>
  <si>
    <t>Error Correction</t>
  </si>
  <si>
    <t>Correcting missing file of graphics.h</t>
  </si>
  <si>
    <t>Correcting piece movements.</t>
  </si>
  <si>
    <t>Documentation &amp; Testing</t>
  </si>
  <si>
    <t>Making all necessary documents and Unit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</si>
</sst>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8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164" fontId="8" fillId="3" borderId="2" xfId="10" applyFill="1">
      <alignment horizontal="center" vertical="center"/>
    </xf>
    <xf numFmtId="164" fontId="8" fillId="4" borderId="2" xfId="10" applyFill="1">
      <alignment horizontal="center" vertical="center"/>
    </xf>
    <xf numFmtId="164" fontId="8" fillId="11" borderId="2" xfId="10" applyFill="1">
      <alignment horizontal="center" vertical="center"/>
    </xf>
    <xf numFmtId="164" fontId="8" fillId="0" borderId="2" xfId="10">
      <alignment horizontal="center" vertical="center"/>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0" xfId="8">
      <alignment horizontal="right" indent="1"/>
    </xf>
    <xf numFmtId="0" fontId="8"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8"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Normal="100" zoomScalePageLayoutView="70" workbookViewId="0">
      <pane ySplit="6" topLeftCell="A21" activePane="bottomLeft" state="frozen"/>
      <selection pane="bottomLeft" activeCell="F25" sqref="F25"/>
    </sheetView>
  </sheetViews>
  <sheetFormatPr defaultRowHeight="30" customHeight="1" x14ac:dyDescent="0.25"/>
  <cols>
    <col min="1" max="1" width="2.7109375" style="51"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2" t="s">
        <v>28</v>
      </c>
      <c r="B1" s="56" t="s">
        <v>37</v>
      </c>
      <c r="C1" s="1"/>
      <c r="D1" s="2"/>
      <c r="E1" s="4"/>
      <c r="F1" s="40"/>
      <c r="H1" s="2"/>
      <c r="I1" s="14" t="s">
        <v>11</v>
      </c>
    </row>
    <row r="2" spans="1:64" ht="30" customHeight="1" x14ac:dyDescent="0.3">
      <c r="A2" s="51" t="s">
        <v>23</v>
      </c>
      <c r="B2" s="57" t="s">
        <v>38</v>
      </c>
      <c r="I2" s="54"/>
    </row>
    <row r="3" spans="1:64" ht="30" customHeight="1" x14ac:dyDescent="0.25">
      <c r="A3" s="51" t="s">
        <v>29</v>
      </c>
      <c r="B3" s="58" t="s">
        <v>39</v>
      </c>
      <c r="C3" s="74" t="s">
        <v>0</v>
      </c>
      <c r="D3" s="75"/>
      <c r="E3" s="80">
        <f>DATE(2020,9,21)</f>
        <v>44095</v>
      </c>
      <c r="F3" s="80"/>
    </row>
    <row r="4" spans="1:64" ht="30" customHeight="1" x14ac:dyDescent="0.25">
      <c r="A4" s="52" t="s">
        <v>30</v>
      </c>
      <c r="C4" s="74" t="s">
        <v>7</v>
      </c>
      <c r="D4" s="75"/>
      <c r="E4" s="7">
        <v>1</v>
      </c>
      <c r="I4" s="77">
        <f>I5</f>
        <v>44095</v>
      </c>
      <c r="J4" s="78"/>
      <c r="K4" s="78"/>
      <c r="L4" s="78"/>
      <c r="M4" s="78"/>
      <c r="N4" s="78"/>
      <c r="O4" s="79"/>
      <c r="P4" s="77">
        <f>P5</f>
        <v>44102</v>
      </c>
      <c r="Q4" s="78"/>
      <c r="R4" s="78"/>
      <c r="S4" s="78"/>
      <c r="T4" s="78"/>
      <c r="U4" s="78"/>
      <c r="V4" s="79"/>
      <c r="W4" s="77">
        <f>W5</f>
        <v>44109</v>
      </c>
      <c r="X4" s="78"/>
      <c r="Y4" s="78"/>
      <c r="Z4" s="78"/>
      <c r="AA4" s="78"/>
      <c r="AB4" s="78"/>
      <c r="AC4" s="79"/>
      <c r="AD4" s="77">
        <f>AD5</f>
        <v>44116</v>
      </c>
      <c r="AE4" s="78"/>
      <c r="AF4" s="78"/>
      <c r="AG4" s="78"/>
      <c r="AH4" s="78"/>
      <c r="AI4" s="78"/>
      <c r="AJ4" s="79"/>
      <c r="AK4" s="77">
        <f>AK5</f>
        <v>44123</v>
      </c>
      <c r="AL4" s="78"/>
      <c r="AM4" s="78"/>
      <c r="AN4" s="78"/>
      <c r="AO4" s="78"/>
      <c r="AP4" s="78"/>
      <c r="AQ4" s="79"/>
      <c r="AR4" s="77">
        <f>AR5</f>
        <v>44130</v>
      </c>
      <c r="AS4" s="78"/>
      <c r="AT4" s="78"/>
      <c r="AU4" s="78"/>
      <c r="AV4" s="78"/>
      <c r="AW4" s="78"/>
      <c r="AX4" s="79"/>
      <c r="AY4" s="77">
        <f>AY5</f>
        <v>44137</v>
      </c>
      <c r="AZ4" s="78"/>
      <c r="BA4" s="78"/>
      <c r="BB4" s="78"/>
      <c r="BC4" s="78"/>
      <c r="BD4" s="78"/>
      <c r="BE4" s="79"/>
      <c r="BF4" s="77">
        <f>BF5</f>
        <v>44144</v>
      </c>
      <c r="BG4" s="78"/>
      <c r="BH4" s="78"/>
      <c r="BI4" s="78"/>
      <c r="BJ4" s="78"/>
      <c r="BK4" s="78"/>
      <c r="BL4" s="79"/>
    </row>
    <row r="5" spans="1:64" ht="15" customHeight="1" x14ac:dyDescent="0.25">
      <c r="A5" s="52" t="s">
        <v>31</v>
      </c>
      <c r="B5" s="76"/>
      <c r="C5" s="76"/>
      <c r="D5" s="76"/>
      <c r="E5" s="76"/>
      <c r="F5" s="76"/>
      <c r="G5" s="76"/>
      <c r="I5" s="11">
        <f>Project_Start-WEEKDAY(Project_Start,1)+2+7*(Display_Week-1)</f>
        <v>44095</v>
      </c>
      <c r="J5" s="10">
        <f>I5+1</f>
        <v>44096</v>
      </c>
      <c r="K5" s="10">
        <f t="shared" ref="K5:AX5" si="0">J5+1</f>
        <v>44097</v>
      </c>
      <c r="L5" s="10">
        <f t="shared" si="0"/>
        <v>44098</v>
      </c>
      <c r="M5" s="10">
        <f t="shared" si="0"/>
        <v>44099</v>
      </c>
      <c r="N5" s="10">
        <f t="shared" si="0"/>
        <v>44100</v>
      </c>
      <c r="O5" s="12">
        <f t="shared" si="0"/>
        <v>44101</v>
      </c>
      <c r="P5" s="11">
        <f>O5+1</f>
        <v>44102</v>
      </c>
      <c r="Q5" s="10">
        <f>P5+1</f>
        <v>44103</v>
      </c>
      <c r="R5" s="10">
        <f t="shared" si="0"/>
        <v>44104</v>
      </c>
      <c r="S5" s="10">
        <f t="shared" si="0"/>
        <v>44105</v>
      </c>
      <c r="T5" s="10">
        <f t="shared" si="0"/>
        <v>44106</v>
      </c>
      <c r="U5" s="10">
        <f t="shared" si="0"/>
        <v>44107</v>
      </c>
      <c r="V5" s="12">
        <f t="shared" si="0"/>
        <v>44108</v>
      </c>
      <c r="W5" s="11">
        <f>V5+1</f>
        <v>44109</v>
      </c>
      <c r="X5" s="10">
        <f>W5+1</f>
        <v>44110</v>
      </c>
      <c r="Y5" s="10">
        <f t="shared" si="0"/>
        <v>44111</v>
      </c>
      <c r="Z5" s="10">
        <f t="shared" si="0"/>
        <v>44112</v>
      </c>
      <c r="AA5" s="10">
        <f t="shared" si="0"/>
        <v>44113</v>
      </c>
      <c r="AB5" s="10">
        <f t="shared" si="0"/>
        <v>44114</v>
      </c>
      <c r="AC5" s="12">
        <f t="shared" si="0"/>
        <v>44115</v>
      </c>
      <c r="AD5" s="11">
        <f>AC5+1</f>
        <v>44116</v>
      </c>
      <c r="AE5" s="10">
        <f>AD5+1</f>
        <v>44117</v>
      </c>
      <c r="AF5" s="10">
        <f t="shared" si="0"/>
        <v>44118</v>
      </c>
      <c r="AG5" s="10">
        <f t="shared" si="0"/>
        <v>44119</v>
      </c>
      <c r="AH5" s="10">
        <f t="shared" si="0"/>
        <v>44120</v>
      </c>
      <c r="AI5" s="10">
        <f t="shared" si="0"/>
        <v>44121</v>
      </c>
      <c r="AJ5" s="12">
        <f t="shared" si="0"/>
        <v>44122</v>
      </c>
      <c r="AK5" s="11">
        <f>AJ5+1</f>
        <v>44123</v>
      </c>
      <c r="AL5" s="10">
        <f>AK5+1</f>
        <v>44124</v>
      </c>
      <c r="AM5" s="10">
        <f t="shared" si="0"/>
        <v>44125</v>
      </c>
      <c r="AN5" s="10">
        <f t="shared" si="0"/>
        <v>44126</v>
      </c>
      <c r="AO5" s="10">
        <f t="shared" si="0"/>
        <v>44127</v>
      </c>
      <c r="AP5" s="10">
        <f t="shared" si="0"/>
        <v>44128</v>
      </c>
      <c r="AQ5" s="12">
        <f t="shared" si="0"/>
        <v>44129</v>
      </c>
      <c r="AR5" s="11">
        <f>AQ5+1</f>
        <v>44130</v>
      </c>
      <c r="AS5" s="10">
        <f>AR5+1</f>
        <v>44131</v>
      </c>
      <c r="AT5" s="10">
        <f t="shared" si="0"/>
        <v>44132</v>
      </c>
      <c r="AU5" s="10">
        <f t="shared" si="0"/>
        <v>44133</v>
      </c>
      <c r="AV5" s="10">
        <f t="shared" si="0"/>
        <v>44134</v>
      </c>
      <c r="AW5" s="10">
        <f t="shared" si="0"/>
        <v>44135</v>
      </c>
      <c r="AX5" s="12">
        <f t="shared" si="0"/>
        <v>44136</v>
      </c>
      <c r="AY5" s="11">
        <f>AX5+1</f>
        <v>44137</v>
      </c>
      <c r="AZ5" s="10">
        <f>AY5+1</f>
        <v>44138</v>
      </c>
      <c r="BA5" s="10">
        <f t="shared" ref="BA5:BE5" si="1">AZ5+1</f>
        <v>44139</v>
      </c>
      <c r="BB5" s="10">
        <f t="shared" si="1"/>
        <v>44140</v>
      </c>
      <c r="BC5" s="10">
        <f t="shared" si="1"/>
        <v>44141</v>
      </c>
      <c r="BD5" s="10">
        <f t="shared" si="1"/>
        <v>44142</v>
      </c>
      <c r="BE5" s="12">
        <f t="shared" si="1"/>
        <v>44143</v>
      </c>
      <c r="BF5" s="11">
        <f>BE5+1</f>
        <v>44144</v>
      </c>
      <c r="BG5" s="10">
        <f>BF5+1</f>
        <v>44145</v>
      </c>
      <c r="BH5" s="10">
        <f t="shared" ref="BH5:BL5" si="2">BG5+1</f>
        <v>44146</v>
      </c>
      <c r="BI5" s="10">
        <f t="shared" si="2"/>
        <v>44147</v>
      </c>
      <c r="BJ5" s="10">
        <f t="shared" si="2"/>
        <v>44148</v>
      </c>
      <c r="BK5" s="10">
        <f t="shared" si="2"/>
        <v>44149</v>
      </c>
      <c r="BL5" s="12">
        <f t="shared" si="2"/>
        <v>44150</v>
      </c>
    </row>
    <row r="6" spans="1:64" ht="30" customHeight="1" thickBot="1" x14ac:dyDescent="0.3">
      <c r="A6" s="52" t="s">
        <v>32</v>
      </c>
      <c r="B6" s="8" t="s">
        <v>8</v>
      </c>
      <c r="C6" s="9" t="s">
        <v>2</v>
      </c>
      <c r="D6" s="9" t="s">
        <v>1</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1" t="s">
        <v>27</v>
      </c>
      <c r="C7" s="55"/>
      <c r="E7"/>
      <c r="H7" t="str">
        <f>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row>
    <row r="8" spans="1:64" s="3" customFormat="1" ht="30" customHeight="1" thickBot="1" x14ac:dyDescent="0.3">
      <c r="A8" s="52" t="s">
        <v>33</v>
      </c>
      <c r="B8" s="17" t="s">
        <v>40</v>
      </c>
      <c r="C8" s="63"/>
      <c r="D8" s="18"/>
      <c r="E8" s="19"/>
      <c r="F8" s="20"/>
      <c r="G8" s="16"/>
      <c r="H8" s="16" t="str">
        <f t="shared" ref="H8:H26" si="6">IF(OR(ISBLANK(task_start),ISBLANK(task_end)),"",task_end-task_start+1)</f>
        <v/>
      </c>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row>
    <row r="9" spans="1:64" s="3" customFormat="1" ht="30" customHeight="1" thickBot="1" x14ac:dyDescent="0.3">
      <c r="A9" s="52" t="s">
        <v>34</v>
      </c>
      <c r="B9" s="70" t="s">
        <v>44</v>
      </c>
      <c r="C9" s="64" t="s">
        <v>41</v>
      </c>
      <c r="D9" s="21">
        <v>1</v>
      </c>
      <c r="E9" s="59">
        <f>Project_Start</f>
        <v>44095</v>
      </c>
      <c r="F9" s="59">
        <f>E9+3</f>
        <v>44098</v>
      </c>
      <c r="G9" s="16"/>
      <c r="H9" s="16">
        <f t="shared" si="6"/>
        <v>4</v>
      </c>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row>
    <row r="10" spans="1:64" s="3" customFormat="1" ht="30" customHeight="1" thickBot="1" x14ac:dyDescent="0.3">
      <c r="A10" s="52" t="s">
        <v>35</v>
      </c>
      <c r="B10" s="70" t="s">
        <v>43</v>
      </c>
      <c r="C10" s="64" t="s">
        <v>41</v>
      </c>
      <c r="D10" s="21">
        <v>1</v>
      </c>
      <c r="E10" s="59">
        <f>F9</f>
        <v>44098</v>
      </c>
      <c r="F10" s="59">
        <f>E10+2</f>
        <v>44100</v>
      </c>
      <c r="G10" s="16"/>
      <c r="H10" s="16">
        <f t="shared" si="6"/>
        <v>3</v>
      </c>
      <c r="I10" s="37"/>
      <c r="J10" s="37"/>
      <c r="K10" s="37"/>
      <c r="L10" s="37"/>
      <c r="M10" s="37"/>
      <c r="N10" s="37"/>
      <c r="O10" s="37"/>
      <c r="P10" s="37"/>
      <c r="Q10" s="37"/>
      <c r="R10" s="37"/>
      <c r="S10" s="37"/>
      <c r="T10" s="37"/>
      <c r="U10" s="38"/>
      <c r="V10" s="38"/>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row>
    <row r="11" spans="1:64" s="3" customFormat="1" ht="30" customHeight="1" thickBot="1" x14ac:dyDescent="0.3">
      <c r="A11" s="51"/>
      <c r="B11" s="70" t="s">
        <v>42</v>
      </c>
      <c r="C11" s="64" t="s">
        <v>41</v>
      </c>
      <c r="D11" s="21">
        <v>1</v>
      </c>
      <c r="E11" s="59">
        <f>F10</f>
        <v>44100</v>
      </c>
      <c r="F11" s="59">
        <f>E11+4</f>
        <v>44104</v>
      </c>
      <c r="G11" s="16"/>
      <c r="H11" s="16">
        <f t="shared" si="6"/>
        <v>5</v>
      </c>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row>
    <row r="12" spans="1:64" s="3" customFormat="1" ht="30" customHeight="1" thickBot="1" x14ac:dyDescent="0.3">
      <c r="A12" s="51"/>
      <c r="B12" s="70" t="s">
        <v>52</v>
      </c>
      <c r="C12" s="64" t="s">
        <v>41</v>
      </c>
      <c r="D12" s="21">
        <v>1</v>
      </c>
      <c r="E12" s="59">
        <f>F11</f>
        <v>44104</v>
      </c>
      <c r="F12" s="59">
        <f>E12+5</f>
        <v>44109</v>
      </c>
      <c r="G12" s="16"/>
      <c r="H12" s="16">
        <f t="shared" si="6"/>
        <v>6</v>
      </c>
      <c r="I12" s="37"/>
      <c r="J12" s="37"/>
      <c r="K12" s="37"/>
      <c r="L12" s="37"/>
      <c r="M12" s="37"/>
      <c r="N12" s="37"/>
      <c r="O12" s="37"/>
      <c r="P12" s="37"/>
      <c r="Q12" s="37"/>
      <c r="R12" s="37"/>
      <c r="S12" s="37"/>
      <c r="T12" s="37"/>
      <c r="U12" s="37"/>
      <c r="V12" s="37"/>
      <c r="W12" s="37"/>
      <c r="X12" s="37"/>
      <c r="Y12" s="38"/>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3" customFormat="1" ht="30" customHeight="1" thickBot="1" x14ac:dyDescent="0.3">
      <c r="A13" s="51"/>
      <c r="B13" s="70" t="s">
        <v>51</v>
      </c>
      <c r="C13" s="64" t="s">
        <v>41</v>
      </c>
      <c r="D13" s="21">
        <v>0.85</v>
      </c>
      <c r="E13" s="59">
        <f>E10+1</f>
        <v>44099</v>
      </c>
      <c r="F13" s="59">
        <f>E13+10</f>
        <v>44109</v>
      </c>
      <c r="G13" s="16"/>
      <c r="H13" s="16">
        <f t="shared" si="6"/>
        <v>11</v>
      </c>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row>
    <row r="14" spans="1:64" s="3" customFormat="1" ht="30" customHeight="1" thickBot="1" x14ac:dyDescent="0.3">
      <c r="A14" s="52" t="s">
        <v>36</v>
      </c>
      <c r="B14" s="22" t="s">
        <v>45</v>
      </c>
      <c r="C14" s="65"/>
      <c r="D14" s="23"/>
      <c r="E14" s="24"/>
      <c r="F14" s="25"/>
      <c r="G14" s="16"/>
      <c r="H14" s="16" t="str">
        <f t="shared" si="6"/>
        <v/>
      </c>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row>
    <row r="15" spans="1:64" s="3" customFormat="1" ht="30" customHeight="1" thickBot="1" x14ac:dyDescent="0.3">
      <c r="A15" s="52"/>
      <c r="B15" s="71" t="s">
        <v>50</v>
      </c>
      <c r="C15" s="66" t="s">
        <v>41</v>
      </c>
      <c r="D15" s="26">
        <v>0.75</v>
      </c>
      <c r="E15" s="60">
        <f>E13+1</f>
        <v>44100</v>
      </c>
      <c r="F15" s="60">
        <f>E15+2</f>
        <v>44102</v>
      </c>
      <c r="G15" s="16"/>
      <c r="H15" s="16">
        <f t="shared" si="6"/>
        <v>3</v>
      </c>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3" customFormat="1" ht="30" customHeight="1" thickBot="1" x14ac:dyDescent="0.3">
      <c r="A16" s="51"/>
      <c r="B16" s="71" t="s">
        <v>49</v>
      </c>
      <c r="C16" s="66" t="s">
        <v>41</v>
      </c>
      <c r="D16" s="26">
        <v>0.86</v>
      </c>
      <c r="E16" s="60">
        <f>E15+2</f>
        <v>44102</v>
      </c>
      <c r="F16" s="60">
        <f>E16+4</f>
        <v>44106</v>
      </c>
      <c r="G16" s="16"/>
      <c r="H16" s="16">
        <f t="shared" si="6"/>
        <v>5</v>
      </c>
      <c r="I16" s="37"/>
      <c r="J16" s="37"/>
      <c r="K16" s="37"/>
      <c r="L16" s="37"/>
      <c r="M16" s="37"/>
      <c r="N16" s="37"/>
      <c r="O16" s="37"/>
      <c r="P16" s="37"/>
      <c r="Q16" s="37"/>
      <c r="R16" s="37"/>
      <c r="S16" s="37"/>
      <c r="T16" s="37"/>
      <c r="U16" s="38"/>
      <c r="V16" s="38"/>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1:64" s="3" customFormat="1" ht="30" customHeight="1" thickBot="1" x14ac:dyDescent="0.3">
      <c r="A17" s="51"/>
      <c r="B17" s="71" t="s">
        <v>48</v>
      </c>
      <c r="C17" s="66" t="s">
        <v>41</v>
      </c>
      <c r="D17" s="26">
        <v>0.73</v>
      </c>
      <c r="E17" s="60">
        <f>F16</f>
        <v>44106</v>
      </c>
      <c r="F17" s="60">
        <f>E17+6</f>
        <v>44112</v>
      </c>
      <c r="G17" s="16"/>
      <c r="H17" s="16">
        <f t="shared" si="6"/>
        <v>7</v>
      </c>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3" customFormat="1" ht="30" customHeight="1" thickBot="1" x14ac:dyDescent="0.3">
      <c r="A18" s="51"/>
      <c r="B18" s="71" t="s">
        <v>47</v>
      </c>
      <c r="C18" s="66" t="s">
        <v>41</v>
      </c>
      <c r="D18" s="26">
        <v>0.76</v>
      </c>
      <c r="E18" s="60">
        <f>E17</f>
        <v>44106</v>
      </c>
      <c r="F18" s="60">
        <f>E18+8</f>
        <v>44114</v>
      </c>
      <c r="G18" s="16"/>
      <c r="H18" s="16">
        <f t="shared" si="6"/>
        <v>9</v>
      </c>
      <c r="I18" s="37"/>
      <c r="J18" s="37"/>
      <c r="K18" s="37"/>
      <c r="L18" s="37"/>
      <c r="M18" s="37"/>
      <c r="N18" s="37"/>
      <c r="O18" s="37"/>
      <c r="P18" s="37"/>
      <c r="Q18" s="37"/>
      <c r="R18" s="37"/>
      <c r="S18" s="37"/>
      <c r="T18" s="37"/>
      <c r="U18" s="37"/>
      <c r="V18" s="37"/>
      <c r="W18" s="37"/>
      <c r="X18" s="37"/>
      <c r="Y18" s="38"/>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3" customFormat="1" ht="30" customHeight="1" thickBot="1" x14ac:dyDescent="0.3">
      <c r="A19" s="51"/>
      <c r="B19" s="71" t="s">
        <v>46</v>
      </c>
      <c r="C19" s="66" t="s">
        <v>41</v>
      </c>
      <c r="D19" s="26">
        <v>0.86</v>
      </c>
      <c r="E19" s="60">
        <f>E18</f>
        <v>44106</v>
      </c>
      <c r="F19" s="60">
        <f>E19+10</f>
        <v>44116</v>
      </c>
      <c r="G19" s="16"/>
      <c r="H19" s="16">
        <f t="shared" si="6"/>
        <v>11</v>
      </c>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row>
    <row r="20" spans="1:64" s="3" customFormat="1" ht="30" customHeight="1" thickBot="1" x14ac:dyDescent="0.3">
      <c r="A20" s="51" t="s">
        <v>24</v>
      </c>
      <c r="B20" s="27" t="s">
        <v>53</v>
      </c>
      <c r="C20" s="67"/>
      <c r="D20" s="28"/>
      <c r="E20" s="29"/>
      <c r="F20" s="30"/>
      <c r="G20" s="16"/>
      <c r="H20" s="16" t="str">
        <f t="shared" si="6"/>
        <v/>
      </c>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3" customFormat="1" ht="30" customHeight="1" thickBot="1" x14ac:dyDescent="0.3">
      <c r="A21" s="51"/>
      <c r="B21" s="72" t="s">
        <v>54</v>
      </c>
      <c r="C21" s="68" t="s">
        <v>41</v>
      </c>
      <c r="D21" s="31">
        <v>0.67</v>
      </c>
      <c r="E21" s="61">
        <f>E9+14</f>
        <v>44109</v>
      </c>
      <c r="F21" s="61">
        <f>E21+12</f>
        <v>44121</v>
      </c>
      <c r="G21" s="16"/>
      <c r="H21" s="16">
        <f t="shared" si="6"/>
        <v>13</v>
      </c>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row>
    <row r="22" spans="1:64" s="3" customFormat="1" ht="30" customHeight="1" thickBot="1" x14ac:dyDescent="0.3">
      <c r="A22" s="51"/>
      <c r="B22" s="72" t="s">
        <v>55</v>
      </c>
      <c r="C22" s="68" t="s">
        <v>41</v>
      </c>
      <c r="D22" s="31">
        <v>0.68</v>
      </c>
      <c r="E22" s="61">
        <f>F21</f>
        <v>44121</v>
      </c>
      <c r="F22" s="61">
        <f>E22+1</f>
        <v>44122</v>
      </c>
      <c r="G22" s="16"/>
      <c r="H22" s="16">
        <f t="shared" si="6"/>
        <v>2</v>
      </c>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row>
    <row r="23" spans="1:64" s="3" customFormat="1" ht="30" customHeight="1" thickBot="1" x14ac:dyDescent="0.3">
      <c r="A23" s="51"/>
      <c r="B23" s="32" t="s">
        <v>56</v>
      </c>
      <c r="C23" s="68"/>
      <c r="D23" s="31"/>
      <c r="E23" s="61"/>
      <c r="F23" s="61"/>
      <c r="G23" s="16"/>
      <c r="H23" s="16" t="str">
        <f t="shared" si="6"/>
        <v/>
      </c>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3" customFormat="1" ht="30" customHeight="1" thickBot="1" x14ac:dyDescent="0.3">
      <c r="A24" s="51"/>
      <c r="B24" s="73" t="s">
        <v>57</v>
      </c>
      <c r="C24" s="68" t="s">
        <v>41</v>
      </c>
      <c r="D24" s="31">
        <v>0.7</v>
      </c>
      <c r="E24" s="61">
        <f>F18</f>
        <v>44114</v>
      </c>
      <c r="F24" s="61">
        <f>E24+11</f>
        <v>44125</v>
      </c>
      <c r="G24" s="16"/>
      <c r="H24" s="16">
        <f t="shared" si="6"/>
        <v>12</v>
      </c>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3" customFormat="1" ht="30" customHeight="1" thickBot="1" x14ac:dyDescent="0.3">
      <c r="A25" s="51"/>
      <c r="B25"/>
      <c r="C25" s="69"/>
      <c r="D25" s="34"/>
      <c r="E25" s="5"/>
      <c r="F25" s="62"/>
      <c r="G25" s="16"/>
      <c r="H25" s="16" t="str">
        <f t="shared" si="6"/>
        <v/>
      </c>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row>
    <row r="26" spans="1:64" s="3" customFormat="1" ht="30" customHeight="1" thickBot="1" x14ac:dyDescent="0.3">
      <c r="A26" s="51" t="s">
        <v>24</v>
      </c>
      <c r="B26"/>
      <c r="C26" s="33"/>
      <c r="D26"/>
      <c r="E26" s="5"/>
      <c r="F26" s="35"/>
      <c r="G26" s="36"/>
      <c r="H26" s="36" t="str">
        <f t="shared" si="6"/>
        <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7"/>
    </row>
    <row r="27" spans="1:64" s="3" customFormat="1" ht="30" customHeight="1" thickBot="1" x14ac:dyDescent="0.3">
      <c r="A27" s="51"/>
      <c r="B27"/>
      <c r="C27"/>
      <c r="D27"/>
      <c r="E27" s="5"/>
      <c r="F27"/>
      <c r="G27" s="6"/>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s="37"/>
    </row>
    <row r="28" spans="1:64" s="3" customFormat="1" ht="30" customHeight="1" thickBot="1" x14ac:dyDescent="0.3">
      <c r="A28" s="51"/>
      <c r="B28"/>
      <c r="C28" s="14"/>
      <c r="D28"/>
      <c r="E28" s="5"/>
      <c r="F28" s="53"/>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s="37"/>
    </row>
    <row r="29" spans="1:64" s="3" customFormat="1" ht="30" customHeight="1" thickBot="1" x14ac:dyDescent="0.3">
      <c r="A29" s="51"/>
      <c r="B29"/>
      <c r="C29" s="15"/>
      <c r="D29"/>
      <c r="E29" s="5"/>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s="37"/>
    </row>
    <row r="30" spans="1:64" s="3" customFormat="1" ht="30" customHeight="1" thickBot="1" x14ac:dyDescent="0.3">
      <c r="A30" s="51"/>
      <c r="B30"/>
      <c r="C30"/>
      <c r="D30"/>
      <c r="E30" s="5"/>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s="37"/>
    </row>
    <row r="31" spans="1:64" s="3" customFormat="1" ht="30" customHeight="1" thickBot="1" x14ac:dyDescent="0.3">
      <c r="A31" s="51"/>
      <c r="B31"/>
      <c r="C31"/>
      <c r="D31"/>
      <c r="E31" s="5"/>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s="37"/>
    </row>
    <row r="32" spans="1:64" s="3" customFormat="1" ht="30" customHeight="1" thickBot="1" x14ac:dyDescent="0.3">
      <c r="A32" s="51" t="s">
        <v>26</v>
      </c>
      <c r="B32"/>
      <c r="C32"/>
      <c r="D32"/>
      <c r="E32" s="5"/>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s="37"/>
    </row>
    <row r="33" spans="1:64" s="3" customFormat="1" ht="30" customHeight="1" thickBot="1" x14ac:dyDescent="0.3">
      <c r="A33" s="52" t="s">
        <v>25</v>
      </c>
      <c r="B33"/>
      <c r="C33"/>
      <c r="D33"/>
      <c r="E33" s="5"/>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s="39"/>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4 BL26:BL33 I25:BK26">
    <cfRule type="expression" dxfId="2" priority="33">
      <formula>AND(TODAY()&gt;=I$5,TODAY()&lt;J$5)</formula>
    </cfRule>
  </conditionalFormatting>
  <conditionalFormatting sqref="I7:BL24 BL26:BL33 I25:BK2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1" r:id="rId1" xr:uid="{00000000-0004-0000-0000-000001000000}"/>
  </hyperlinks>
  <printOptions horizontalCentered="1"/>
  <pageMargins left="0.35" right="0.35" top="0.35" bottom="0.5" header="0.3" footer="0.3"/>
  <pageSetup scale="57" fitToHeight="0" orientation="landscape" r:id="rId2"/>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1" customWidth="1"/>
    <col min="2" max="16384" width="9.140625" style="2"/>
  </cols>
  <sheetData>
    <row r="1" spans="1:2" ht="46.5" customHeight="1" x14ac:dyDescent="0.2"/>
    <row r="2" spans="1:2" s="43" customFormat="1" ht="15.75" x14ac:dyDescent="0.25">
      <c r="A2" s="42" t="s">
        <v>11</v>
      </c>
      <c r="B2" s="42"/>
    </row>
    <row r="3" spans="1:2" s="47" customFormat="1" ht="27" customHeight="1" x14ac:dyDescent="0.25">
      <c r="A3" s="48" t="s">
        <v>16</v>
      </c>
      <c r="B3" s="48"/>
    </row>
    <row r="4" spans="1:2" s="44" customFormat="1" ht="26.25" x14ac:dyDescent="0.4">
      <c r="A4" s="45" t="s">
        <v>10</v>
      </c>
    </row>
    <row r="5" spans="1:2" ht="74.099999999999994" customHeight="1" x14ac:dyDescent="0.2">
      <c r="A5" s="46" t="s">
        <v>19</v>
      </c>
    </row>
    <row r="6" spans="1:2" ht="26.25" customHeight="1" x14ac:dyDescent="0.2">
      <c r="A6" s="45" t="s">
        <v>22</v>
      </c>
    </row>
    <row r="7" spans="1:2" s="41" customFormat="1" ht="204.95" customHeight="1" x14ac:dyDescent="0.25">
      <c r="A7" s="50" t="s">
        <v>21</v>
      </c>
    </row>
    <row r="8" spans="1:2" s="44" customFormat="1" ht="26.25" x14ac:dyDescent="0.4">
      <c r="A8" s="45" t="s">
        <v>12</v>
      </c>
    </row>
    <row r="9" spans="1:2" ht="60" x14ac:dyDescent="0.2">
      <c r="A9" s="46" t="s">
        <v>20</v>
      </c>
    </row>
    <row r="10" spans="1:2" s="41" customFormat="1" ht="27.95" customHeight="1" x14ac:dyDescent="0.25">
      <c r="A10" s="49" t="s">
        <v>18</v>
      </c>
    </row>
    <row r="11" spans="1:2" s="44" customFormat="1" ht="26.25" x14ac:dyDescent="0.4">
      <c r="A11" s="45" t="s">
        <v>9</v>
      </c>
    </row>
    <row r="12" spans="1:2" ht="30" x14ac:dyDescent="0.2">
      <c r="A12" s="46" t="s">
        <v>17</v>
      </c>
    </row>
    <row r="13" spans="1:2" s="41" customFormat="1" ht="27.95" customHeight="1" x14ac:dyDescent="0.25">
      <c r="A13" s="49" t="s">
        <v>3</v>
      </c>
    </row>
    <row r="14" spans="1:2" s="44" customFormat="1" ht="26.25" x14ac:dyDescent="0.4">
      <c r="A14" s="45" t="s">
        <v>13</v>
      </c>
    </row>
    <row r="15" spans="1:2" ht="75" customHeight="1" x14ac:dyDescent="0.2">
      <c r="A15" s="46" t="s">
        <v>14</v>
      </c>
    </row>
    <row r="16" spans="1:2" ht="75" x14ac:dyDescent="0.2">
      <c r="A16" s="46"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2020-10-21T09:32:32Z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