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dnaj\Downloads\"/>
    </mc:Choice>
  </mc:AlternateContent>
  <xr:revisionPtr revIDLastSave="0" documentId="13_ncr:1_{F41D11D0-AA4C-475C-A182-B7C2873B302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ayslip" sheetId="1" r:id="rId1"/>
    <sheet name="Employee Dataset" sheetId="2" r:id="rId2"/>
    <sheet name="Details" sheetId="3" r:id="rId3"/>
  </sheets>
  <definedNames>
    <definedName name="_xlnm.Print_Area" localSheetId="0">Payslip!$A$1:$F$37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31" i="1"/>
  <c r="C29" i="1"/>
  <c r="C27" i="1"/>
  <c r="C26" i="1"/>
  <c r="C25" i="1"/>
  <c r="E16" i="1"/>
  <c r="D16" i="1"/>
  <c r="C16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  <c r="L28" i="2"/>
  <c r="L29" i="2"/>
  <c r="L30" i="2"/>
  <c r="L31" i="2"/>
  <c r="L32" i="2"/>
  <c r="L33" i="2"/>
  <c r="L34" i="2"/>
  <c r="L44" i="2"/>
  <c r="L45" i="2"/>
  <c r="K12" i="2"/>
  <c r="K13" i="2"/>
  <c r="K14" i="2"/>
  <c r="K15" i="2"/>
  <c r="K28" i="2"/>
  <c r="K29" i="2"/>
  <c r="K30" i="2"/>
  <c r="K31" i="2"/>
  <c r="K44" i="2"/>
  <c r="K45" i="2"/>
  <c r="J28" i="2"/>
  <c r="J29" i="2"/>
  <c r="J44" i="2"/>
  <c r="J45" i="2"/>
  <c r="I3" i="2"/>
  <c r="L3" i="2" s="1"/>
  <c r="I4" i="2"/>
  <c r="K4" i="2" s="1"/>
  <c r="I5" i="2"/>
  <c r="L5" i="2" s="1"/>
  <c r="I6" i="2"/>
  <c r="J6" i="2" s="1"/>
  <c r="I7" i="2"/>
  <c r="K7" i="2" s="1"/>
  <c r="I8" i="2"/>
  <c r="L8" i="2" s="1"/>
  <c r="I9" i="2"/>
  <c r="K9" i="2" s="1"/>
  <c r="I10" i="2"/>
  <c r="L10" i="2" s="1"/>
  <c r="I11" i="2"/>
  <c r="L11" i="2" s="1"/>
  <c r="I12" i="2"/>
  <c r="L12" i="2" s="1"/>
  <c r="I13" i="2"/>
  <c r="L13" i="2" s="1"/>
  <c r="I14" i="2"/>
  <c r="J14" i="2" s="1"/>
  <c r="I15" i="2"/>
  <c r="J15" i="2" s="1"/>
  <c r="I16" i="2"/>
  <c r="K16" i="2" s="1"/>
  <c r="I17" i="2"/>
  <c r="J17" i="2" s="1"/>
  <c r="I18" i="2"/>
  <c r="K18" i="2" s="1"/>
  <c r="I19" i="2"/>
  <c r="L19" i="2" s="1"/>
  <c r="I20" i="2"/>
  <c r="L20" i="2" s="1"/>
  <c r="I21" i="2"/>
  <c r="L21" i="2" s="1"/>
  <c r="I22" i="2"/>
  <c r="L22" i="2" s="1"/>
  <c r="I23" i="2"/>
  <c r="L23" i="2" s="1"/>
  <c r="I24" i="2"/>
  <c r="K24" i="2" s="1"/>
  <c r="I25" i="2"/>
  <c r="L25" i="2" s="1"/>
  <c r="I26" i="2"/>
  <c r="L26" i="2" s="1"/>
  <c r="I27" i="2"/>
  <c r="L27" i="2" s="1"/>
  <c r="I28" i="2"/>
  <c r="I29" i="2"/>
  <c r="I30" i="2"/>
  <c r="J30" i="2" s="1"/>
  <c r="I31" i="2"/>
  <c r="J31" i="2" s="1"/>
  <c r="I32" i="2"/>
  <c r="K32" i="2" s="1"/>
  <c r="I33" i="2"/>
  <c r="K33" i="2" s="1"/>
  <c r="I34" i="2"/>
  <c r="K34" i="2" s="1"/>
  <c r="I35" i="2"/>
  <c r="L35" i="2" s="1"/>
  <c r="I36" i="2"/>
  <c r="K36" i="2" s="1"/>
  <c r="I37" i="2"/>
  <c r="L37" i="2" s="1"/>
  <c r="I38" i="2"/>
  <c r="J38" i="2" s="1"/>
  <c r="I39" i="2"/>
  <c r="L39" i="2" s="1"/>
  <c r="I40" i="2"/>
  <c r="L40" i="2" s="1"/>
  <c r="I41" i="2"/>
  <c r="L41" i="2" s="1"/>
  <c r="I42" i="2"/>
  <c r="J42" i="2" s="1"/>
  <c r="I43" i="2"/>
  <c r="L43" i="2" s="1"/>
  <c r="I44" i="2"/>
  <c r="I45" i="2"/>
  <c r="I46" i="2"/>
  <c r="J46" i="2" s="1"/>
  <c r="I47" i="2"/>
  <c r="J47" i="2" s="1"/>
  <c r="I48" i="2"/>
  <c r="K48" i="2" s="1"/>
  <c r="I49" i="2"/>
  <c r="K49" i="2" s="1"/>
  <c r="I50" i="2"/>
  <c r="K50" i="2" s="1"/>
  <c r="I51" i="2"/>
  <c r="L51" i="2" s="1"/>
  <c r="I2" i="2"/>
  <c r="L2" i="2" s="1"/>
  <c r="C7" i="1"/>
  <c r="C9" i="1"/>
  <c r="C8" i="1"/>
  <c r="C6" i="1"/>
  <c r="E20" i="1" l="1"/>
  <c r="L18" i="2"/>
  <c r="L17" i="2"/>
  <c r="L16" i="2"/>
  <c r="J13" i="2"/>
  <c r="L49" i="2"/>
  <c r="L15" i="2"/>
  <c r="J12" i="2"/>
  <c r="L48" i="2"/>
  <c r="L14" i="2"/>
  <c r="K47" i="2"/>
  <c r="L47" i="2"/>
  <c r="L50" i="2"/>
  <c r="K46" i="2"/>
  <c r="L46" i="2"/>
  <c r="K11" i="2"/>
  <c r="J41" i="2"/>
  <c r="J25" i="2"/>
  <c r="J9" i="2"/>
  <c r="K43" i="2"/>
  <c r="K27" i="2"/>
  <c r="J43" i="2"/>
  <c r="J27" i="2"/>
  <c r="J11" i="2"/>
  <c r="J26" i="2"/>
  <c r="J10" i="2"/>
  <c r="J40" i="2"/>
  <c r="J24" i="2"/>
  <c r="J8" i="2"/>
  <c r="K42" i="2"/>
  <c r="K26" i="2"/>
  <c r="K10" i="2"/>
  <c r="J39" i="2"/>
  <c r="J7" i="2"/>
  <c r="K25" i="2"/>
  <c r="J22" i="2"/>
  <c r="K40" i="2"/>
  <c r="K8" i="2"/>
  <c r="J37" i="2"/>
  <c r="J5" i="2"/>
  <c r="K23" i="2"/>
  <c r="L42" i="2"/>
  <c r="J2" i="2"/>
  <c r="J20" i="2"/>
  <c r="K38" i="2"/>
  <c r="K6" i="2"/>
  <c r="L9" i="2"/>
  <c r="J51" i="2"/>
  <c r="J19" i="2"/>
  <c r="K37" i="2"/>
  <c r="K5" i="2"/>
  <c r="L24" i="2"/>
  <c r="J50" i="2"/>
  <c r="J34" i="2"/>
  <c r="K2" i="2"/>
  <c r="K20" i="2"/>
  <c r="L7" i="2"/>
  <c r="J49" i="2"/>
  <c r="J33" i="2"/>
  <c r="K51" i="2"/>
  <c r="K35" i="2"/>
  <c r="K19" i="2"/>
  <c r="K3" i="2"/>
  <c r="L38" i="2"/>
  <c r="L6" i="2"/>
  <c r="J32" i="2"/>
  <c r="K17" i="2"/>
  <c r="L36" i="2"/>
  <c r="L4" i="2"/>
  <c r="J23" i="2"/>
  <c r="K41" i="2"/>
  <c r="J21" i="2"/>
  <c r="K39" i="2"/>
  <c r="J36" i="2"/>
  <c r="J4" i="2"/>
  <c r="K22" i="2"/>
  <c r="J35" i="2"/>
  <c r="J3" i="2"/>
  <c r="K21" i="2"/>
  <c r="J18" i="2"/>
  <c r="J48" i="2"/>
  <c r="J16" i="2"/>
</calcChain>
</file>

<file path=xl/sharedStrings.xml><?xml version="1.0" encoding="utf-8"?>
<sst xmlns="http://schemas.openxmlformats.org/spreadsheetml/2006/main" count="357" uniqueCount="310">
  <si>
    <t>Company Name / Logo</t>
  </si>
  <si>
    <t>Company Address | Contact Details</t>
  </si>
  <si>
    <t>Employee Name:</t>
  </si>
  <si>
    <t>Employee ID:</t>
  </si>
  <si>
    <t>EMP001</t>
  </si>
  <si>
    <t>Job Title:</t>
  </si>
  <si>
    <t>Department:</t>
  </si>
  <si>
    <t>IT</t>
  </si>
  <si>
    <t>Pay Period:</t>
  </si>
  <si>
    <t>Pay Date:</t>
  </si>
  <si>
    <t>Earnings</t>
  </si>
  <si>
    <t>Description</t>
  </si>
  <si>
    <t>Hours/Days</t>
  </si>
  <si>
    <t>Rate</t>
  </si>
  <si>
    <t>Amount (£)</t>
  </si>
  <si>
    <t>Basic Salary</t>
  </si>
  <si>
    <t>Bonus</t>
  </si>
  <si>
    <t>Allowances</t>
  </si>
  <si>
    <t>Deductions</t>
  </si>
  <si>
    <t>National Insurance</t>
  </si>
  <si>
    <t>Pension</t>
  </si>
  <si>
    <t>Total Deductions</t>
  </si>
  <si>
    <t>Net Pay (Take Home):</t>
  </si>
  <si>
    <t>Signature (Employer/HR): ___________________</t>
  </si>
  <si>
    <t>Finance</t>
  </si>
  <si>
    <t>Animal nutritionist</t>
  </si>
  <si>
    <t>Ashleigh Smith</t>
  </si>
  <si>
    <t>EMP050</t>
  </si>
  <si>
    <t>Therapist, art</t>
  </si>
  <si>
    <t>Jake Harper</t>
  </si>
  <si>
    <t>EMP049</t>
  </si>
  <si>
    <t>HR</t>
  </si>
  <si>
    <t>Civil engineer, consulting</t>
  </si>
  <si>
    <t>Dr Christine Davies</t>
  </si>
  <si>
    <t>EMP048</t>
  </si>
  <si>
    <t>Sports development officer</t>
  </si>
  <si>
    <t>Terence Todd</t>
  </si>
  <si>
    <t>EMP047</t>
  </si>
  <si>
    <t>Agricultural engineer</t>
  </si>
  <si>
    <t>Dean Daniels</t>
  </si>
  <si>
    <t>EMP046</t>
  </si>
  <si>
    <t>Marketing</t>
  </si>
  <si>
    <t>Records manager</t>
  </si>
  <si>
    <t>Ms Jane Gordon</t>
  </si>
  <si>
    <t>EMP045</t>
  </si>
  <si>
    <t>Arts administrator</t>
  </si>
  <si>
    <t>Carole Ball</t>
  </si>
  <si>
    <t>EMP044</t>
  </si>
  <si>
    <t>Television floor manager</t>
  </si>
  <si>
    <t>Bryan O'Connor</t>
  </si>
  <si>
    <t>EMP043</t>
  </si>
  <si>
    <t>Music tutor</t>
  </si>
  <si>
    <t>Lewis Chapman-Abbott</t>
  </si>
  <si>
    <t>EMP042</t>
  </si>
  <si>
    <t>Lawyer</t>
  </si>
  <si>
    <t>Miss Natasha Edwards</t>
  </si>
  <si>
    <t>EMP041</t>
  </si>
  <si>
    <t>Aid worker</t>
  </si>
  <si>
    <t>Dr Kyle Holmes</t>
  </si>
  <si>
    <t>EMP040</t>
  </si>
  <si>
    <t>Writer</t>
  </si>
  <si>
    <t>Brian Ward</t>
  </si>
  <si>
    <t>EMP039</t>
  </si>
  <si>
    <t>Equities trader</t>
  </si>
  <si>
    <t>Dr Patricia Sutton</t>
  </si>
  <si>
    <t>EMP038</t>
  </si>
  <si>
    <t>Engineer, structural</t>
  </si>
  <si>
    <t>Dr Shaun Lee</t>
  </si>
  <si>
    <t>EMP037</t>
  </si>
  <si>
    <t>Buyer, industrial</t>
  </si>
  <si>
    <t>Derek Wilson</t>
  </si>
  <si>
    <t>EMP036</t>
  </si>
  <si>
    <t>Contracting civil engineer</t>
  </si>
  <si>
    <t>Kelly McDonald</t>
  </si>
  <si>
    <t>EMP035</t>
  </si>
  <si>
    <t>Surveyor, planning and development</t>
  </si>
  <si>
    <t>Maureen Hopkins</t>
  </si>
  <si>
    <t>EMP034</t>
  </si>
  <si>
    <t>Operations</t>
  </si>
  <si>
    <t>Sport and exercise psychologist</t>
  </si>
  <si>
    <t>Sandra Daly-Jenkins</t>
  </si>
  <si>
    <t>EMP033</t>
  </si>
  <si>
    <t>Public house manager</t>
  </si>
  <si>
    <t>Wayne Wood</t>
  </si>
  <si>
    <t>EMP032</t>
  </si>
  <si>
    <t>Race relations officer</t>
  </si>
  <si>
    <t>Dylan Wilson</t>
  </si>
  <si>
    <t>EMP031</t>
  </si>
  <si>
    <t>Chartered management accountant</t>
  </si>
  <si>
    <t>Holly Goddard</t>
  </si>
  <si>
    <t>EMP030</t>
  </si>
  <si>
    <t>Engineer, biomedical</t>
  </si>
  <si>
    <t>Peter Perry</t>
  </si>
  <si>
    <t>EMP029</t>
  </si>
  <si>
    <t>Engineer, agricultural</t>
  </si>
  <si>
    <t>Stanley Stewart</t>
  </si>
  <si>
    <t>EMP028</t>
  </si>
  <si>
    <t>Librarian, academic</t>
  </si>
  <si>
    <t>Leon Reed</t>
  </si>
  <si>
    <t>EMP027</t>
  </si>
  <si>
    <t>Psychologist, educational</t>
  </si>
  <si>
    <t>Simon King</t>
  </si>
  <si>
    <t>EMP026</t>
  </si>
  <si>
    <t>Exhibitions officer, museum/gallery</t>
  </si>
  <si>
    <t>Janice Hewitt</t>
  </si>
  <si>
    <t>EMP025</t>
  </si>
  <si>
    <t>Midwife</t>
  </si>
  <si>
    <t>Linda Wilson</t>
  </si>
  <si>
    <t>EMP024</t>
  </si>
  <si>
    <t>Diagnostic radiographer</t>
  </si>
  <si>
    <t>Jason Shaw</t>
  </si>
  <si>
    <t>EMP023</t>
  </si>
  <si>
    <t>Surveyor, minerals</t>
  </si>
  <si>
    <t>Mrs Rachael Kemp</t>
  </si>
  <si>
    <t>EMP022</t>
  </si>
  <si>
    <t>Fashion designer</t>
  </si>
  <si>
    <t>Jade Clark</t>
  </si>
  <si>
    <t>EMP021</t>
  </si>
  <si>
    <t>Dentist</t>
  </si>
  <si>
    <t>Ms Melanie Clark</t>
  </si>
  <si>
    <t>EMP020</t>
  </si>
  <si>
    <t>Learning disability nurse</t>
  </si>
  <si>
    <t>Mr Robert Evans</t>
  </si>
  <si>
    <t>EMP019</t>
  </si>
  <si>
    <t>Cabin crew</t>
  </si>
  <si>
    <t>Susan Rowe</t>
  </si>
  <si>
    <t>EMP018</t>
  </si>
  <si>
    <t>Production assistant, television</t>
  </si>
  <si>
    <t>Simon Poole</t>
  </si>
  <si>
    <t>EMP017</t>
  </si>
  <si>
    <t>Interpreter</t>
  </si>
  <si>
    <t>Eric Wright-Wood</t>
  </si>
  <si>
    <t>EMP016</t>
  </si>
  <si>
    <t>Ceramics designer</t>
  </si>
  <si>
    <t>Annette Owen</t>
  </si>
  <si>
    <t>EMP015</t>
  </si>
  <si>
    <t>Editorial assistant</t>
  </si>
  <si>
    <t>Caroline Brady</t>
  </si>
  <si>
    <t>EMP014</t>
  </si>
  <si>
    <t>Community arts worker</t>
  </si>
  <si>
    <t>Mr Ricky Lawrence</t>
  </si>
  <si>
    <t>EMP013</t>
  </si>
  <si>
    <t>Field seismologist</t>
  </si>
  <si>
    <t>Grace Brown</t>
  </si>
  <si>
    <t>EMP012</t>
  </si>
  <si>
    <t>Copy</t>
  </si>
  <si>
    <t>Mandy Cox</t>
  </si>
  <si>
    <t>EMP011</t>
  </si>
  <si>
    <t>English as a second language teacher</t>
  </si>
  <si>
    <t>Mrs Christine James</t>
  </si>
  <si>
    <t>EMP010</t>
  </si>
  <si>
    <t>Sports administrator</t>
  </si>
  <si>
    <t>Howard Johnson</t>
  </si>
  <si>
    <t>EMP009</t>
  </si>
  <si>
    <t>Information systems manager</t>
  </si>
  <si>
    <t>Liam Oliver</t>
  </si>
  <si>
    <t>EMP008</t>
  </si>
  <si>
    <t>Corporate investment banker</t>
  </si>
  <si>
    <t>Dr Christopher Evans</t>
  </si>
  <si>
    <t>EMP007</t>
  </si>
  <si>
    <t>Fish farm manager</t>
  </si>
  <si>
    <t>Dr Amy Burton</t>
  </si>
  <si>
    <t>EMP006</t>
  </si>
  <si>
    <t>Dramatherapist</t>
  </si>
  <si>
    <t>Stephen Burrows-Nelson</t>
  </si>
  <si>
    <t>EMP005</t>
  </si>
  <si>
    <t>Market researcher</t>
  </si>
  <si>
    <t>Ms Rachel Gray</t>
  </si>
  <si>
    <t>EMP004</t>
  </si>
  <si>
    <t>Air cabin crew</t>
  </si>
  <si>
    <t>Annette Whitehead</t>
  </si>
  <si>
    <t>EMP003</t>
  </si>
  <si>
    <t>Historic buildings inspector/conservation officer</t>
  </si>
  <si>
    <t>Ms Jade Moore</t>
  </si>
  <si>
    <t>EMP002</t>
  </si>
  <si>
    <t>Call centre manager</t>
  </si>
  <si>
    <t>Terence Harper</t>
  </si>
  <si>
    <t>Net Pay (£)</t>
  </si>
  <si>
    <t>Total Deductions (£)</t>
  </si>
  <si>
    <t>Pension (£)</t>
  </si>
  <si>
    <t>NI (£)</t>
  </si>
  <si>
    <t>Tax (£)</t>
  </si>
  <si>
    <t>Gross Pay (£)</t>
  </si>
  <si>
    <t>Department</t>
  </si>
  <si>
    <t>Job Title</t>
  </si>
  <si>
    <t>Name</t>
  </si>
  <si>
    <t>Employee ID</t>
  </si>
  <si>
    <t>Address</t>
  </si>
  <si>
    <t>7 Martin groves, East Geoffreybury, N1 9SH</t>
  </si>
  <si>
    <t>1 Gerald ramp, Port Dennis, NP7H 2TQ</t>
  </si>
  <si>
    <t>Flat 19, Lamb pine, Batestown, M24 6RQ</t>
  </si>
  <si>
    <t>Flat 13T, Thomas haven, West Ryan, N4C 9JB</t>
  </si>
  <si>
    <t>Flat 8, Holt key, West Carolyn, G2 1QY</t>
  </si>
  <si>
    <t>Studio 23, Pritchard mews, North Barbarafurt, SY6 8WZ</t>
  </si>
  <si>
    <t>642 Ellis center, Knightburgh, M50 3BT</t>
  </si>
  <si>
    <t>Studio 32, James landing, Harrietland, TQ0 7RS</t>
  </si>
  <si>
    <t>Studio 50, Charles freeway, Sharonbury, HX27 7RS</t>
  </si>
  <si>
    <t>Flat 85, Alexander forge, New Damienview, HP6 8RZ</t>
  </si>
  <si>
    <t>38 Collins lane, South Diane, CT2 4NG</t>
  </si>
  <si>
    <t>411 Brown curve, Matthewhaven, OL0M 4XN</t>
  </si>
  <si>
    <t>Flat 7, Paula green, Edwardhaven, G1 6GT</t>
  </si>
  <si>
    <t>72 Giles brooks, Kerryborough, B20 5EJ</t>
  </si>
  <si>
    <t>Studio 07, Taylor unions, North Camerontown, L9 7BB</t>
  </si>
  <si>
    <t>Flat 87A, Olivia common, North Samanthaborough, BL2W 6JB</t>
  </si>
  <si>
    <t>Studio 95j, Roger village, Karlland, S9 1ZF</t>
  </si>
  <si>
    <t>77 Alison underpass, Lake Alexland, N7C 9RW</t>
  </si>
  <si>
    <t>Flat 22, Pamela field, Normanmouth, LL1M 7HT</t>
  </si>
  <si>
    <t>Flat 0, Hudson pass, Daleshire, PE0 5WB</t>
  </si>
  <si>
    <t>Studio 92e, Roberts gardens, Rosetown, G2 8HR</t>
  </si>
  <si>
    <t>Studio 13i, Kerry shoals, North Laurenberg, L0U 5BN</t>
  </si>
  <si>
    <t>2 Cook court, South Sharon, CF5 0ZW</t>
  </si>
  <si>
    <t>Flat 7, Elliott station, Mathewville, DG5 1PJ</t>
  </si>
  <si>
    <t>Studio 01Y, Dawn springs, East Frederick, LS3 4JY</t>
  </si>
  <si>
    <t>Flat 64, Morris plaza, Hallchester, E4 2SB</t>
  </si>
  <si>
    <t>Studio 34o, Dawn springs, Millsville, SY61 1ER</t>
  </si>
  <si>
    <t>7 Black run, Lake Terenceburgh, N7 0DD</t>
  </si>
  <si>
    <t>946 Norman fork, Conorchester, G2G 9AB</t>
  </si>
  <si>
    <t>78 Thomas village, South Jessica, G1 8XA</t>
  </si>
  <si>
    <t>01 Walker camp, Olivermouth, ME15 7HS</t>
  </si>
  <si>
    <t>Flat 2, Elaine prairie, Lake Jennatown, CW2 7BT</t>
  </si>
  <si>
    <t>Studio 77, Roger stravenue, Littleburgh, W15 2WT</t>
  </si>
  <si>
    <t>67 Francis curve, Port Thomasborough, DH8W 2YH</t>
  </si>
  <si>
    <t>Flat 32, Robinson branch, Shanebury, KY5 1TD</t>
  </si>
  <si>
    <t>257 Dawn stream, East Jamiefurt, S2S 5YS</t>
  </si>
  <si>
    <t>Flat 33V, Declan road, East Denise, LE3W 3SP</t>
  </si>
  <si>
    <t>937 Grace run, North Kimberley, E12 7PE</t>
  </si>
  <si>
    <t>2 Robin radial, Rickyshire, W8K 4AA</t>
  </si>
  <si>
    <t>Flat 9, Alexander union, South Elliotport, KA4 6RA</t>
  </si>
  <si>
    <t>123 Gibbs drive, East Maureen, N24 1UL</t>
  </si>
  <si>
    <t>4 Douglas streets, Garryfort, S67 3BE</t>
  </si>
  <si>
    <t>Studio 93, Cameron radial, Mohammedside, LA2M 2NB</t>
  </si>
  <si>
    <t>3 Frederick centers, Whiteland, S42 1TH</t>
  </si>
  <si>
    <t>70 Trevor lights, Albertfurt, E2 5ZG</t>
  </si>
  <si>
    <t>Flat 4, Powell track, Lake Staceyside, EX46 9ZP</t>
  </si>
  <si>
    <t>Flat 40H, Davies well, North Mohamedberg, OX49 8PB</t>
  </si>
  <si>
    <t>Studio 92F, Hill mountains, Evansshire, L9 0TH</t>
  </si>
  <si>
    <t>Flat 44H, Bradley shores, Hazelfort, YO1 3WY</t>
  </si>
  <si>
    <t>Flat 4, Katherine greens, Timothyfort, WD92 9DD</t>
  </si>
  <si>
    <t>National Insurance Number</t>
  </si>
  <si>
    <t>AB123456C</t>
  </si>
  <si>
    <t>CD234567D</t>
  </si>
  <si>
    <t>EF345678E</t>
  </si>
  <si>
    <t>GH456789F</t>
  </si>
  <si>
    <t>IJ567890G</t>
  </si>
  <si>
    <t>KL678901H</t>
  </si>
  <si>
    <t>MN789012J</t>
  </si>
  <si>
    <t>OP890123K</t>
  </si>
  <si>
    <t>QR901234L</t>
  </si>
  <si>
    <t>ST012345M</t>
  </si>
  <si>
    <t>UV123456N</t>
  </si>
  <si>
    <t>WX234567P</t>
  </si>
  <si>
    <t>YZ345678Q</t>
  </si>
  <si>
    <t>AA456789R</t>
  </si>
  <si>
    <t>BB567890S</t>
  </si>
  <si>
    <t>CC678901T</t>
  </si>
  <si>
    <t>DD789012U</t>
  </si>
  <si>
    <t>EE890123V</t>
  </si>
  <si>
    <t>FF901234W</t>
  </si>
  <si>
    <t>GG012345X</t>
  </si>
  <si>
    <t>HH123456Y</t>
  </si>
  <si>
    <t>II234567Z</t>
  </si>
  <si>
    <t>JJ345678A</t>
  </si>
  <si>
    <t>KK456789B</t>
  </si>
  <si>
    <t>LL567890C</t>
  </si>
  <si>
    <t>MM678901D</t>
  </si>
  <si>
    <t>NN789012E</t>
  </si>
  <si>
    <t>OO890123F</t>
  </si>
  <si>
    <t>PP901234G</t>
  </si>
  <si>
    <t>QQ012345H</t>
  </si>
  <si>
    <t>RR123456J</t>
  </si>
  <si>
    <t>SS234567K</t>
  </si>
  <si>
    <t>TT345678L</t>
  </si>
  <si>
    <t>UU456789M</t>
  </si>
  <si>
    <t>VV567890N</t>
  </si>
  <si>
    <t>WW678901P</t>
  </si>
  <si>
    <t>XX789012Q</t>
  </si>
  <si>
    <t>YY890123R</t>
  </si>
  <si>
    <t>ZZ901234S</t>
  </si>
  <si>
    <t>AC012345T</t>
  </si>
  <si>
    <t>BD123456U</t>
  </si>
  <si>
    <t>CE234567V</t>
  </si>
  <si>
    <t>DF345678W</t>
  </si>
  <si>
    <t>EG456789X</t>
  </si>
  <si>
    <t>FH567890Y</t>
  </si>
  <si>
    <t>GI678901Z</t>
  </si>
  <si>
    <t>HJ789012A</t>
  </si>
  <si>
    <t>IK890123B</t>
  </si>
  <si>
    <t>JL901234C</t>
  </si>
  <si>
    <t>NI Number:</t>
  </si>
  <si>
    <t>Total Hours</t>
  </si>
  <si>
    <t>Hourly Rate</t>
  </si>
  <si>
    <t>Pay Period</t>
  </si>
  <si>
    <t>TO</t>
  </si>
  <si>
    <t>Pay Date</t>
  </si>
  <si>
    <t>Tax (PAYE)</t>
  </si>
  <si>
    <t>UK NI (2025 rates simplified for employees)</t>
  </si>
  <si>
    <t>No NI up to £1,048 per month</t>
  </si>
  <si>
    <t>12% NI on earnings between £1,048 and £4,189 per month</t>
  </si>
  <si>
    <t>2% NI above £4,189</t>
  </si>
  <si>
    <t xml:space="preserve">UK Auto-Enrolment Pension </t>
  </si>
  <si>
    <t>If Gross Pay ≤ £520 → No pension</t>
  </si>
  <si>
    <t>If £521 – £4189 → 5% of (Gross Pay – 520)</t>
  </si>
  <si>
    <t>If above £4189 → 5% of (4189 – 520)</t>
  </si>
  <si>
    <r>
      <t>Personal Allowance</t>
    </r>
    <r>
      <rPr>
        <sz val="11"/>
        <color theme="1"/>
        <rFont val="Calibri"/>
        <family val="2"/>
        <scheme val="minor"/>
      </rPr>
      <t xml:space="preserve">: No tax on the first </t>
    </r>
    <r>
      <rPr>
        <b/>
        <sz val="11"/>
        <color theme="1"/>
        <rFont val="Calibri"/>
        <family val="2"/>
        <scheme val="minor"/>
      </rPr>
      <t>£1,048/month</t>
    </r>
    <r>
      <rPr>
        <sz val="11"/>
        <color theme="1"/>
        <rFont val="Calibri"/>
        <family val="2"/>
        <scheme val="minor"/>
      </rPr>
      <t xml:space="preserve"> (£12,570/year).</t>
    </r>
  </si>
  <si>
    <r>
      <t>Basic Rate</t>
    </r>
    <r>
      <rPr>
        <sz val="11"/>
        <color theme="1"/>
        <rFont val="Calibri"/>
        <family val="2"/>
        <scheme val="minor"/>
      </rPr>
      <t xml:space="preserve">: 20% on earnings from </t>
    </r>
    <r>
      <rPr>
        <b/>
        <sz val="11"/>
        <color theme="1"/>
        <rFont val="Calibri"/>
        <family val="2"/>
        <scheme val="minor"/>
      </rPr>
      <t>£1,048 to £4,189/month</t>
    </r>
    <r>
      <rPr>
        <sz val="11"/>
        <color theme="1"/>
        <rFont val="Calibri"/>
        <family val="2"/>
        <scheme val="minor"/>
      </rPr>
      <t>.</t>
    </r>
  </si>
  <si>
    <r>
      <t>Higher Rate</t>
    </r>
    <r>
      <rPr>
        <sz val="11"/>
        <color theme="1"/>
        <rFont val="Calibri"/>
        <family val="2"/>
        <scheme val="minor"/>
      </rPr>
      <t xml:space="preserve">: 40% on earnings from </t>
    </r>
    <r>
      <rPr>
        <b/>
        <sz val="11"/>
        <color theme="1"/>
        <rFont val="Calibri"/>
        <family val="2"/>
        <scheme val="minor"/>
      </rPr>
      <t>£4,189 to £12,500/month</t>
    </r>
    <r>
      <rPr>
        <sz val="11"/>
        <color theme="1"/>
        <rFont val="Calibri"/>
        <family val="2"/>
        <scheme val="minor"/>
      </rPr>
      <t>.</t>
    </r>
  </si>
  <si>
    <r>
      <t>Additional Rate</t>
    </r>
    <r>
      <rPr>
        <sz val="11"/>
        <color theme="1"/>
        <rFont val="Calibri"/>
        <family val="2"/>
        <scheme val="minor"/>
      </rPr>
      <t xml:space="preserve">: 45% above </t>
    </r>
    <r>
      <rPr>
        <b/>
        <sz val="11"/>
        <color theme="1"/>
        <rFont val="Calibri"/>
        <family val="2"/>
        <scheme val="minor"/>
      </rPr>
      <t>£12,500/month</t>
    </r>
    <r>
      <rPr>
        <sz val="11"/>
        <color theme="1"/>
        <rFont val="Calibri"/>
        <family val="2"/>
        <scheme val="minor"/>
      </rPr>
      <t>.</t>
    </r>
  </si>
  <si>
    <t>UK Income Tax (2025–26)</t>
  </si>
  <si>
    <t>emp002</t>
  </si>
  <si>
    <t>Gross Pay: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</si>
</sst>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Popp"/>
    </font>
    <font>
      <b/>
      <sz val="11"/>
      <color theme="1"/>
      <name val="Poppins"/>
    </font>
    <font>
      <b/>
      <sz val="11"/>
      <color theme="3" tint="-0.499984740745262"/>
      <name val="Calibri"/>
      <family val="2"/>
    </font>
    <font>
      <b/>
      <sz val="12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BDD7EE"/>
      </patternFill>
    </fill>
    <fill>
      <patternFill patternType="solid">
        <fgColor theme="2"/>
        <bgColor rgb="FFDDEBF7"/>
      </patternFill>
    </fill>
    <fill>
      <patternFill patternType="solid">
        <fgColor theme="2" tint="-0.24994659260841701"/>
        <bgColor theme="2" tint="-0.749961851863155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/>
    <xf numFmtId="0" fontId="2" fillId="4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0" fontId="6" fillId="2" borderId="0" xfId="0" applyFont="1" applyFill="1"/>
    <xf numFmtId="164" fontId="0" fillId="2" borderId="0" xfId="0" applyNumberFormat="1" applyFill="1" applyBorder="1"/>
    <xf numFmtId="0" fontId="0" fillId="0" borderId="0" xfId="0" applyFill="1"/>
    <xf numFmtId="164" fontId="8" fillId="2" borderId="0" xfId="0" applyNumberFormat="1" applyFont="1" applyFill="1"/>
    <xf numFmtId="0" fontId="8" fillId="2" borderId="0" xfId="0" applyFont="1" applyFill="1"/>
    <xf numFmtId="0" fontId="2" fillId="5" borderId="0" xfId="0" applyFont="1" applyFill="1" applyAlignment="1">
      <alignment horizontal="center"/>
    </xf>
    <xf numFmtId="0" fontId="0" fillId="2" borderId="4" xfId="0" applyFill="1" applyBorder="1"/>
    <xf numFmtId="15" fontId="0" fillId="2" borderId="3" xfId="0" applyNumberFormat="1" applyFill="1" applyBorder="1" applyAlignment="1">
      <alignment horizontal="left" vertical="center"/>
    </xf>
    <xf numFmtId="0" fontId="3" fillId="2" borderId="1" xfId="0" applyFont="1" applyFill="1" applyBorder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8" fillId="6" borderId="0" xfId="0" applyNumberFormat="1" applyFont="1" applyFill="1" applyBorder="1"/>
    <xf numFmtId="164" fontId="7" fillId="6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9"/>
  <sheetViews>
    <sheetView zoomScaleNormal="100" workbookViewId="0">
      <selection activeCell="C21" sqref="C21"/>
    </sheetView>
  </sheetViews>
  <sheetFormatPr defaultRowHeight="15"/>
  <cols>
    <col min="1" max="1" width="5.7109375" customWidth="1"/>
    <col min="2" max="2" width="25" customWidth="1"/>
    <col min="3" max="3" width="33.42578125" bestFit="1" customWidth="1"/>
    <col min="4" max="5" width="15" customWidth="1"/>
    <col min="6" max="6" width="5.7109375" customWidth="1"/>
  </cols>
  <sheetData>
    <row r="1" spans="1:6">
      <c r="A1" s="11"/>
      <c r="B1" s="11"/>
      <c r="C1" s="11"/>
      <c r="D1" s="11"/>
      <c r="E1" s="11"/>
      <c r="F1" s="11"/>
    </row>
    <row r="2" spans="1:6" ht="18.75" customHeight="1">
      <c r="A2" s="11"/>
      <c r="B2" s="10" t="s">
        <v>0</v>
      </c>
      <c r="C2" s="10"/>
      <c r="D2" s="10"/>
      <c r="E2" s="10"/>
      <c r="F2" s="11"/>
    </row>
    <row r="3" spans="1:6">
      <c r="A3" s="11"/>
      <c r="B3" s="18" t="s">
        <v>1</v>
      </c>
      <c r="C3" s="18"/>
      <c r="D3" s="18"/>
      <c r="E3" s="18"/>
      <c r="F3" s="11"/>
    </row>
    <row r="4" spans="1:6">
      <c r="A4" s="11"/>
      <c r="B4" s="11"/>
      <c r="C4" s="11"/>
      <c r="D4" s="11"/>
      <c r="E4" s="11"/>
      <c r="F4" s="11"/>
    </row>
    <row r="5" spans="1:6">
      <c r="A5" s="11"/>
      <c r="B5" s="11" t="s">
        <v>3</v>
      </c>
      <c r="C5" s="16" t="s">
        <v>308</v>
      </c>
      <c r="D5" s="11"/>
      <c r="E5" s="11"/>
      <c r="F5" s="11"/>
    </row>
    <row r="6" spans="1:6">
      <c r="A6" s="11"/>
      <c r="B6" s="11" t="s">
        <v>2</v>
      </c>
      <c r="C6" s="25" t="str">
        <f>_xlfn.XLOOKUP($C$5,'Employee Dataset'!$A:$A,'Employee Dataset'!$B:$B)</f>
        <v>Ms Jade Moore</v>
      </c>
      <c r="D6" s="11"/>
      <c r="E6" s="11"/>
      <c r="F6" s="11"/>
    </row>
    <row r="7" spans="1:6">
      <c r="A7" s="11"/>
      <c r="B7" s="11" t="s">
        <v>288</v>
      </c>
      <c r="C7" s="25" t="str">
        <f>_xlfn.XLOOKUP($C$5,'Employee Dataset'!$A:$A,'Employee Dataset'!$D:$D)</f>
        <v>CD234567D</v>
      </c>
      <c r="D7" s="11"/>
      <c r="E7" s="11"/>
      <c r="F7" s="11"/>
    </row>
    <row r="8" spans="1:6">
      <c r="A8" s="11"/>
      <c r="B8" s="11" t="s">
        <v>5</v>
      </c>
      <c r="C8" s="25" t="str">
        <f>_xlfn.XLOOKUP($C$5,'Employee Dataset'!$A:$A,'Employee Dataset'!$C:$C)</f>
        <v>Historic buildings inspector/conservation officer</v>
      </c>
      <c r="D8" s="11"/>
      <c r="E8" s="11"/>
      <c r="F8" s="11"/>
    </row>
    <row r="9" spans="1:6">
      <c r="A9" s="11"/>
      <c r="B9" s="11" t="s">
        <v>6</v>
      </c>
      <c r="C9" s="25" t="str">
        <f>_xlfn.XLOOKUP($C$5,'Employee Dataset'!$A:$A,'Employee Dataset'!$E:$E)</f>
        <v>Marketing</v>
      </c>
      <c r="D9" s="11"/>
      <c r="E9" s="11"/>
      <c r="F9" s="11"/>
    </row>
    <row r="10" spans="1:6">
      <c r="A10" s="11"/>
      <c r="B10" s="11" t="s">
        <v>8</v>
      </c>
      <c r="C10" s="25" t="str">
        <f>TEXT(Details!A3,"dd-mmm-yyyy") &amp; " to " &amp; TEXT(Details!D3,"dd-mmm-yyyy")</f>
        <v>01-Aug-2025 to 31-Aug-2025</v>
      </c>
      <c r="D10" s="11"/>
      <c r="E10" s="11"/>
      <c r="F10" s="11"/>
    </row>
    <row r="11" spans="1:6">
      <c r="A11" s="11"/>
      <c r="B11" s="11" t="s">
        <v>9</v>
      </c>
      <c r="C11" s="26">
        <f>Details!D3+10</f>
        <v>45910</v>
      </c>
      <c r="D11" s="11"/>
      <c r="E11" s="11"/>
      <c r="F11" s="11"/>
    </row>
    <row r="12" spans="1:6">
      <c r="A12" s="11"/>
      <c r="B12" s="11"/>
      <c r="C12" s="11"/>
      <c r="D12" s="11"/>
      <c r="E12" s="11"/>
      <c r="F12" s="11"/>
    </row>
    <row r="13" spans="1:6">
      <c r="A13" s="11"/>
      <c r="B13" s="24" t="s">
        <v>10</v>
      </c>
      <c r="C13" s="11"/>
      <c r="D13" s="11"/>
      <c r="E13" s="11"/>
      <c r="F13" s="11"/>
    </row>
    <row r="14" spans="1:6">
      <c r="A14" s="11"/>
      <c r="B14" s="12"/>
      <c r="C14" s="11"/>
      <c r="D14" s="11"/>
      <c r="E14" s="11"/>
      <c r="F14" s="11"/>
    </row>
    <row r="15" spans="1:6">
      <c r="A15" s="11"/>
      <c r="B15" s="13" t="s">
        <v>11</v>
      </c>
      <c r="C15" s="13" t="s">
        <v>12</v>
      </c>
      <c r="D15" s="13" t="s">
        <v>13</v>
      </c>
      <c r="E15" s="13" t="s">
        <v>14</v>
      </c>
      <c r="F15" s="11"/>
    </row>
    <row r="16" spans="1:6">
      <c r="A16" s="11"/>
      <c r="B16" s="14" t="s">
        <v>15</v>
      </c>
      <c r="C16" s="14">
        <f>_xlfn.XLOOKUP($C$5,'Employee Dataset'!$A:$A,'Employee Dataset'!$G:$G)</f>
        <v>175</v>
      </c>
      <c r="D16" s="15">
        <f>_xlfn.XLOOKUP($C$5,'Employee Dataset'!$A:$A,'Employee Dataset'!$H:$H)</f>
        <v>18.25</v>
      </c>
      <c r="E16" s="15">
        <f>_xlfn.XLOOKUP($C$5,'Employee Dataset'!$A:$A,'Employee Dataset'!$I:$I)</f>
        <v>3193.75</v>
      </c>
      <c r="F16" s="11"/>
    </row>
    <row r="17" spans="1:6">
      <c r="A17" s="11"/>
      <c r="B17" s="14" t="s">
        <v>16</v>
      </c>
      <c r="C17" s="14"/>
      <c r="D17" s="15"/>
      <c r="E17" s="15"/>
      <c r="F17" s="11"/>
    </row>
    <row r="18" spans="1:6">
      <c r="A18" s="11"/>
      <c r="B18" s="14" t="s">
        <v>17</v>
      </c>
      <c r="C18" s="14"/>
      <c r="D18" s="15"/>
      <c r="E18" s="15"/>
      <c r="F18" s="11"/>
    </row>
    <row r="19" spans="1:6">
      <c r="A19" s="11"/>
      <c r="B19" s="17"/>
      <c r="C19" s="17"/>
      <c r="D19" s="20"/>
      <c r="E19" s="20"/>
      <c r="F19" s="11"/>
    </row>
    <row r="20" spans="1:6">
      <c r="A20" s="11"/>
      <c r="B20" s="23" t="s">
        <v>309</v>
      </c>
      <c r="C20" s="11"/>
      <c r="D20" s="11"/>
      <c r="E20" s="38">
        <f>SUM(E16:E18)</f>
        <v>3193.75</v>
      </c>
      <c r="F20" s="11"/>
    </row>
    <row r="21" spans="1:6">
      <c r="A21" s="11"/>
      <c r="B21" s="23"/>
      <c r="C21" s="11"/>
      <c r="D21" s="11"/>
      <c r="E21" s="22"/>
      <c r="F21" s="11"/>
    </row>
    <row r="22" spans="1:6">
      <c r="A22" s="11"/>
      <c r="B22" s="24" t="s">
        <v>18</v>
      </c>
      <c r="C22" s="11"/>
      <c r="D22" s="11"/>
      <c r="E22" s="11"/>
      <c r="F22" s="11"/>
    </row>
    <row r="23" spans="1:6">
      <c r="A23" s="11"/>
      <c r="B23" s="12"/>
      <c r="C23" s="11"/>
      <c r="D23" s="11"/>
      <c r="E23" s="11"/>
      <c r="F23" s="11"/>
    </row>
    <row r="24" spans="1:6" ht="12.75" customHeight="1">
      <c r="A24" s="11"/>
      <c r="B24" s="13" t="s">
        <v>11</v>
      </c>
      <c r="C24" s="13" t="s">
        <v>14</v>
      </c>
      <c r="D24" s="11"/>
      <c r="E24" s="11"/>
      <c r="F24" s="11"/>
    </row>
    <row r="25" spans="1:6">
      <c r="A25" s="11"/>
      <c r="B25" s="14" t="s">
        <v>294</v>
      </c>
      <c r="C25" s="15">
        <f>_xlfn.XLOOKUP($C$5,'Employee Dataset'!$A:$A,'Employee Dataset'!$J:$J)</f>
        <v>429.15000000000003</v>
      </c>
      <c r="D25" s="11"/>
      <c r="E25" s="11"/>
      <c r="F25" s="11"/>
    </row>
    <row r="26" spans="1:6">
      <c r="A26" s="11"/>
      <c r="B26" s="14" t="s">
        <v>19</v>
      </c>
      <c r="C26" s="15">
        <f>_xlfn.XLOOKUP($C$5,'Employee Dataset'!$A:$A,'Employee Dataset'!$K:$K)</f>
        <v>257.49</v>
      </c>
      <c r="D26" s="11"/>
      <c r="E26" s="11"/>
      <c r="F26" s="11"/>
    </row>
    <row r="27" spans="1:6">
      <c r="A27" s="11"/>
      <c r="B27" s="14" t="s">
        <v>20</v>
      </c>
      <c r="C27" s="15">
        <f>_xlfn.XLOOKUP($C$5,'Employee Dataset'!$A:$A,'Employee Dataset'!$L:$L)</f>
        <v>133.6875</v>
      </c>
      <c r="D27" s="11"/>
      <c r="E27" s="11"/>
      <c r="F27" s="11"/>
    </row>
    <row r="28" spans="1:6">
      <c r="A28" s="11"/>
      <c r="B28" s="11"/>
      <c r="C28" s="11"/>
      <c r="D28" s="11"/>
      <c r="E28" s="11"/>
      <c r="F28" s="11"/>
    </row>
    <row r="29" spans="1:6">
      <c r="A29" s="11"/>
      <c r="B29" s="27" t="s">
        <v>21</v>
      </c>
      <c r="C29" s="15">
        <f>_xlfn.XLOOKUP($C$5,'Employee Dataset'!$A:$A,'Employee Dataset'!$M:$M)</f>
        <v>820.3275000000001</v>
      </c>
      <c r="D29" s="11"/>
      <c r="E29" s="11"/>
      <c r="F29" s="11"/>
    </row>
    <row r="30" spans="1:6">
      <c r="A30" s="11"/>
      <c r="B30" s="17"/>
      <c r="C30" s="20"/>
      <c r="D30" s="11"/>
      <c r="E30" s="11"/>
      <c r="F30" s="11"/>
    </row>
    <row r="31" spans="1:6" ht="15.75">
      <c r="A31" s="11"/>
      <c r="B31" s="19" t="s">
        <v>22</v>
      </c>
      <c r="C31" s="39">
        <f>_xlfn.XLOOKUP($C$5,'Employee Dataset'!$A:$A,'Employee Dataset'!$N:$N)</f>
        <v>2373.4224999999997</v>
      </c>
      <c r="D31" s="11"/>
      <c r="E31" s="11"/>
      <c r="F31" s="11"/>
    </row>
    <row r="32" spans="1:6">
      <c r="A32" s="11"/>
      <c r="B32" s="11"/>
      <c r="C32" s="11"/>
      <c r="D32" s="11"/>
      <c r="E32" s="11"/>
      <c r="F32" s="11"/>
    </row>
    <row r="33" spans="1:6">
      <c r="A33" s="11"/>
      <c r="B33" s="11"/>
      <c r="C33" s="11"/>
      <c r="D33" s="11"/>
      <c r="E33" s="11"/>
      <c r="F33" s="11"/>
    </row>
    <row r="34" spans="1:6">
      <c r="A34" s="11"/>
      <c r="B34" s="11"/>
      <c r="C34" s="11"/>
      <c r="D34" s="11"/>
      <c r="E34" s="11"/>
      <c r="F34" s="11"/>
    </row>
    <row r="35" spans="1:6">
      <c r="A35" s="11"/>
      <c r="B35" s="11"/>
      <c r="C35" s="11"/>
      <c r="D35" s="11"/>
      <c r="E35" s="11"/>
      <c r="F35" s="11"/>
    </row>
    <row r="36" spans="1:6">
      <c r="A36" s="11"/>
      <c r="B36" s="11" t="s">
        <v>23</v>
      </c>
      <c r="C36" s="11"/>
      <c r="D36" s="11"/>
      <c r="E36" s="11"/>
      <c r="F36" s="11"/>
    </row>
    <row r="37" spans="1:6">
      <c r="A37" s="11"/>
      <c r="B37" s="11"/>
      <c r="C37" s="11"/>
      <c r="D37" s="11"/>
      <c r="E37" s="11"/>
      <c r="F37" s="11"/>
    </row>
    <row r="38" spans="1:6">
      <c r="B38" s="21"/>
      <c r="C38" s="21"/>
      <c r="D38" s="21"/>
      <c r="E38" s="21"/>
    </row>
    <row r="39" spans="1:6">
      <c r="B39" s="21"/>
      <c r="C39" s="21"/>
      <c r="D39" s="21"/>
      <c r="E39" s="21"/>
    </row>
  </sheetData>
  <mergeCells count="2">
    <mergeCell ref="B2:E2"/>
    <mergeCell ref="B3:E3"/>
  </mergeCells>
  <printOptions horizontalCentered="1" verticalCentered="1"/>
  <pageMargins left="0.35433070866141736" right="0.35433070866141736" top="0.74803149606299213" bottom="0.74803149606299213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99CF-AAE1-42E5-A6F9-554CCF41BD35}">
  <dimension ref="A1:N51"/>
  <sheetViews>
    <sheetView workbookViewId="0">
      <selection activeCell="B32" sqref="B32"/>
    </sheetView>
  </sheetViews>
  <sheetFormatPr defaultRowHeight="15"/>
  <cols>
    <col min="1" max="1" width="12.140625" bestFit="1" customWidth="1"/>
    <col min="2" max="2" width="23.5703125" bestFit="1" customWidth="1"/>
    <col min="3" max="3" width="44.7109375" bestFit="1" customWidth="1"/>
    <col min="4" max="4" width="29.7109375" customWidth="1"/>
    <col min="5" max="5" width="11.7109375" bestFit="1" customWidth="1"/>
    <col min="6" max="6" width="55.7109375" bestFit="1" customWidth="1"/>
    <col min="7" max="8" width="23" customWidth="1"/>
    <col min="9" max="9" width="12.42578125" bestFit="1" customWidth="1"/>
    <col min="10" max="10" width="6.85546875" bestFit="1" customWidth="1"/>
    <col min="11" max="11" width="5.85546875" bestFit="1" customWidth="1"/>
    <col min="12" max="12" width="11" bestFit="1" customWidth="1"/>
    <col min="13" max="13" width="19" bestFit="1" customWidth="1"/>
    <col min="14" max="14" width="10.7109375" bestFit="1" customWidth="1"/>
  </cols>
  <sheetData>
    <row r="1" spans="1:14">
      <c r="A1" s="2" t="s">
        <v>186</v>
      </c>
      <c r="B1" s="2" t="s">
        <v>185</v>
      </c>
      <c r="C1" s="2" t="s">
        <v>184</v>
      </c>
      <c r="D1" s="2" t="s">
        <v>238</v>
      </c>
      <c r="E1" s="2" t="s">
        <v>183</v>
      </c>
      <c r="F1" s="2" t="s">
        <v>187</v>
      </c>
      <c r="G1" s="2" t="s">
        <v>289</v>
      </c>
      <c r="H1" s="5" t="s">
        <v>290</v>
      </c>
      <c r="I1" s="4" t="s">
        <v>182</v>
      </c>
      <c r="J1" s="4" t="s">
        <v>181</v>
      </c>
      <c r="K1" s="4" t="s">
        <v>180</v>
      </c>
      <c r="L1" s="4" t="s">
        <v>179</v>
      </c>
      <c r="M1" s="4" t="s">
        <v>178</v>
      </c>
      <c r="N1" s="4" t="s">
        <v>177</v>
      </c>
    </row>
    <row r="2" spans="1:14">
      <c r="A2" t="s">
        <v>4</v>
      </c>
      <c r="B2" t="s">
        <v>176</v>
      </c>
      <c r="C2" t="s">
        <v>175</v>
      </c>
      <c r="D2" t="s">
        <v>239</v>
      </c>
      <c r="E2" t="s">
        <v>31</v>
      </c>
      <c r="F2" t="s">
        <v>188</v>
      </c>
      <c r="G2">
        <v>160</v>
      </c>
      <c r="H2">
        <v>15.5</v>
      </c>
      <c r="I2">
        <f>G2*H2</f>
        <v>2480</v>
      </c>
      <c r="J2">
        <f>IF(I2&lt;=1048,0,
 IF(I2&lt;=4189,(I2-1048)*20%,
 IF('Employee Dataset'!I2&lt;=12500,(4189-1048)*20%+('Employee Dataset'!I2-4189)*40%,
 (4189-1048)*20%+(12500-4189)*40%+('Employee Dataset'!I2-12500)*45%)))</f>
        <v>286.40000000000003</v>
      </c>
      <c r="K2">
        <f>IF(I2&lt;=1048,0,IF(I2&lt;=4189,(I2-1048)*12%,(4189-1048)*12%+(I2-4189)*2%))</f>
        <v>171.84</v>
      </c>
      <c r="L2">
        <f>IF(I2&lt;=520,0,IF(I2&lt;=4189,(I2-520)*5%,(4189-520)*5%))</f>
        <v>98</v>
      </c>
      <c r="M2">
        <f>SUM(J2:L2)</f>
        <v>556.24</v>
      </c>
      <c r="N2">
        <f>I2-M2</f>
        <v>1923.76</v>
      </c>
    </row>
    <row r="3" spans="1:14">
      <c r="A3" t="s">
        <v>174</v>
      </c>
      <c r="B3" t="s">
        <v>173</v>
      </c>
      <c r="C3" t="s">
        <v>172</v>
      </c>
      <c r="D3" t="s">
        <v>240</v>
      </c>
      <c r="E3" t="s">
        <v>41</v>
      </c>
      <c r="F3" t="s">
        <v>189</v>
      </c>
      <c r="G3">
        <v>175</v>
      </c>
      <c r="H3">
        <v>18.25</v>
      </c>
      <c r="I3">
        <f t="shared" ref="I3:I51" si="0">G3*H3</f>
        <v>3193.75</v>
      </c>
      <c r="J3">
        <f>IF(I3&lt;=1048,0,
 IF(I3&lt;=4189,(I3-1048)*20%,
 IF('Employee Dataset'!I3&lt;=12500,(4189-1048)*20%+('Employee Dataset'!I3-4189)*40%,
 (4189-1048)*20%+(12500-4189)*40%+('Employee Dataset'!I3-12500)*45%)))</f>
        <v>429.15000000000003</v>
      </c>
      <c r="K3">
        <f t="shared" ref="K3:K51" si="1">IF(I3&lt;=1048,0,IF(I3&lt;=4189,(I3-1048)*12%,(4189-1048)*12%+(I3-4189)*2%))</f>
        <v>257.49</v>
      </c>
      <c r="L3">
        <f t="shared" ref="L3:L51" si="2">IF(I3&lt;=520,0,IF(I3&lt;=4189,(I3-520)*5%,(4189-520)*5%))</f>
        <v>133.6875</v>
      </c>
      <c r="M3">
        <f t="shared" ref="M3:M51" si="3">SUM(J3:L3)</f>
        <v>820.3275000000001</v>
      </c>
      <c r="N3">
        <f t="shared" ref="N3:N51" si="4">I3-M3</f>
        <v>2373.4224999999997</v>
      </c>
    </row>
    <row r="4" spans="1:14">
      <c r="A4" t="s">
        <v>171</v>
      </c>
      <c r="B4" t="s">
        <v>170</v>
      </c>
      <c r="C4" t="s">
        <v>169</v>
      </c>
      <c r="D4" t="s">
        <v>241</v>
      </c>
      <c r="E4" t="s">
        <v>24</v>
      </c>
      <c r="F4" t="s">
        <v>190</v>
      </c>
      <c r="G4">
        <v>150</v>
      </c>
      <c r="H4">
        <v>12.75</v>
      </c>
      <c r="I4">
        <f t="shared" si="0"/>
        <v>1912.5</v>
      </c>
      <c r="J4">
        <f>IF(I4&lt;=1048,0,
 IF(I4&lt;=4189,(I4-1048)*20%,
 IF('Employee Dataset'!I4&lt;=12500,(4189-1048)*20%+('Employee Dataset'!I4-4189)*40%,
 (4189-1048)*20%+(12500-4189)*40%+('Employee Dataset'!I4-12500)*45%)))</f>
        <v>172.9</v>
      </c>
      <c r="K4">
        <f t="shared" si="1"/>
        <v>103.74</v>
      </c>
      <c r="L4">
        <f t="shared" si="2"/>
        <v>69.625</v>
      </c>
      <c r="M4">
        <f t="shared" si="3"/>
        <v>346.26499999999999</v>
      </c>
      <c r="N4">
        <f t="shared" si="4"/>
        <v>1566.2350000000001</v>
      </c>
    </row>
    <row r="5" spans="1:14">
      <c r="A5" t="s">
        <v>168</v>
      </c>
      <c r="B5" t="s">
        <v>167</v>
      </c>
      <c r="C5" t="s">
        <v>166</v>
      </c>
      <c r="D5" t="s">
        <v>242</v>
      </c>
      <c r="E5" t="s">
        <v>7</v>
      </c>
      <c r="F5" t="s">
        <v>191</v>
      </c>
      <c r="G5">
        <v>180</v>
      </c>
      <c r="H5">
        <v>20</v>
      </c>
      <c r="I5">
        <f t="shared" si="0"/>
        <v>3600</v>
      </c>
      <c r="J5">
        <f>IF(I5&lt;=1048,0,
 IF(I5&lt;=4189,(I5-1048)*20%,
 IF('Employee Dataset'!I5&lt;=12500,(4189-1048)*20%+('Employee Dataset'!I5-4189)*40%,
 (4189-1048)*20%+(12500-4189)*40%+('Employee Dataset'!I5-12500)*45%)))</f>
        <v>510.40000000000003</v>
      </c>
      <c r="K5">
        <f t="shared" si="1"/>
        <v>306.24</v>
      </c>
      <c r="L5">
        <f t="shared" si="2"/>
        <v>154</v>
      </c>
      <c r="M5">
        <f t="shared" si="3"/>
        <v>970.6400000000001</v>
      </c>
      <c r="N5">
        <f t="shared" si="4"/>
        <v>2629.3599999999997</v>
      </c>
    </row>
    <row r="6" spans="1:14">
      <c r="A6" t="s">
        <v>165</v>
      </c>
      <c r="B6" t="s">
        <v>164</v>
      </c>
      <c r="C6" t="s">
        <v>163</v>
      </c>
      <c r="D6" t="s">
        <v>243</v>
      </c>
      <c r="E6" t="s">
        <v>7</v>
      </c>
      <c r="F6" t="s">
        <v>192</v>
      </c>
      <c r="G6">
        <v>165</v>
      </c>
      <c r="H6">
        <v>16.5</v>
      </c>
      <c r="I6">
        <f t="shared" si="0"/>
        <v>2722.5</v>
      </c>
      <c r="J6">
        <f>IF(I6&lt;=1048,0,
 IF(I6&lt;=4189,(I6-1048)*20%,
 IF('Employee Dataset'!I6&lt;=12500,(4189-1048)*20%+('Employee Dataset'!I6-4189)*40%,
 (4189-1048)*20%+(12500-4189)*40%+('Employee Dataset'!I6-12500)*45%)))</f>
        <v>334.90000000000003</v>
      </c>
      <c r="K6">
        <f t="shared" si="1"/>
        <v>200.94</v>
      </c>
      <c r="L6">
        <f t="shared" si="2"/>
        <v>110.125</v>
      </c>
      <c r="M6">
        <f t="shared" si="3"/>
        <v>645.96500000000003</v>
      </c>
      <c r="N6">
        <f t="shared" si="4"/>
        <v>2076.5349999999999</v>
      </c>
    </row>
    <row r="7" spans="1:14">
      <c r="A7" t="s">
        <v>162</v>
      </c>
      <c r="B7" t="s">
        <v>161</v>
      </c>
      <c r="C7" t="s">
        <v>160</v>
      </c>
      <c r="D7" t="s">
        <v>244</v>
      </c>
      <c r="E7" t="s">
        <v>31</v>
      </c>
      <c r="F7" t="s">
        <v>193</v>
      </c>
      <c r="G7">
        <v>170</v>
      </c>
      <c r="H7">
        <v>17</v>
      </c>
      <c r="I7">
        <f t="shared" si="0"/>
        <v>2890</v>
      </c>
      <c r="J7">
        <f>IF(I7&lt;=1048,0,
 IF(I7&lt;=4189,(I7-1048)*20%,
 IF('Employee Dataset'!I7&lt;=12500,(4189-1048)*20%+('Employee Dataset'!I7-4189)*40%,
 (4189-1048)*20%+(12500-4189)*40%+('Employee Dataset'!I7-12500)*45%)))</f>
        <v>368.40000000000003</v>
      </c>
      <c r="K7">
        <f t="shared" si="1"/>
        <v>221.04</v>
      </c>
      <c r="L7">
        <f t="shared" si="2"/>
        <v>118.5</v>
      </c>
      <c r="M7">
        <f t="shared" si="3"/>
        <v>707.94</v>
      </c>
      <c r="N7">
        <f t="shared" si="4"/>
        <v>2182.06</v>
      </c>
    </row>
    <row r="8" spans="1:14">
      <c r="A8" t="s">
        <v>159</v>
      </c>
      <c r="B8" t="s">
        <v>158</v>
      </c>
      <c r="C8" t="s">
        <v>157</v>
      </c>
      <c r="D8" t="s">
        <v>245</v>
      </c>
      <c r="E8" t="s">
        <v>78</v>
      </c>
      <c r="F8" t="s">
        <v>194</v>
      </c>
      <c r="G8">
        <v>155</v>
      </c>
      <c r="H8">
        <v>13.5</v>
      </c>
      <c r="I8">
        <f t="shared" si="0"/>
        <v>2092.5</v>
      </c>
      <c r="J8">
        <f>IF(I8&lt;=1048,0,
 IF(I8&lt;=4189,(I8-1048)*20%,
 IF('Employee Dataset'!I8&lt;=12500,(4189-1048)*20%+('Employee Dataset'!I8-4189)*40%,
 (4189-1048)*20%+(12500-4189)*40%+('Employee Dataset'!I8-12500)*45%)))</f>
        <v>208.9</v>
      </c>
      <c r="K8">
        <f t="shared" si="1"/>
        <v>125.33999999999999</v>
      </c>
      <c r="L8">
        <f t="shared" si="2"/>
        <v>78.625</v>
      </c>
      <c r="M8">
        <f t="shared" si="3"/>
        <v>412.86500000000001</v>
      </c>
      <c r="N8">
        <f t="shared" si="4"/>
        <v>1679.635</v>
      </c>
    </row>
    <row r="9" spans="1:14">
      <c r="A9" t="s">
        <v>156</v>
      </c>
      <c r="B9" t="s">
        <v>155</v>
      </c>
      <c r="C9" t="s">
        <v>154</v>
      </c>
      <c r="D9" t="s">
        <v>246</v>
      </c>
      <c r="E9" t="s">
        <v>78</v>
      </c>
      <c r="F9" t="s">
        <v>195</v>
      </c>
      <c r="G9">
        <v>160</v>
      </c>
      <c r="H9">
        <v>15</v>
      </c>
      <c r="I9">
        <f t="shared" si="0"/>
        <v>2400</v>
      </c>
      <c r="J9">
        <f>IF(I9&lt;=1048,0,
 IF(I9&lt;=4189,(I9-1048)*20%,
 IF('Employee Dataset'!I9&lt;=12500,(4189-1048)*20%+('Employee Dataset'!I9-4189)*40%,
 (4189-1048)*20%+(12500-4189)*40%+('Employee Dataset'!I9-12500)*45%)))</f>
        <v>270.40000000000003</v>
      </c>
      <c r="K9">
        <f t="shared" si="1"/>
        <v>162.23999999999998</v>
      </c>
      <c r="L9">
        <f t="shared" si="2"/>
        <v>94</v>
      </c>
      <c r="M9">
        <f t="shared" si="3"/>
        <v>526.64</v>
      </c>
      <c r="N9">
        <f t="shared" si="4"/>
        <v>1873.3600000000001</v>
      </c>
    </row>
    <row r="10" spans="1:14">
      <c r="A10" t="s">
        <v>153</v>
      </c>
      <c r="B10" t="s">
        <v>152</v>
      </c>
      <c r="C10" t="s">
        <v>151</v>
      </c>
      <c r="D10" t="s">
        <v>247</v>
      </c>
      <c r="E10" t="s">
        <v>7</v>
      </c>
      <c r="F10" t="s">
        <v>196</v>
      </c>
      <c r="G10">
        <v>175</v>
      </c>
      <c r="H10">
        <v>18.75</v>
      </c>
      <c r="I10">
        <f t="shared" si="0"/>
        <v>3281.25</v>
      </c>
      <c r="J10">
        <f>IF(I10&lt;=1048,0,
 IF(I10&lt;=4189,(I10-1048)*20%,
 IF('Employee Dataset'!I10&lt;=12500,(4189-1048)*20%+('Employee Dataset'!I10-4189)*40%,
 (4189-1048)*20%+(12500-4189)*40%+('Employee Dataset'!I10-12500)*45%)))</f>
        <v>446.65000000000003</v>
      </c>
      <c r="K10">
        <f t="shared" si="1"/>
        <v>267.99</v>
      </c>
      <c r="L10">
        <f t="shared" si="2"/>
        <v>138.0625</v>
      </c>
      <c r="M10">
        <f t="shared" si="3"/>
        <v>852.7025000000001</v>
      </c>
      <c r="N10">
        <f t="shared" si="4"/>
        <v>2428.5474999999997</v>
      </c>
    </row>
    <row r="11" spans="1:14">
      <c r="A11" t="s">
        <v>150</v>
      </c>
      <c r="B11" t="s">
        <v>149</v>
      </c>
      <c r="C11" t="s">
        <v>148</v>
      </c>
      <c r="D11" t="s">
        <v>248</v>
      </c>
      <c r="E11" t="s">
        <v>41</v>
      </c>
      <c r="F11" t="s">
        <v>197</v>
      </c>
      <c r="G11">
        <v>168</v>
      </c>
      <c r="H11">
        <v>16.8</v>
      </c>
      <c r="I11">
        <f t="shared" si="0"/>
        <v>2822.4</v>
      </c>
      <c r="J11">
        <f>IF(I11&lt;=1048,0,
 IF(I11&lt;=4189,(I11-1048)*20%,
 IF('Employee Dataset'!I11&lt;=12500,(4189-1048)*20%+('Employee Dataset'!I11-4189)*40%,
 (4189-1048)*20%+(12500-4189)*40%+('Employee Dataset'!I11-12500)*45%)))</f>
        <v>354.88000000000005</v>
      </c>
      <c r="K11">
        <f t="shared" si="1"/>
        <v>212.928</v>
      </c>
      <c r="L11">
        <f t="shared" si="2"/>
        <v>115.12</v>
      </c>
      <c r="M11">
        <f t="shared" si="3"/>
        <v>682.928</v>
      </c>
      <c r="N11">
        <f t="shared" si="4"/>
        <v>2139.4720000000002</v>
      </c>
    </row>
    <row r="12" spans="1:14">
      <c r="A12" t="s">
        <v>147</v>
      </c>
      <c r="B12" t="s">
        <v>146</v>
      </c>
      <c r="C12" t="s">
        <v>145</v>
      </c>
      <c r="D12" t="s">
        <v>249</v>
      </c>
      <c r="E12" t="s">
        <v>24</v>
      </c>
      <c r="F12" t="s">
        <v>198</v>
      </c>
      <c r="G12">
        <v>162</v>
      </c>
      <c r="H12">
        <v>15.25</v>
      </c>
      <c r="I12">
        <f t="shared" si="0"/>
        <v>2470.5</v>
      </c>
      <c r="J12">
        <f>IF(I12&lt;=1048,0,
 IF(I12&lt;=4189,(I12-1048)*20%,
 IF('Employee Dataset'!I12&lt;=12500,(4189-1048)*20%+('Employee Dataset'!I12-4189)*40%,
 (4189-1048)*20%+(12500-4189)*40%+('Employee Dataset'!I12-12500)*45%)))</f>
        <v>284.5</v>
      </c>
      <c r="K12">
        <f t="shared" si="1"/>
        <v>170.7</v>
      </c>
      <c r="L12">
        <f t="shared" si="2"/>
        <v>97.525000000000006</v>
      </c>
      <c r="M12">
        <f t="shared" si="3"/>
        <v>552.72500000000002</v>
      </c>
      <c r="N12">
        <f t="shared" si="4"/>
        <v>1917.7750000000001</v>
      </c>
    </row>
    <row r="13" spans="1:14">
      <c r="A13" t="s">
        <v>144</v>
      </c>
      <c r="B13" t="s">
        <v>143</v>
      </c>
      <c r="C13" t="s">
        <v>142</v>
      </c>
      <c r="D13" t="s">
        <v>250</v>
      </c>
      <c r="E13" t="s">
        <v>41</v>
      </c>
      <c r="F13" t="s">
        <v>199</v>
      </c>
      <c r="G13">
        <v>177</v>
      </c>
      <c r="H13">
        <v>19</v>
      </c>
      <c r="I13">
        <f t="shared" si="0"/>
        <v>3363</v>
      </c>
      <c r="J13">
        <f>IF(I13&lt;=1048,0,
 IF(I13&lt;=4189,(I13-1048)*20%,
 IF('Employee Dataset'!I13&lt;=12500,(4189-1048)*20%+('Employee Dataset'!I13-4189)*40%,
 (4189-1048)*20%+(12500-4189)*40%+('Employee Dataset'!I13-12500)*45%)))</f>
        <v>463</v>
      </c>
      <c r="K13">
        <f t="shared" si="1"/>
        <v>277.8</v>
      </c>
      <c r="L13">
        <f t="shared" si="2"/>
        <v>142.15</v>
      </c>
      <c r="M13">
        <f t="shared" si="3"/>
        <v>882.94999999999993</v>
      </c>
      <c r="N13">
        <f t="shared" si="4"/>
        <v>2480.0500000000002</v>
      </c>
    </row>
    <row r="14" spans="1:14">
      <c r="A14" t="s">
        <v>141</v>
      </c>
      <c r="B14" t="s">
        <v>140</v>
      </c>
      <c r="C14" t="s">
        <v>139</v>
      </c>
      <c r="D14" t="s">
        <v>251</v>
      </c>
      <c r="E14" t="s">
        <v>78</v>
      </c>
      <c r="F14" t="s">
        <v>200</v>
      </c>
      <c r="G14">
        <v>158</v>
      </c>
      <c r="H14">
        <v>14.5</v>
      </c>
      <c r="I14">
        <f t="shared" si="0"/>
        <v>2291</v>
      </c>
      <c r="J14">
        <f>IF(I14&lt;=1048,0,
 IF(I14&lt;=4189,(I14-1048)*20%,
 IF('Employee Dataset'!I14&lt;=12500,(4189-1048)*20%+('Employee Dataset'!I14-4189)*40%,
 (4189-1048)*20%+(12500-4189)*40%+('Employee Dataset'!I14-12500)*45%)))</f>
        <v>248.60000000000002</v>
      </c>
      <c r="K14">
        <f t="shared" si="1"/>
        <v>149.16</v>
      </c>
      <c r="L14">
        <f t="shared" si="2"/>
        <v>88.550000000000011</v>
      </c>
      <c r="M14">
        <f t="shared" si="3"/>
        <v>486.31</v>
      </c>
      <c r="N14">
        <f t="shared" si="4"/>
        <v>1804.69</v>
      </c>
    </row>
    <row r="15" spans="1:14">
      <c r="A15" t="s">
        <v>138</v>
      </c>
      <c r="B15" t="s">
        <v>137</v>
      </c>
      <c r="C15" t="s">
        <v>136</v>
      </c>
      <c r="D15" t="s">
        <v>252</v>
      </c>
      <c r="E15" t="s">
        <v>41</v>
      </c>
      <c r="F15" t="s">
        <v>201</v>
      </c>
      <c r="G15">
        <v>172</v>
      </c>
      <c r="H15">
        <v>17.25</v>
      </c>
      <c r="I15">
        <f t="shared" si="0"/>
        <v>2967</v>
      </c>
      <c r="J15">
        <f>IF(I15&lt;=1048,0,
 IF(I15&lt;=4189,(I15-1048)*20%,
 IF('Employee Dataset'!I15&lt;=12500,(4189-1048)*20%+('Employee Dataset'!I15-4189)*40%,
 (4189-1048)*20%+(12500-4189)*40%+('Employee Dataset'!I15-12500)*45%)))</f>
        <v>383.8</v>
      </c>
      <c r="K15">
        <f t="shared" si="1"/>
        <v>230.28</v>
      </c>
      <c r="L15">
        <f t="shared" si="2"/>
        <v>122.35000000000001</v>
      </c>
      <c r="M15">
        <f t="shared" si="3"/>
        <v>736.43000000000006</v>
      </c>
      <c r="N15">
        <f t="shared" si="4"/>
        <v>2230.5699999999997</v>
      </c>
    </row>
    <row r="16" spans="1:14">
      <c r="A16" t="s">
        <v>135</v>
      </c>
      <c r="B16" t="s">
        <v>134</v>
      </c>
      <c r="C16" t="s">
        <v>133</v>
      </c>
      <c r="D16" t="s">
        <v>253</v>
      </c>
      <c r="E16" t="s">
        <v>7</v>
      </c>
      <c r="F16" t="s">
        <v>202</v>
      </c>
      <c r="G16">
        <v>165</v>
      </c>
      <c r="H16">
        <v>16</v>
      </c>
      <c r="I16">
        <f t="shared" si="0"/>
        <v>2640</v>
      </c>
      <c r="J16">
        <f>IF(I16&lt;=1048,0,
 IF(I16&lt;=4189,(I16-1048)*20%,
 IF('Employee Dataset'!I16&lt;=12500,(4189-1048)*20%+('Employee Dataset'!I16-4189)*40%,
 (4189-1048)*20%+(12500-4189)*40%+('Employee Dataset'!I16-12500)*45%)))</f>
        <v>318.40000000000003</v>
      </c>
      <c r="K16">
        <f t="shared" si="1"/>
        <v>191.04</v>
      </c>
      <c r="L16">
        <f t="shared" si="2"/>
        <v>106</v>
      </c>
      <c r="M16">
        <f t="shared" si="3"/>
        <v>615.44000000000005</v>
      </c>
      <c r="N16">
        <f t="shared" si="4"/>
        <v>2024.56</v>
      </c>
    </row>
    <row r="17" spans="1:14">
      <c r="A17" t="s">
        <v>132</v>
      </c>
      <c r="B17" t="s">
        <v>131</v>
      </c>
      <c r="C17" t="s">
        <v>130</v>
      </c>
      <c r="D17" t="s">
        <v>254</v>
      </c>
      <c r="E17" t="s">
        <v>41</v>
      </c>
      <c r="F17" t="s">
        <v>203</v>
      </c>
      <c r="G17">
        <v>180</v>
      </c>
      <c r="H17">
        <v>20.5</v>
      </c>
      <c r="I17">
        <f t="shared" si="0"/>
        <v>3690</v>
      </c>
      <c r="J17">
        <f>IF(I17&lt;=1048,0,
 IF(I17&lt;=4189,(I17-1048)*20%,
 IF('Employee Dataset'!I17&lt;=12500,(4189-1048)*20%+('Employee Dataset'!I17-4189)*40%,
 (4189-1048)*20%+(12500-4189)*40%+('Employee Dataset'!I17-12500)*45%)))</f>
        <v>528.4</v>
      </c>
      <c r="K17">
        <f t="shared" si="1"/>
        <v>317.03999999999996</v>
      </c>
      <c r="L17">
        <f t="shared" si="2"/>
        <v>158.5</v>
      </c>
      <c r="M17">
        <f t="shared" si="3"/>
        <v>1003.9399999999999</v>
      </c>
      <c r="N17">
        <f t="shared" si="4"/>
        <v>2686.06</v>
      </c>
    </row>
    <row r="18" spans="1:14">
      <c r="A18" t="s">
        <v>129</v>
      </c>
      <c r="B18" t="s">
        <v>128</v>
      </c>
      <c r="C18" t="s">
        <v>127</v>
      </c>
      <c r="D18" t="s">
        <v>255</v>
      </c>
      <c r="E18" t="s">
        <v>31</v>
      </c>
      <c r="F18" t="s">
        <v>204</v>
      </c>
      <c r="G18">
        <v>160</v>
      </c>
      <c r="H18">
        <v>15.75</v>
      </c>
      <c r="I18">
        <f t="shared" si="0"/>
        <v>2520</v>
      </c>
      <c r="J18">
        <f>IF(I18&lt;=1048,0,
 IF(I18&lt;=4189,(I18-1048)*20%,
 IF('Employee Dataset'!I18&lt;=12500,(4189-1048)*20%+('Employee Dataset'!I18-4189)*40%,
 (4189-1048)*20%+(12500-4189)*40%+('Employee Dataset'!I18-12500)*45%)))</f>
        <v>294.40000000000003</v>
      </c>
      <c r="K18">
        <f t="shared" si="1"/>
        <v>176.64</v>
      </c>
      <c r="L18">
        <f t="shared" si="2"/>
        <v>100</v>
      </c>
      <c r="M18">
        <f t="shared" si="3"/>
        <v>571.04</v>
      </c>
      <c r="N18">
        <f t="shared" si="4"/>
        <v>1948.96</v>
      </c>
    </row>
    <row r="19" spans="1:14">
      <c r="A19" t="s">
        <v>126</v>
      </c>
      <c r="B19" t="s">
        <v>125</v>
      </c>
      <c r="C19" t="s">
        <v>124</v>
      </c>
      <c r="D19" t="s">
        <v>256</v>
      </c>
      <c r="E19" t="s">
        <v>31</v>
      </c>
      <c r="F19" t="s">
        <v>205</v>
      </c>
      <c r="G19">
        <v>170</v>
      </c>
      <c r="H19">
        <v>17.5</v>
      </c>
      <c r="I19">
        <f t="shared" si="0"/>
        <v>2975</v>
      </c>
      <c r="J19">
        <f>IF(I19&lt;=1048,0,
 IF(I19&lt;=4189,(I19-1048)*20%,
 IF('Employee Dataset'!I19&lt;=12500,(4189-1048)*20%+('Employee Dataset'!I19-4189)*40%,
 (4189-1048)*20%+(12500-4189)*40%+('Employee Dataset'!I19-12500)*45%)))</f>
        <v>385.40000000000003</v>
      </c>
      <c r="K19">
        <f t="shared" si="1"/>
        <v>231.23999999999998</v>
      </c>
      <c r="L19">
        <f t="shared" si="2"/>
        <v>122.75</v>
      </c>
      <c r="M19">
        <f t="shared" si="3"/>
        <v>739.39</v>
      </c>
      <c r="N19">
        <f t="shared" si="4"/>
        <v>2235.61</v>
      </c>
    </row>
    <row r="20" spans="1:14">
      <c r="A20" t="s">
        <v>123</v>
      </c>
      <c r="B20" t="s">
        <v>122</v>
      </c>
      <c r="C20" t="s">
        <v>121</v>
      </c>
      <c r="D20" t="s">
        <v>257</v>
      </c>
      <c r="E20" t="s">
        <v>24</v>
      </c>
      <c r="F20" t="s">
        <v>206</v>
      </c>
      <c r="G20">
        <v>155</v>
      </c>
      <c r="H20">
        <v>13.25</v>
      </c>
      <c r="I20">
        <f t="shared" si="0"/>
        <v>2053.75</v>
      </c>
      <c r="J20">
        <f>IF(I20&lt;=1048,0,
 IF(I20&lt;=4189,(I20-1048)*20%,
 IF('Employee Dataset'!I20&lt;=12500,(4189-1048)*20%+('Employee Dataset'!I20-4189)*40%,
 (4189-1048)*20%+(12500-4189)*40%+('Employee Dataset'!I20-12500)*45%)))</f>
        <v>201.15</v>
      </c>
      <c r="K20">
        <f t="shared" si="1"/>
        <v>120.69</v>
      </c>
      <c r="L20">
        <f t="shared" si="2"/>
        <v>76.6875</v>
      </c>
      <c r="M20">
        <f t="shared" si="3"/>
        <v>398.52750000000003</v>
      </c>
      <c r="N20">
        <f t="shared" si="4"/>
        <v>1655.2224999999999</v>
      </c>
    </row>
    <row r="21" spans="1:14">
      <c r="A21" t="s">
        <v>120</v>
      </c>
      <c r="B21" t="s">
        <v>119</v>
      </c>
      <c r="C21" t="s">
        <v>118</v>
      </c>
      <c r="D21" t="s">
        <v>258</v>
      </c>
      <c r="E21" t="s">
        <v>78</v>
      </c>
      <c r="F21" t="s">
        <v>207</v>
      </c>
      <c r="G21">
        <v>165</v>
      </c>
      <c r="H21">
        <v>16.2</v>
      </c>
      <c r="I21">
        <f t="shared" si="0"/>
        <v>2673</v>
      </c>
      <c r="J21">
        <f>IF(I21&lt;=1048,0,
 IF(I21&lt;=4189,(I21-1048)*20%,
 IF('Employee Dataset'!I21&lt;=12500,(4189-1048)*20%+('Employee Dataset'!I21-4189)*40%,
 (4189-1048)*20%+(12500-4189)*40%+('Employee Dataset'!I21-12500)*45%)))</f>
        <v>325</v>
      </c>
      <c r="K21">
        <f t="shared" si="1"/>
        <v>195</v>
      </c>
      <c r="L21">
        <f t="shared" si="2"/>
        <v>107.65</v>
      </c>
      <c r="M21">
        <f t="shared" si="3"/>
        <v>627.65</v>
      </c>
      <c r="N21">
        <f t="shared" si="4"/>
        <v>2045.35</v>
      </c>
    </row>
    <row r="22" spans="1:14">
      <c r="A22" t="s">
        <v>117</v>
      </c>
      <c r="B22" t="s">
        <v>116</v>
      </c>
      <c r="C22" t="s">
        <v>115</v>
      </c>
      <c r="D22" t="s">
        <v>259</v>
      </c>
      <c r="E22" t="s">
        <v>78</v>
      </c>
      <c r="F22" t="s">
        <v>208</v>
      </c>
      <c r="G22">
        <v>160</v>
      </c>
      <c r="H22">
        <v>15.6</v>
      </c>
      <c r="I22">
        <f t="shared" si="0"/>
        <v>2496</v>
      </c>
      <c r="J22">
        <f>IF(I22&lt;=1048,0,
 IF(I22&lt;=4189,(I22-1048)*20%,
 IF('Employee Dataset'!I22&lt;=12500,(4189-1048)*20%+('Employee Dataset'!I22-4189)*40%,
 (4189-1048)*20%+(12500-4189)*40%+('Employee Dataset'!I22-12500)*45%)))</f>
        <v>289.60000000000002</v>
      </c>
      <c r="K22">
        <f t="shared" si="1"/>
        <v>173.76</v>
      </c>
      <c r="L22">
        <f t="shared" si="2"/>
        <v>98.800000000000011</v>
      </c>
      <c r="M22">
        <f t="shared" si="3"/>
        <v>562.16000000000008</v>
      </c>
      <c r="N22">
        <f t="shared" si="4"/>
        <v>1933.84</v>
      </c>
    </row>
    <row r="23" spans="1:14">
      <c r="A23" t="s">
        <v>114</v>
      </c>
      <c r="B23" t="s">
        <v>113</v>
      </c>
      <c r="C23" t="s">
        <v>112</v>
      </c>
      <c r="D23" t="s">
        <v>260</v>
      </c>
      <c r="E23" t="s">
        <v>41</v>
      </c>
      <c r="F23" t="s">
        <v>209</v>
      </c>
      <c r="G23">
        <v>175</v>
      </c>
      <c r="H23">
        <v>18.100000000000001</v>
      </c>
      <c r="I23">
        <f t="shared" si="0"/>
        <v>3167.5000000000005</v>
      </c>
      <c r="J23">
        <f>IF(I23&lt;=1048,0,
 IF(I23&lt;=4189,(I23-1048)*20%,
 IF('Employee Dataset'!I23&lt;=12500,(4189-1048)*20%+('Employee Dataset'!I23-4189)*40%,
 (4189-1048)*20%+(12500-4189)*40%+('Employee Dataset'!I23-12500)*45%)))</f>
        <v>423.90000000000009</v>
      </c>
      <c r="K23">
        <f t="shared" si="1"/>
        <v>254.34000000000003</v>
      </c>
      <c r="L23">
        <f t="shared" si="2"/>
        <v>132.37500000000003</v>
      </c>
      <c r="M23">
        <f t="shared" si="3"/>
        <v>810.61500000000012</v>
      </c>
      <c r="N23">
        <f t="shared" si="4"/>
        <v>2356.8850000000002</v>
      </c>
    </row>
    <row r="24" spans="1:14">
      <c r="A24" t="s">
        <v>111</v>
      </c>
      <c r="B24" t="s">
        <v>110</v>
      </c>
      <c r="C24" t="s">
        <v>109</v>
      </c>
      <c r="D24" t="s">
        <v>261</v>
      </c>
      <c r="E24" t="s">
        <v>31</v>
      </c>
      <c r="F24" t="s">
        <v>210</v>
      </c>
      <c r="G24">
        <v>158</v>
      </c>
      <c r="H24">
        <v>14.75</v>
      </c>
      <c r="I24">
        <f t="shared" si="0"/>
        <v>2330.5</v>
      </c>
      <c r="J24">
        <f>IF(I24&lt;=1048,0,
 IF(I24&lt;=4189,(I24-1048)*20%,
 IF('Employee Dataset'!I24&lt;=12500,(4189-1048)*20%+('Employee Dataset'!I24-4189)*40%,
 (4189-1048)*20%+(12500-4189)*40%+('Employee Dataset'!I24-12500)*45%)))</f>
        <v>256.5</v>
      </c>
      <c r="K24">
        <f t="shared" si="1"/>
        <v>153.9</v>
      </c>
      <c r="L24">
        <f t="shared" si="2"/>
        <v>90.525000000000006</v>
      </c>
      <c r="M24">
        <f t="shared" si="3"/>
        <v>500.92499999999995</v>
      </c>
      <c r="N24">
        <f t="shared" si="4"/>
        <v>1829.575</v>
      </c>
    </row>
    <row r="25" spans="1:14">
      <c r="A25" t="s">
        <v>108</v>
      </c>
      <c r="B25" t="s">
        <v>107</v>
      </c>
      <c r="C25" t="s">
        <v>106</v>
      </c>
      <c r="D25" t="s">
        <v>262</v>
      </c>
      <c r="E25" t="s">
        <v>31</v>
      </c>
      <c r="F25" t="s">
        <v>211</v>
      </c>
      <c r="G25">
        <v>172</v>
      </c>
      <c r="H25">
        <v>17.8</v>
      </c>
      <c r="I25">
        <f t="shared" si="0"/>
        <v>3061.6</v>
      </c>
      <c r="J25">
        <f>IF(I25&lt;=1048,0,
 IF(I25&lt;=4189,(I25-1048)*20%,
 IF('Employee Dataset'!I25&lt;=12500,(4189-1048)*20%+('Employee Dataset'!I25-4189)*40%,
 (4189-1048)*20%+(12500-4189)*40%+('Employee Dataset'!I25-12500)*45%)))</f>
        <v>402.72</v>
      </c>
      <c r="K25">
        <f t="shared" si="1"/>
        <v>241.63199999999998</v>
      </c>
      <c r="L25">
        <f t="shared" si="2"/>
        <v>127.08</v>
      </c>
      <c r="M25">
        <f t="shared" si="3"/>
        <v>771.43200000000002</v>
      </c>
      <c r="N25">
        <f t="shared" si="4"/>
        <v>2290.1679999999997</v>
      </c>
    </row>
    <row r="26" spans="1:14">
      <c r="A26" t="s">
        <v>105</v>
      </c>
      <c r="B26" t="s">
        <v>104</v>
      </c>
      <c r="C26" t="s">
        <v>103</v>
      </c>
      <c r="D26" t="s">
        <v>263</v>
      </c>
      <c r="E26" t="s">
        <v>24</v>
      </c>
      <c r="F26" t="s">
        <v>212</v>
      </c>
      <c r="G26">
        <v>168</v>
      </c>
      <c r="H26">
        <v>16.399999999999999</v>
      </c>
      <c r="I26">
        <f t="shared" si="0"/>
        <v>2755.2</v>
      </c>
      <c r="J26">
        <f>IF(I26&lt;=1048,0,
 IF(I26&lt;=4189,(I26-1048)*20%,
 IF('Employee Dataset'!I26&lt;=12500,(4189-1048)*20%+('Employee Dataset'!I26-4189)*40%,
 (4189-1048)*20%+(12500-4189)*40%+('Employee Dataset'!I26-12500)*45%)))</f>
        <v>341.44</v>
      </c>
      <c r="K26">
        <f t="shared" si="1"/>
        <v>204.86399999999998</v>
      </c>
      <c r="L26">
        <f t="shared" si="2"/>
        <v>111.75999999999999</v>
      </c>
      <c r="M26">
        <f t="shared" si="3"/>
        <v>658.06399999999996</v>
      </c>
      <c r="N26">
        <f t="shared" si="4"/>
        <v>2097.136</v>
      </c>
    </row>
    <row r="27" spans="1:14">
      <c r="A27" t="s">
        <v>102</v>
      </c>
      <c r="B27" t="s">
        <v>101</v>
      </c>
      <c r="C27" t="s">
        <v>100</v>
      </c>
      <c r="D27" t="s">
        <v>264</v>
      </c>
      <c r="E27" t="s">
        <v>41</v>
      </c>
      <c r="F27" t="s">
        <v>213</v>
      </c>
      <c r="G27">
        <v>165</v>
      </c>
      <c r="H27">
        <v>16.899999999999999</v>
      </c>
      <c r="I27">
        <f t="shared" si="0"/>
        <v>2788.4999999999995</v>
      </c>
      <c r="J27">
        <f>IF(I27&lt;=1048,0,
 IF(I27&lt;=4189,(I27-1048)*20%,
 IF('Employee Dataset'!I27&lt;=12500,(4189-1048)*20%+('Employee Dataset'!I27-4189)*40%,
 (4189-1048)*20%+(12500-4189)*40%+('Employee Dataset'!I27-12500)*45%)))</f>
        <v>348.09999999999991</v>
      </c>
      <c r="K27">
        <f t="shared" si="1"/>
        <v>208.85999999999993</v>
      </c>
      <c r="L27">
        <f t="shared" si="2"/>
        <v>113.42499999999998</v>
      </c>
      <c r="M27">
        <f t="shared" si="3"/>
        <v>670.38499999999976</v>
      </c>
      <c r="N27">
        <f t="shared" si="4"/>
        <v>2118.1149999999998</v>
      </c>
    </row>
    <row r="28" spans="1:14">
      <c r="A28" t="s">
        <v>99</v>
      </c>
      <c r="B28" t="s">
        <v>98</v>
      </c>
      <c r="C28" t="s">
        <v>97</v>
      </c>
      <c r="D28" t="s">
        <v>265</v>
      </c>
      <c r="E28" t="s">
        <v>31</v>
      </c>
      <c r="F28" t="s">
        <v>214</v>
      </c>
      <c r="G28">
        <v>180</v>
      </c>
      <c r="H28">
        <v>19.5</v>
      </c>
      <c r="I28">
        <f t="shared" si="0"/>
        <v>3510</v>
      </c>
      <c r="J28">
        <f>IF(I28&lt;=1048,0,
 IF(I28&lt;=4189,(I28-1048)*20%,
 IF('Employee Dataset'!I28&lt;=12500,(4189-1048)*20%+('Employee Dataset'!I28-4189)*40%,
 (4189-1048)*20%+(12500-4189)*40%+('Employee Dataset'!I28-12500)*45%)))</f>
        <v>492.40000000000003</v>
      </c>
      <c r="K28">
        <f t="shared" si="1"/>
        <v>295.44</v>
      </c>
      <c r="L28">
        <f t="shared" si="2"/>
        <v>149.5</v>
      </c>
      <c r="M28">
        <f t="shared" si="3"/>
        <v>937.34</v>
      </c>
      <c r="N28">
        <f t="shared" si="4"/>
        <v>2572.66</v>
      </c>
    </row>
    <row r="29" spans="1:14">
      <c r="A29" t="s">
        <v>96</v>
      </c>
      <c r="B29" t="s">
        <v>95</v>
      </c>
      <c r="C29" t="s">
        <v>94</v>
      </c>
      <c r="D29" t="s">
        <v>266</v>
      </c>
      <c r="E29" t="s">
        <v>7</v>
      </c>
      <c r="F29" t="s">
        <v>215</v>
      </c>
      <c r="G29">
        <v>155</v>
      </c>
      <c r="H29">
        <v>13.8</v>
      </c>
      <c r="I29">
        <f t="shared" si="0"/>
        <v>2139</v>
      </c>
      <c r="J29">
        <f>IF(I29&lt;=1048,0,
 IF(I29&lt;=4189,(I29-1048)*20%,
 IF('Employee Dataset'!I29&lt;=12500,(4189-1048)*20%+('Employee Dataset'!I29-4189)*40%,
 (4189-1048)*20%+(12500-4189)*40%+('Employee Dataset'!I29-12500)*45%)))</f>
        <v>218.20000000000002</v>
      </c>
      <c r="K29">
        <f t="shared" si="1"/>
        <v>130.91999999999999</v>
      </c>
      <c r="L29">
        <f t="shared" si="2"/>
        <v>80.95</v>
      </c>
      <c r="M29">
        <f t="shared" si="3"/>
        <v>430.07</v>
      </c>
      <c r="N29">
        <f t="shared" si="4"/>
        <v>1708.93</v>
      </c>
    </row>
    <row r="30" spans="1:14">
      <c r="A30" t="s">
        <v>93</v>
      </c>
      <c r="B30" t="s">
        <v>92</v>
      </c>
      <c r="C30" t="s">
        <v>91</v>
      </c>
      <c r="D30" t="s">
        <v>267</v>
      </c>
      <c r="E30" t="s">
        <v>7</v>
      </c>
      <c r="F30" t="s">
        <v>216</v>
      </c>
      <c r="G30">
        <v>170</v>
      </c>
      <c r="H30">
        <v>17.100000000000001</v>
      </c>
      <c r="I30">
        <f t="shared" si="0"/>
        <v>2907.0000000000005</v>
      </c>
      <c r="J30">
        <f>IF(I30&lt;=1048,0,
 IF(I30&lt;=4189,(I30-1048)*20%,
 IF('Employee Dataset'!I30&lt;=12500,(4189-1048)*20%+('Employee Dataset'!I30-4189)*40%,
 (4189-1048)*20%+(12500-4189)*40%+('Employee Dataset'!I30-12500)*45%)))</f>
        <v>371.80000000000013</v>
      </c>
      <c r="K30">
        <f t="shared" si="1"/>
        <v>223.08000000000004</v>
      </c>
      <c r="L30">
        <f t="shared" si="2"/>
        <v>119.35000000000002</v>
      </c>
      <c r="M30">
        <f t="shared" si="3"/>
        <v>714.23000000000013</v>
      </c>
      <c r="N30">
        <f t="shared" si="4"/>
        <v>2192.7700000000004</v>
      </c>
    </row>
    <row r="31" spans="1:14">
      <c r="A31" t="s">
        <v>90</v>
      </c>
      <c r="B31" t="s">
        <v>89</v>
      </c>
      <c r="C31" t="s">
        <v>88</v>
      </c>
      <c r="D31" t="s">
        <v>268</v>
      </c>
      <c r="E31" t="s">
        <v>31</v>
      </c>
      <c r="F31" t="s">
        <v>217</v>
      </c>
      <c r="G31">
        <v>160</v>
      </c>
      <c r="H31">
        <v>15.9</v>
      </c>
      <c r="I31">
        <f t="shared" si="0"/>
        <v>2544</v>
      </c>
      <c r="J31">
        <f>IF(I31&lt;=1048,0,
 IF(I31&lt;=4189,(I31-1048)*20%,
 IF('Employee Dataset'!I31&lt;=12500,(4189-1048)*20%+('Employee Dataset'!I31-4189)*40%,
 (4189-1048)*20%+(12500-4189)*40%+('Employee Dataset'!I31-12500)*45%)))</f>
        <v>299.2</v>
      </c>
      <c r="K31">
        <f t="shared" si="1"/>
        <v>179.51999999999998</v>
      </c>
      <c r="L31">
        <f t="shared" si="2"/>
        <v>101.2</v>
      </c>
      <c r="M31">
        <f t="shared" si="3"/>
        <v>579.91999999999996</v>
      </c>
      <c r="N31">
        <f t="shared" si="4"/>
        <v>1964.08</v>
      </c>
    </row>
    <row r="32" spans="1:14">
      <c r="A32" t="s">
        <v>87</v>
      </c>
      <c r="B32" t="s">
        <v>86</v>
      </c>
      <c r="C32" t="s">
        <v>85</v>
      </c>
      <c r="D32" t="s">
        <v>269</v>
      </c>
      <c r="E32" t="s">
        <v>31</v>
      </c>
      <c r="F32" t="s">
        <v>218</v>
      </c>
      <c r="G32">
        <v>162</v>
      </c>
      <c r="H32">
        <v>15</v>
      </c>
      <c r="I32">
        <f t="shared" si="0"/>
        <v>2430</v>
      </c>
      <c r="J32">
        <f>IF(I32&lt;=1048,0,
 IF(I32&lt;=4189,(I32-1048)*20%,
 IF('Employee Dataset'!I32&lt;=12500,(4189-1048)*20%+('Employee Dataset'!I32-4189)*40%,
 (4189-1048)*20%+(12500-4189)*40%+('Employee Dataset'!I32-12500)*45%)))</f>
        <v>276.40000000000003</v>
      </c>
      <c r="K32">
        <f t="shared" si="1"/>
        <v>165.84</v>
      </c>
      <c r="L32">
        <f t="shared" si="2"/>
        <v>95.5</v>
      </c>
      <c r="M32">
        <f t="shared" si="3"/>
        <v>537.74</v>
      </c>
      <c r="N32">
        <f t="shared" si="4"/>
        <v>1892.26</v>
      </c>
    </row>
    <row r="33" spans="1:14">
      <c r="A33" t="s">
        <v>84</v>
      </c>
      <c r="B33" t="s">
        <v>83</v>
      </c>
      <c r="C33" t="s">
        <v>82</v>
      </c>
      <c r="D33" t="s">
        <v>270</v>
      </c>
      <c r="E33" t="s">
        <v>7</v>
      </c>
      <c r="F33" t="s">
        <v>219</v>
      </c>
      <c r="G33">
        <v>177</v>
      </c>
      <c r="H33">
        <v>18.2</v>
      </c>
      <c r="I33">
        <f t="shared" si="0"/>
        <v>3221.4</v>
      </c>
      <c r="J33">
        <f>IF(I33&lt;=1048,0,
 IF(I33&lt;=4189,(I33-1048)*20%,
 IF('Employee Dataset'!I33&lt;=12500,(4189-1048)*20%+('Employee Dataset'!I33-4189)*40%,
 (4189-1048)*20%+(12500-4189)*40%+('Employee Dataset'!I33-12500)*45%)))</f>
        <v>434.68000000000006</v>
      </c>
      <c r="K33">
        <f t="shared" si="1"/>
        <v>260.80799999999999</v>
      </c>
      <c r="L33">
        <f t="shared" si="2"/>
        <v>135.07000000000002</v>
      </c>
      <c r="M33">
        <f t="shared" si="3"/>
        <v>830.55800000000011</v>
      </c>
      <c r="N33">
        <f t="shared" si="4"/>
        <v>2390.8420000000001</v>
      </c>
    </row>
    <row r="34" spans="1:14">
      <c r="A34" t="s">
        <v>81</v>
      </c>
      <c r="B34" t="s">
        <v>80</v>
      </c>
      <c r="C34" t="s">
        <v>79</v>
      </c>
      <c r="D34" t="s">
        <v>271</v>
      </c>
      <c r="E34" t="s">
        <v>78</v>
      </c>
      <c r="F34" t="s">
        <v>220</v>
      </c>
      <c r="G34">
        <v>158</v>
      </c>
      <c r="H34">
        <v>14.6</v>
      </c>
      <c r="I34">
        <f t="shared" si="0"/>
        <v>2306.7999999999997</v>
      </c>
      <c r="J34">
        <f>IF(I34&lt;=1048,0,
 IF(I34&lt;=4189,(I34-1048)*20%,
 IF('Employee Dataset'!I34&lt;=12500,(4189-1048)*20%+('Employee Dataset'!I34-4189)*40%,
 (4189-1048)*20%+(12500-4189)*40%+('Employee Dataset'!I34-12500)*45%)))</f>
        <v>251.75999999999996</v>
      </c>
      <c r="K34">
        <f t="shared" si="1"/>
        <v>151.05599999999995</v>
      </c>
      <c r="L34">
        <f t="shared" si="2"/>
        <v>89.339999999999989</v>
      </c>
      <c r="M34">
        <f t="shared" si="3"/>
        <v>492.15599999999989</v>
      </c>
      <c r="N34">
        <f t="shared" si="4"/>
        <v>1814.6439999999998</v>
      </c>
    </row>
    <row r="35" spans="1:14">
      <c r="A35" t="s">
        <v>77</v>
      </c>
      <c r="B35" t="s">
        <v>76</v>
      </c>
      <c r="C35" t="s">
        <v>75</v>
      </c>
      <c r="D35" t="s">
        <v>272</v>
      </c>
      <c r="E35" t="s">
        <v>24</v>
      </c>
      <c r="F35" t="s">
        <v>221</v>
      </c>
      <c r="G35">
        <v>172</v>
      </c>
      <c r="H35">
        <v>17.399999999999999</v>
      </c>
      <c r="I35">
        <f t="shared" si="0"/>
        <v>2992.7999999999997</v>
      </c>
      <c r="J35">
        <f>IF(I35&lt;=1048,0,
 IF(I35&lt;=4189,(I35-1048)*20%,
 IF('Employee Dataset'!I35&lt;=12500,(4189-1048)*20%+('Employee Dataset'!I35-4189)*40%,
 (4189-1048)*20%+(12500-4189)*40%+('Employee Dataset'!I35-12500)*45%)))</f>
        <v>388.96</v>
      </c>
      <c r="K35">
        <f t="shared" si="1"/>
        <v>233.37599999999995</v>
      </c>
      <c r="L35">
        <f t="shared" si="2"/>
        <v>123.63999999999999</v>
      </c>
      <c r="M35">
        <f t="shared" si="3"/>
        <v>745.97599999999989</v>
      </c>
      <c r="N35">
        <f t="shared" si="4"/>
        <v>2246.8239999999996</v>
      </c>
    </row>
    <row r="36" spans="1:14">
      <c r="A36" t="s">
        <v>74</v>
      </c>
      <c r="B36" t="s">
        <v>73</v>
      </c>
      <c r="C36" t="s">
        <v>72</v>
      </c>
      <c r="D36" t="s">
        <v>273</v>
      </c>
      <c r="E36" t="s">
        <v>24</v>
      </c>
      <c r="F36" t="s">
        <v>222</v>
      </c>
      <c r="G36">
        <v>165</v>
      </c>
      <c r="H36">
        <v>16.100000000000001</v>
      </c>
      <c r="I36">
        <f t="shared" si="0"/>
        <v>2656.5000000000005</v>
      </c>
      <c r="J36">
        <f>IF(I36&lt;=1048,0,
 IF(I36&lt;=4189,(I36-1048)*20%,
 IF('Employee Dataset'!I36&lt;=12500,(4189-1048)*20%+('Employee Dataset'!I36-4189)*40%,
 (4189-1048)*20%+(12500-4189)*40%+('Employee Dataset'!I36-12500)*45%)))</f>
        <v>321.7000000000001</v>
      </c>
      <c r="K36">
        <f t="shared" si="1"/>
        <v>193.02000000000004</v>
      </c>
      <c r="L36">
        <f t="shared" si="2"/>
        <v>106.82500000000003</v>
      </c>
      <c r="M36">
        <f t="shared" si="3"/>
        <v>621.54500000000019</v>
      </c>
      <c r="N36">
        <f t="shared" si="4"/>
        <v>2034.9550000000004</v>
      </c>
    </row>
    <row r="37" spans="1:14">
      <c r="A37" t="s">
        <v>71</v>
      </c>
      <c r="B37" t="s">
        <v>70</v>
      </c>
      <c r="C37" t="s">
        <v>69</v>
      </c>
      <c r="D37" t="s">
        <v>274</v>
      </c>
      <c r="E37" t="s">
        <v>31</v>
      </c>
      <c r="F37" t="s">
        <v>223</v>
      </c>
      <c r="G37">
        <v>180</v>
      </c>
      <c r="H37">
        <v>20</v>
      </c>
      <c r="I37">
        <f t="shared" si="0"/>
        <v>3600</v>
      </c>
      <c r="J37">
        <f>IF(I37&lt;=1048,0,
 IF(I37&lt;=4189,(I37-1048)*20%,
 IF('Employee Dataset'!I37&lt;=12500,(4189-1048)*20%+('Employee Dataset'!I37-4189)*40%,
 (4189-1048)*20%+(12500-4189)*40%+('Employee Dataset'!I37-12500)*45%)))</f>
        <v>510.40000000000003</v>
      </c>
      <c r="K37">
        <f t="shared" si="1"/>
        <v>306.24</v>
      </c>
      <c r="L37">
        <f t="shared" si="2"/>
        <v>154</v>
      </c>
      <c r="M37">
        <f t="shared" si="3"/>
        <v>970.6400000000001</v>
      </c>
      <c r="N37">
        <f t="shared" si="4"/>
        <v>2629.3599999999997</v>
      </c>
    </row>
    <row r="38" spans="1:14">
      <c r="A38" t="s">
        <v>68</v>
      </c>
      <c r="B38" t="s">
        <v>67</v>
      </c>
      <c r="C38" t="s">
        <v>66</v>
      </c>
      <c r="D38" t="s">
        <v>275</v>
      </c>
      <c r="E38" t="s">
        <v>24</v>
      </c>
      <c r="F38" t="s">
        <v>224</v>
      </c>
      <c r="G38">
        <v>160</v>
      </c>
      <c r="H38">
        <v>15.8</v>
      </c>
      <c r="I38">
        <f t="shared" si="0"/>
        <v>2528</v>
      </c>
      <c r="J38">
        <f>IF(I38&lt;=1048,0,
 IF(I38&lt;=4189,(I38-1048)*20%,
 IF('Employee Dataset'!I38&lt;=12500,(4189-1048)*20%+('Employee Dataset'!I38-4189)*40%,
 (4189-1048)*20%+(12500-4189)*40%+('Employee Dataset'!I38-12500)*45%)))</f>
        <v>296</v>
      </c>
      <c r="K38">
        <f t="shared" si="1"/>
        <v>177.6</v>
      </c>
      <c r="L38">
        <f t="shared" si="2"/>
        <v>100.4</v>
      </c>
      <c r="M38">
        <f t="shared" si="3"/>
        <v>574</v>
      </c>
      <c r="N38">
        <f t="shared" si="4"/>
        <v>1954</v>
      </c>
    </row>
    <row r="39" spans="1:14">
      <c r="A39" t="s">
        <v>65</v>
      </c>
      <c r="B39" t="s">
        <v>64</v>
      </c>
      <c r="C39" t="s">
        <v>63</v>
      </c>
      <c r="D39" t="s">
        <v>276</v>
      </c>
      <c r="E39" t="s">
        <v>31</v>
      </c>
      <c r="F39" t="s">
        <v>225</v>
      </c>
      <c r="G39">
        <v>170</v>
      </c>
      <c r="H39">
        <v>17.2</v>
      </c>
      <c r="I39">
        <f t="shared" si="0"/>
        <v>2924</v>
      </c>
      <c r="J39">
        <f>IF(I39&lt;=1048,0,
 IF(I39&lt;=4189,(I39-1048)*20%,
 IF('Employee Dataset'!I39&lt;=12500,(4189-1048)*20%+('Employee Dataset'!I39-4189)*40%,
 (4189-1048)*20%+(12500-4189)*40%+('Employee Dataset'!I39-12500)*45%)))</f>
        <v>375.20000000000005</v>
      </c>
      <c r="K39">
        <f t="shared" si="1"/>
        <v>225.12</v>
      </c>
      <c r="L39">
        <f t="shared" si="2"/>
        <v>120.2</v>
      </c>
      <c r="M39">
        <f t="shared" si="3"/>
        <v>720.5200000000001</v>
      </c>
      <c r="N39">
        <f t="shared" si="4"/>
        <v>2203.48</v>
      </c>
    </row>
    <row r="40" spans="1:14">
      <c r="A40" t="s">
        <v>62</v>
      </c>
      <c r="B40" t="s">
        <v>61</v>
      </c>
      <c r="C40" t="s">
        <v>60</v>
      </c>
      <c r="D40" t="s">
        <v>277</v>
      </c>
      <c r="E40" t="s">
        <v>7</v>
      </c>
      <c r="F40" t="s">
        <v>226</v>
      </c>
      <c r="G40">
        <v>155</v>
      </c>
      <c r="H40">
        <v>13.9</v>
      </c>
      <c r="I40">
        <f t="shared" si="0"/>
        <v>2154.5</v>
      </c>
      <c r="J40">
        <f>IF(I40&lt;=1048,0,
 IF(I40&lt;=4189,(I40-1048)*20%,
 IF('Employee Dataset'!I40&lt;=12500,(4189-1048)*20%+('Employee Dataset'!I40-4189)*40%,
 (4189-1048)*20%+(12500-4189)*40%+('Employee Dataset'!I40-12500)*45%)))</f>
        <v>221.3</v>
      </c>
      <c r="K40">
        <f t="shared" si="1"/>
        <v>132.78</v>
      </c>
      <c r="L40">
        <f t="shared" si="2"/>
        <v>81.725000000000009</v>
      </c>
      <c r="M40">
        <f t="shared" si="3"/>
        <v>435.80500000000006</v>
      </c>
      <c r="N40">
        <f t="shared" si="4"/>
        <v>1718.6949999999999</v>
      </c>
    </row>
    <row r="41" spans="1:14">
      <c r="A41" t="s">
        <v>59</v>
      </c>
      <c r="B41" t="s">
        <v>58</v>
      </c>
      <c r="C41" t="s">
        <v>57</v>
      </c>
      <c r="D41" t="s">
        <v>278</v>
      </c>
      <c r="E41" t="s">
        <v>31</v>
      </c>
      <c r="F41" t="s">
        <v>227</v>
      </c>
      <c r="G41">
        <v>165</v>
      </c>
      <c r="H41">
        <v>16.3</v>
      </c>
      <c r="I41">
        <f t="shared" si="0"/>
        <v>2689.5</v>
      </c>
      <c r="J41">
        <f>IF(I41&lt;=1048,0,
 IF(I41&lt;=4189,(I41-1048)*20%,
 IF('Employee Dataset'!I41&lt;=12500,(4189-1048)*20%+('Employee Dataset'!I41-4189)*40%,
 (4189-1048)*20%+(12500-4189)*40%+('Employee Dataset'!I41-12500)*45%)))</f>
        <v>328.3</v>
      </c>
      <c r="K41">
        <f t="shared" si="1"/>
        <v>196.98</v>
      </c>
      <c r="L41">
        <f t="shared" si="2"/>
        <v>108.47500000000001</v>
      </c>
      <c r="M41">
        <f t="shared" si="3"/>
        <v>633.755</v>
      </c>
      <c r="N41">
        <f t="shared" si="4"/>
        <v>2055.7449999999999</v>
      </c>
    </row>
    <row r="42" spans="1:14">
      <c r="A42" t="s">
        <v>56</v>
      </c>
      <c r="B42" t="s">
        <v>55</v>
      </c>
      <c r="C42" t="s">
        <v>54</v>
      </c>
      <c r="D42" t="s">
        <v>279</v>
      </c>
      <c r="E42" t="s">
        <v>41</v>
      </c>
      <c r="F42" t="s">
        <v>228</v>
      </c>
      <c r="G42">
        <v>160</v>
      </c>
      <c r="H42">
        <v>15.5</v>
      </c>
      <c r="I42">
        <f t="shared" si="0"/>
        <v>2480</v>
      </c>
      <c r="J42">
        <f>IF(I42&lt;=1048,0,
 IF(I42&lt;=4189,(I42-1048)*20%,
 IF('Employee Dataset'!I42&lt;=12500,(4189-1048)*20%+('Employee Dataset'!I42-4189)*40%,
 (4189-1048)*20%+(12500-4189)*40%+('Employee Dataset'!I42-12500)*45%)))</f>
        <v>286.40000000000003</v>
      </c>
      <c r="K42">
        <f t="shared" si="1"/>
        <v>171.84</v>
      </c>
      <c r="L42">
        <f t="shared" si="2"/>
        <v>98</v>
      </c>
      <c r="M42">
        <f t="shared" si="3"/>
        <v>556.24</v>
      </c>
      <c r="N42">
        <f t="shared" si="4"/>
        <v>1923.76</v>
      </c>
    </row>
    <row r="43" spans="1:14">
      <c r="A43" t="s">
        <v>53</v>
      </c>
      <c r="B43" t="s">
        <v>52</v>
      </c>
      <c r="C43" t="s">
        <v>51</v>
      </c>
      <c r="D43" t="s">
        <v>280</v>
      </c>
      <c r="E43" t="s">
        <v>7</v>
      </c>
      <c r="F43" t="s">
        <v>229</v>
      </c>
      <c r="G43">
        <v>175</v>
      </c>
      <c r="H43">
        <v>18</v>
      </c>
      <c r="I43">
        <f t="shared" si="0"/>
        <v>3150</v>
      </c>
      <c r="J43">
        <f>IF(I43&lt;=1048,0,
 IF(I43&lt;=4189,(I43-1048)*20%,
 IF('Employee Dataset'!I43&lt;=12500,(4189-1048)*20%+('Employee Dataset'!I43-4189)*40%,
 (4189-1048)*20%+(12500-4189)*40%+('Employee Dataset'!I43-12500)*45%)))</f>
        <v>420.40000000000003</v>
      </c>
      <c r="K43">
        <f t="shared" si="1"/>
        <v>252.23999999999998</v>
      </c>
      <c r="L43">
        <f t="shared" si="2"/>
        <v>131.5</v>
      </c>
      <c r="M43">
        <f t="shared" si="3"/>
        <v>804.14</v>
      </c>
      <c r="N43">
        <f t="shared" si="4"/>
        <v>2345.86</v>
      </c>
    </row>
    <row r="44" spans="1:14">
      <c r="A44" t="s">
        <v>50</v>
      </c>
      <c r="B44" t="s">
        <v>49</v>
      </c>
      <c r="C44" t="s">
        <v>48</v>
      </c>
      <c r="D44" t="s">
        <v>281</v>
      </c>
      <c r="E44" t="s">
        <v>7</v>
      </c>
      <c r="F44" t="s">
        <v>230</v>
      </c>
      <c r="G44">
        <v>158</v>
      </c>
      <c r="H44">
        <v>14.8</v>
      </c>
      <c r="I44">
        <f t="shared" si="0"/>
        <v>2338.4</v>
      </c>
      <c r="J44">
        <f>IF(I44&lt;=1048,0,
 IF(I44&lt;=4189,(I44-1048)*20%,
 IF('Employee Dataset'!I44&lt;=12500,(4189-1048)*20%+('Employee Dataset'!I44-4189)*40%,
 (4189-1048)*20%+(12500-4189)*40%+('Employee Dataset'!I44-12500)*45%)))</f>
        <v>258.08000000000004</v>
      </c>
      <c r="K44">
        <f t="shared" si="1"/>
        <v>154.84800000000001</v>
      </c>
      <c r="L44">
        <f t="shared" si="2"/>
        <v>90.920000000000016</v>
      </c>
      <c r="M44">
        <f t="shared" si="3"/>
        <v>503.84800000000007</v>
      </c>
      <c r="N44">
        <f t="shared" si="4"/>
        <v>1834.5520000000001</v>
      </c>
    </row>
    <row r="45" spans="1:14">
      <c r="A45" t="s">
        <v>47</v>
      </c>
      <c r="B45" t="s">
        <v>46</v>
      </c>
      <c r="C45" t="s">
        <v>45</v>
      </c>
      <c r="D45" t="s">
        <v>282</v>
      </c>
      <c r="E45" t="s">
        <v>41</v>
      </c>
      <c r="F45" t="s">
        <v>231</v>
      </c>
      <c r="G45">
        <v>172</v>
      </c>
      <c r="H45">
        <v>17.600000000000001</v>
      </c>
      <c r="I45">
        <f t="shared" si="0"/>
        <v>3027.2000000000003</v>
      </c>
      <c r="J45">
        <f>IF(I45&lt;=1048,0,
 IF(I45&lt;=4189,(I45-1048)*20%,
 IF('Employee Dataset'!I45&lt;=12500,(4189-1048)*20%+('Employee Dataset'!I45-4189)*40%,
 (4189-1048)*20%+(12500-4189)*40%+('Employee Dataset'!I45-12500)*45%)))</f>
        <v>395.84000000000009</v>
      </c>
      <c r="K45">
        <f t="shared" si="1"/>
        <v>237.50400000000002</v>
      </c>
      <c r="L45">
        <f t="shared" si="2"/>
        <v>125.36000000000001</v>
      </c>
      <c r="M45">
        <f t="shared" si="3"/>
        <v>758.70400000000006</v>
      </c>
      <c r="N45">
        <f t="shared" si="4"/>
        <v>2268.4960000000001</v>
      </c>
    </row>
    <row r="46" spans="1:14">
      <c r="A46" t="s">
        <v>44</v>
      </c>
      <c r="B46" t="s">
        <v>43</v>
      </c>
      <c r="C46" t="s">
        <v>42</v>
      </c>
      <c r="D46" t="s">
        <v>283</v>
      </c>
      <c r="E46" t="s">
        <v>41</v>
      </c>
      <c r="F46" t="s">
        <v>232</v>
      </c>
      <c r="G46">
        <v>168</v>
      </c>
      <c r="H46">
        <v>16.2</v>
      </c>
      <c r="I46">
        <f t="shared" si="0"/>
        <v>2721.6</v>
      </c>
      <c r="J46">
        <f>IF(I46&lt;=1048,0,
 IF(I46&lt;=4189,(I46-1048)*20%,
 IF('Employee Dataset'!I46&lt;=12500,(4189-1048)*20%+('Employee Dataset'!I46-4189)*40%,
 (4189-1048)*20%+(12500-4189)*40%+('Employee Dataset'!I46-12500)*45%)))</f>
        <v>334.72</v>
      </c>
      <c r="K46">
        <f t="shared" si="1"/>
        <v>200.83199999999999</v>
      </c>
      <c r="L46">
        <f t="shared" si="2"/>
        <v>110.08</v>
      </c>
      <c r="M46">
        <f t="shared" si="3"/>
        <v>645.63200000000006</v>
      </c>
      <c r="N46">
        <f t="shared" si="4"/>
        <v>2075.9679999999998</v>
      </c>
    </row>
    <row r="47" spans="1:14">
      <c r="A47" t="s">
        <v>40</v>
      </c>
      <c r="B47" t="s">
        <v>39</v>
      </c>
      <c r="C47" t="s">
        <v>38</v>
      </c>
      <c r="D47" t="s">
        <v>284</v>
      </c>
      <c r="E47" t="s">
        <v>24</v>
      </c>
      <c r="F47" t="s">
        <v>233</v>
      </c>
      <c r="G47">
        <v>165</v>
      </c>
      <c r="H47">
        <v>16.7</v>
      </c>
      <c r="I47">
        <f t="shared" si="0"/>
        <v>2755.5</v>
      </c>
      <c r="J47">
        <f>IF(I47&lt;=1048,0,
 IF(I47&lt;=4189,(I47-1048)*20%,
 IF('Employee Dataset'!I47&lt;=12500,(4189-1048)*20%+('Employee Dataset'!I47-4189)*40%,
 (4189-1048)*20%+(12500-4189)*40%+('Employee Dataset'!I47-12500)*45%)))</f>
        <v>341.5</v>
      </c>
      <c r="K47">
        <f t="shared" si="1"/>
        <v>204.9</v>
      </c>
      <c r="L47">
        <f t="shared" si="2"/>
        <v>111.77500000000001</v>
      </c>
      <c r="M47">
        <f t="shared" si="3"/>
        <v>658.17499999999995</v>
      </c>
      <c r="N47">
        <f t="shared" si="4"/>
        <v>2097.3249999999998</v>
      </c>
    </row>
    <row r="48" spans="1:14">
      <c r="A48" t="s">
        <v>37</v>
      </c>
      <c r="B48" t="s">
        <v>36</v>
      </c>
      <c r="C48" t="s">
        <v>35</v>
      </c>
      <c r="D48" t="s">
        <v>285</v>
      </c>
      <c r="E48" t="s">
        <v>7</v>
      </c>
      <c r="F48" t="s">
        <v>234</v>
      </c>
      <c r="G48">
        <v>180</v>
      </c>
      <c r="H48">
        <v>19.8</v>
      </c>
      <c r="I48">
        <f t="shared" si="0"/>
        <v>3564</v>
      </c>
      <c r="J48">
        <f>IF(I48&lt;=1048,0,
 IF(I48&lt;=4189,(I48-1048)*20%,
 IF('Employee Dataset'!I48&lt;=12500,(4189-1048)*20%+('Employee Dataset'!I48-4189)*40%,
 (4189-1048)*20%+(12500-4189)*40%+('Employee Dataset'!I48-12500)*45%)))</f>
        <v>503.20000000000005</v>
      </c>
      <c r="K48">
        <f t="shared" si="1"/>
        <v>301.92</v>
      </c>
      <c r="L48">
        <f t="shared" si="2"/>
        <v>152.20000000000002</v>
      </c>
      <c r="M48">
        <f t="shared" si="3"/>
        <v>957.32000000000016</v>
      </c>
      <c r="N48">
        <f t="shared" si="4"/>
        <v>2606.6799999999998</v>
      </c>
    </row>
    <row r="49" spans="1:14">
      <c r="A49" t="s">
        <v>34</v>
      </c>
      <c r="B49" t="s">
        <v>33</v>
      </c>
      <c r="C49" t="s">
        <v>32</v>
      </c>
      <c r="D49" t="s">
        <v>286</v>
      </c>
      <c r="E49" t="s">
        <v>31</v>
      </c>
      <c r="F49" t="s">
        <v>235</v>
      </c>
      <c r="G49">
        <v>155</v>
      </c>
      <c r="H49">
        <v>13.7</v>
      </c>
      <c r="I49">
        <f t="shared" si="0"/>
        <v>2123.5</v>
      </c>
      <c r="J49">
        <f>IF(I49&lt;=1048,0,
 IF(I49&lt;=4189,(I49-1048)*20%,
 IF('Employee Dataset'!I49&lt;=12500,(4189-1048)*20%+('Employee Dataset'!I49-4189)*40%,
 (4189-1048)*20%+(12500-4189)*40%+('Employee Dataset'!I49-12500)*45%)))</f>
        <v>215.10000000000002</v>
      </c>
      <c r="K49">
        <f t="shared" si="1"/>
        <v>129.06</v>
      </c>
      <c r="L49">
        <f t="shared" si="2"/>
        <v>80.175000000000011</v>
      </c>
      <c r="M49">
        <f t="shared" si="3"/>
        <v>424.33500000000004</v>
      </c>
      <c r="N49">
        <f t="shared" si="4"/>
        <v>1699.165</v>
      </c>
    </row>
    <row r="50" spans="1:14">
      <c r="A50" t="s">
        <v>30</v>
      </c>
      <c r="B50" t="s">
        <v>29</v>
      </c>
      <c r="C50" t="s">
        <v>28</v>
      </c>
      <c r="D50" t="s">
        <v>287</v>
      </c>
      <c r="E50" t="s">
        <v>7</v>
      </c>
      <c r="F50" t="s">
        <v>236</v>
      </c>
      <c r="G50">
        <v>170</v>
      </c>
      <c r="H50">
        <v>17</v>
      </c>
      <c r="I50">
        <f t="shared" si="0"/>
        <v>2890</v>
      </c>
      <c r="J50">
        <f>IF(I50&lt;=1048,0,
 IF(I50&lt;=4189,(I50-1048)*20%,
 IF('Employee Dataset'!I50&lt;=12500,(4189-1048)*20%+('Employee Dataset'!I50-4189)*40%,
 (4189-1048)*20%+(12500-4189)*40%+('Employee Dataset'!I50-12500)*45%)))</f>
        <v>368.40000000000003</v>
      </c>
      <c r="K50">
        <f t="shared" si="1"/>
        <v>221.04</v>
      </c>
      <c r="L50">
        <f t="shared" si="2"/>
        <v>118.5</v>
      </c>
      <c r="M50">
        <f t="shared" si="3"/>
        <v>707.94</v>
      </c>
      <c r="N50">
        <f t="shared" si="4"/>
        <v>2182.06</v>
      </c>
    </row>
    <row r="51" spans="1:14">
      <c r="A51" t="s">
        <v>27</v>
      </c>
      <c r="B51" t="s">
        <v>26</v>
      </c>
      <c r="C51" t="s">
        <v>25</v>
      </c>
      <c r="E51" t="s">
        <v>24</v>
      </c>
      <c r="F51" t="s">
        <v>237</v>
      </c>
      <c r="G51">
        <v>160</v>
      </c>
      <c r="H51">
        <v>15.4</v>
      </c>
      <c r="I51">
        <f t="shared" si="0"/>
        <v>2464</v>
      </c>
      <c r="J51">
        <f>IF(I51&lt;=1048,0,
 IF(I51&lt;=4189,(I51-1048)*20%,
 IF('Employee Dataset'!I51&lt;=12500,(4189-1048)*20%+('Employee Dataset'!I51-4189)*40%,
 (4189-1048)*20%+(12500-4189)*40%+('Employee Dataset'!I51-12500)*45%)))</f>
        <v>283.2</v>
      </c>
      <c r="K51">
        <f t="shared" si="1"/>
        <v>169.92</v>
      </c>
      <c r="L51">
        <f t="shared" si="2"/>
        <v>97.2</v>
      </c>
      <c r="M51">
        <f t="shared" si="3"/>
        <v>550.32000000000005</v>
      </c>
      <c r="N51">
        <f t="shared" si="4"/>
        <v>1913.6799999999998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DA-AF09-4670-88A7-3662B5845C9B}">
  <dimension ref="A1:J27"/>
  <sheetViews>
    <sheetView tabSelected="1" workbookViewId="0">
      <selection activeCell="H28" sqref="H28"/>
    </sheetView>
  </sheetViews>
  <sheetFormatPr defaultRowHeight="15"/>
  <sheetData>
    <row r="1" spans="1:10">
      <c r="A1" s="6" t="s">
        <v>291</v>
      </c>
      <c r="B1" s="7"/>
      <c r="C1" s="7"/>
      <c r="D1" s="7"/>
      <c r="E1" s="7"/>
    </row>
    <row r="2" spans="1:10">
      <c r="A2" s="7"/>
      <c r="B2" s="7"/>
      <c r="C2" s="7"/>
      <c r="D2" s="7"/>
      <c r="E2" s="7"/>
    </row>
    <row r="3" spans="1:10">
      <c r="A3" s="8">
        <v>45870</v>
      </c>
      <c r="B3" s="3"/>
      <c r="C3" t="s">
        <v>292</v>
      </c>
      <c r="D3" s="8">
        <v>45900</v>
      </c>
      <c r="E3" s="3"/>
    </row>
    <row r="4" spans="1:10">
      <c r="A4" s="9"/>
      <c r="B4" s="1"/>
      <c r="D4" s="9"/>
      <c r="E4" s="1"/>
    </row>
    <row r="6" spans="1:10" ht="21.75">
      <c r="B6" s="34" t="s">
        <v>293</v>
      </c>
      <c r="C6" s="34"/>
      <c r="D6" s="34"/>
    </row>
    <row r="7" spans="1:10">
      <c r="B7" s="8">
        <v>45910</v>
      </c>
      <c r="C7" s="3"/>
      <c r="D7" s="3"/>
    </row>
    <row r="11" spans="1:10" ht="33.75" customHeight="1">
      <c r="B11" s="33" t="s">
        <v>295</v>
      </c>
      <c r="C11" s="33"/>
      <c r="D11" s="33"/>
      <c r="E11" s="33"/>
      <c r="F11" s="33"/>
      <c r="G11" s="33"/>
    </row>
    <row r="12" spans="1:10">
      <c r="B12" s="30" t="s">
        <v>296</v>
      </c>
      <c r="C12" s="30"/>
      <c r="D12" s="30"/>
      <c r="E12" s="30"/>
      <c r="F12" s="30"/>
    </row>
    <row r="13" spans="1:10">
      <c r="B13" s="31" t="s">
        <v>297</v>
      </c>
      <c r="C13" s="31"/>
      <c r="D13" s="31"/>
      <c r="E13" s="31"/>
      <c r="F13" s="31"/>
      <c r="G13" s="31"/>
    </row>
    <row r="14" spans="1:10">
      <c r="B14" s="7" t="s">
        <v>298</v>
      </c>
      <c r="C14" s="7"/>
    </row>
    <row r="15" spans="1:10">
      <c r="B15" s="29"/>
    </row>
    <row r="16" spans="1:10" ht="27.75" customHeight="1">
      <c r="B16" s="36" t="s">
        <v>299</v>
      </c>
      <c r="C16" s="36"/>
      <c r="D16" s="36"/>
      <c r="E16" s="36"/>
      <c r="F16" s="36"/>
      <c r="G16" s="36"/>
      <c r="H16" s="36"/>
      <c r="I16" s="36"/>
      <c r="J16" s="36"/>
    </row>
    <row r="17" spans="2:8">
      <c r="B17" s="29"/>
      <c r="D17" s="32" t="s">
        <v>300</v>
      </c>
      <c r="E17" s="32"/>
      <c r="F17" s="32"/>
      <c r="G17" s="32"/>
    </row>
    <row r="18" spans="2:8">
      <c r="D18" s="32" t="s">
        <v>301</v>
      </c>
      <c r="E18" s="32"/>
      <c r="F18" s="32"/>
      <c r="G18" s="32"/>
    </row>
    <row r="19" spans="2:8">
      <c r="D19" s="32" t="s">
        <v>302</v>
      </c>
      <c r="E19" s="32"/>
      <c r="F19" s="32"/>
      <c r="G19" s="32"/>
    </row>
    <row r="20" spans="2:8">
      <c r="D20" s="28"/>
    </row>
    <row r="21" spans="2:8">
      <c r="D21" s="28"/>
    </row>
    <row r="22" spans="2:8" ht="29.25" customHeight="1">
      <c r="B22" s="35" t="s">
        <v>307</v>
      </c>
      <c r="C22" s="35"/>
      <c r="D22" s="35"/>
      <c r="E22" s="35"/>
    </row>
    <row r="23" spans="2:8">
      <c r="B23" s="28"/>
    </row>
    <row r="24" spans="2:8">
      <c r="B24" s="37" t="s">
        <v>303</v>
      </c>
      <c r="C24" s="37"/>
      <c r="D24" s="37"/>
      <c r="E24" s="37"/>
      <c r="F24" s="37"/>
      <c r="G24" s="37"/>
      <c r="H24" s="37"/>
    </row>
    <row r="25" spans="2:8">
      <c r="B25" s="37" t="s">
        <v>304</v>
      </c>
      <c r="C25" s="37"/>
      <c r="D25" s="37"/>
      <c r="E25" s="37"/>
      <c r="F25" s="37"/>
      <c r="G25" s="37"/>
    </row>
    <row r="26" spans="2:8">
      <c r="B26" s="37" t="s">
        <v>305</v>
      </c>
      <c r="C26" s="37"/>
      <c r="D26" s="37"/>
      <c r="E26" s="37"/>
      <c r="F26" s="37"/>
      <c r="G26" s="37"/>
    </row>
    <row r="27" spans="2:8">
      <c r="B27" s="37" t="s">
        <v>306</v>
      </c>
      <c r="C27" s="37"/>
      <c r="D27" s="37"/>
      <c r="E27" s="37"/>
      <c r="F27" s="37"/>
    </row>
  </sheetData>
  <mergeCells count="18">
    <mergeCell ref="B24:H24"/>
    <mergeCell ref="B25:G25"/>
    <mergeCell ref="B26:G26"/>
    <mergeCell ref="B27:F27"/>
    <mergeCell ref="D17:G17"/>
    <mergeCell ref="D18:G18"/>
    <mergeCell ref="D19:G19"/>
    <mergeCell ref="B22:E22"/>
    <mergeCell ref="B12:F12"/>
    <mergeCell ref="B13:G13"/>
    <mergeCell ref="B14:C14"/>
    <mergeCell ref="B16:J16"/>
    <mergeCell ref="A1:E2"/>
    <mergeCell ref="A3:B3"/>
    <mergeCell ref="D3:E3"/>
    <mergeCell ref="B6:D6"/>
    <mergeCell ref="B7:D7"/>
    <mergeCell ref="B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Payslip</vt:lpstr>
      <vt:lpstr>Employee Dataset</vt:lpstr>
      <vt:lpstr>Details</vt:lpstr>
      <vt:lpstr>Payslip!Print_Area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 Najmul Islam</cp:lastModifiedBy>
  <cp:lastPrinted>2025-08-26T23:16:16Z</cp:lastPrinted>
  <dcterms:created xsi:type="dcterms:W3CDTF">2025-08-26T19:12:51Z</dcterms:created>
  <dcterms:modified xsi:type="dcterms:W3CDTF">2025-08-26T23:18:32Z</dcterms:modified>
</cp:coreProperties>
</file>